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3"/>
  <workbookPr defaultThemeVersion="166925"/>
  <mc:AlternateContent xmlns:mc="http://schemas.openxmlformats.org/markup-compatibility/2006">
    <mc:Choice Requires="x15">
      <x15ac:absPath xmlns:x15ac="http://schemas.microsoft.com/office/spreadsheetml/2010/11/ac" url="\\DESKTOP-6DVPOVA\Thau qua mang\2025\Tháng 7\1. Hóa chất L4.2025_SH\1. XD KH\"/>
    </mc:Choice>
  </mc:AlternateContent>
  <xr:revisionPtr revIDLastSave="0" documentId="13_ncr:1_{0B3927D1-7C65-4D99-98EC-3548FEBC45C5}" xr6:coauthVersionLast="36" xr6:coauthVersionMax="36" xr10:uidLastSave="{00000000-0000-0000-0000-000000000000}"/>
  <bookViews>
    <workbookView xWindow="0" yWindow="0" windowWidth="25050" windowHeight="10020" activeTab="2" xr2:uid="{4DC61538-A1AF-4357-8248-29C182156F3A}"/>
  </bookViews>
  <sheets>
    <sheet name="SH" sheetId="1" r:id="rId1"/>
    <sheet name="HHTM" sheetId="3" r:id="rId2"/>
    <sheet name="VSV" sheetId="2"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1" hidden="1">HHTM!$A$5:$AQ$125</definedName>
    <definedName name="_xlnm._FilterDatabase" localSheetId="0" hidden="1">SH!$A$6:$AK$338</definedName>
    <definedName name="_xlnm._FilterDatabase" localSheetId="2" hidden="1">VSV!$A$5:$BD$173</definedName>
    <definedName name="_xlnm.Print_Area" localSheetId="1">HHTM!$C$1:$W$125</definedName>
    <definedName name="_xlnm.Print_Area" localSheetId="0">SH!$C$1:$X$340</definedName>
    <definedName name="_xlnm.Print_Area" localSheetId="2">VSV!$C$1:$Y$175</definedName>
    <definedName name="_xlnm.Print_Titles" localSheetId="1">HHTM!$5:$5</definedName>
    <definedName name="_xlnm.Print_Titles" localSheetId="0">SH!$6:$6</definedName>
    <definedName name="_xlnm.Print_Titles" localSheetId="2">VSV!$5:$5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123" i="3" l="1"/>
  <c r="AQ123" i="3" s="1"/>
  <c r="AN123" i="3"/>
  <c r="AL123" i="3"/>
  <c r="AM123" i="3" s="1"/>
  <c r="AJ123" i="3"/>
  <c r="AK123" i="3" s="1"/>
  <c r="AH123" i="3"/>
  <c r="AI123" i="3" s="1"/>
  <c r="AG123" i="3"/>
  <c r="AC123" i="3"/>
  <c r="W123" i="3"/>
  <c r="L123" i="3"/>
  <c r="N123" i="3" s="1"/>
  <c r="AD123" i="3" s="1"/>
  <c r="AP122" i="3"/>
  <c r="AQ122" i="3" s="1"/>
  <c r="AN122" i="3"/>
  <c r="AL122" i="3"/>
  <c r="AM122" i="3" s="1"/>
  <c r="AK122" i="3"/>
  <c r="AJ122" i="3"/>
  <c r="AH122" i="3"/>
  <c r="AI122" i="3" s="1"/>
  <c r="AG122" i="3"/>
  <c r="AC122" i="3"/>
  <c r="W122" i="3"/>
  <c r="L122" i="3"/>
  <c r="N122" i="3" s="1"/>
  <c r="AD122" i="3" s="1"/>
  <c r="AP121" i="3"/>
  <c r="AQ121" i="3" s="1"/>
  <c r="AN121" i="3"/>
  <c r="AM121" i="3"/>
  <c r="AL121" i="3"/>
  <c r="AJ121" i="3"/>
  <c r="AK121" i="3" s="1"/>
  <c r="AH121" i="3"/>
  <c r="AI121" i="3" s="1"/>
  <c r="AG121" i="3"/>
  <c r="AC121" i="3"/>
  <c r="W121" i="3"/>
  <c r="L121" i="3"/>
  <c r="N121" i="3" s="1"/>
  <c r="AD121" i="3" s="1"/>
  <c r="AP120" i="3"/>
  <c r="AQ120" i="3" s="1"/>
  <c r="AN120" i="3"/>
  <c r="AO120" i="3" s="1"/>
  <c r="AM120" i="3"/>
  <c r="AL120" i="3"/>
  <c r="AJ120" i="3"/>
  <c r="AK120" i="3" s="1"/>
  <c r="AH120" i="3"/>
  <c r="AI120" i="3" s="1"/>
  <c r="AG120" i="3"/>
  <c r="AC120" i="3"/>
  <c r="W120" i="3"/>
  <c r="L120" i="3"/>
  <c r="N120" i="3" s="1"/>
  <c r="AD120" i="3" s="1"/>
  <c r="AP119" i="3"/>
  <c r="AN119" i="3"/>
  <c r="AL119" i="3"/>
  <c r="AM119" i="3" s="1"/>
  <c r="AJ119" i="3"/>
  <c r="AK119" i="3" s="1"/>
  <c r="AH119" i="3"/>
  <c r="AI119" i="3" s="1"/>
  <c r="AG119" i="3"/>
  <c r="W119" i="3"/>
  <c r="M119" i="3"/>
  <c r="AC119" i="3" s="1"/>
  <c r="L119" i="3"/>
  <c r="AO119" i="3" s="1"/>
  <c r="AP118" i="3"/>
  <c r="AN118" i="3"/>
  <c r="AL118" i="3"/>
  <c r="AM118" i="3" s="1"/>
  <c r="AJ118" i="3"/>
  <c r="AK118" i="3" s="1"/>
  <c r="AH118" i="3"/>
  <c r="AI118" i="3" s="1"/>
  <c r="AG118" i="3"/>
  <c r="W118" i="3"/>
  <c r="M118" i="3"/>
  <c r="AC118" i="3" s="1"/>
  <c r="L118" i="3"/>
  <c r="AP117" i="3"/>
  <c r="AN117" i="3"/>
  <c r="AL117" i="3"/>
  <c r="AM117" i="3" s="1"/>
  <c r="AJ117" i="3"/>
  <c r="AK117" i="3" s="1"/>
  <c r="AH117" i="3"/>
  <c r="AI117" i="3" s="1"/>
  <c r="AG117" i="3"/>
  <c r="W117" i="3"/>
  <c r="M117" i="3"/>
  <c r="L117" i="3"/>
  <c r="AP116" i="3"/>
  <c r="AN116" i="3"/>
  <c r="AL116" i="3"/>
  <c r="AM116" i="3" s="1"/>
  <c r="AJ116" i="3"/>
  <c r="AK116" i="3" s="1"/>
  <c r="AH116" i="3"/>
  <c r="AI116" i="3" s="1"/>
  <c r="AG116" i="3"/>
  <c r="W116" i="3"/>
  <c r="M116" i="3"/>
  <c r="L116" i="3"/>
  <c r="AP115" i="3"/>
  <c r="AN115" i="3"/>
  <c r="AL115" i="3"/>
  <c r="AM115" i="3" s="1"/>
  <c r="AK115" i="3"/>
  <c r="AJ115" i="3"/>
  <c r="AH115" i="3"/>
  <c r="AI115" i="3" s="1"/>
  <c r="AG115" i="3"/>
  <c r="W115" i="3"/>
  <c r="M115" i="3"/>
  <c r="AC115" i="3" s="1"/>
  <c r="L115" i="3"/>
  <c r="AP114" i="3"/>
  <c r="AN114" i="3"/>
  <c r="AL114" i="3"/>
  <c r="AM114" i="3" s="1"/>
  <c r="AJ114" i="3"/>
  <c r="AK114" i="3" s="1"/>
  <c r="AH114" i="3"/>
  <c r="AI114" i="3" s="1"/>
  <c r="AG114" i="3"/>
  <c r="W114" i="3"/>
  <c r="M114" i="3"/>
  <c r="L114" i="3"/>
  <c r="AP113" i="3"/>
  <c r="AN113" i="3"/>
  <c r="AL113" i="3"/>
  <c r="AM113" i="3" s="1"/>
  <c r="AJ113" i="3"/>
  <c r="AK113" i="3" s="1"/>
  <c r="AH113" i="3"/>
  <c r="AI113" i="3" s="1"/>
  <c r="AG113" i="3"/>
  <c r="W113" i="3"/>
  <c r="M113" i="3"/>
  <c r="AQ113" i="3" s="1"/>
  <c r="L113" i="3"/>
  <c r="AP112" i="3"/>
  <c r="AN112" i="3"/>
  <c r="AL112" i="3"/>
  <c r="AM112" i="3" s="1"/>
  <c r="AK112" i="3"/>
  <c r="AJ112" i="3"/>
  <c r="AH112" i="3"/>
  <c r="AI112" i="3" s="1"/>
  <c r="AG112" i="3"/>
  <c r="W112" i="3"/>
  <c r="M112" i="3"/>
  <c r="AC112" i="3" s="1"/>
  <c r="L112" i="3"/>
  <c r="AP111" i="3"/>
  <c r="AN111" i="3"/>
  <c r="AL111" i="3"/>
  <c r="AM111" i="3" s="1"/>
  <c r="AJ111" i="3"/>
  <c r="AK111" i="3" s="1"/>
  <c r="AH111" i="3"/>
  <c r="AI111" i="3" s="1"/>
  <c r="AG111" i="3"/>
  <c r="W111" i="3"/>
  <c r="M111" i="3"/>
  <c r="L111" i="3"/>
  <c r="AO111" i="3" s="1"/>
  <c r="AP110" i="3"/>
  <c r="AN110" i="3"/>
  <c r="AO110" i="3" s="1"/>
  <c r="AL110" i="3"/>
  <c r="AM110" i="3" s="1"/>
  <c r="AK110" i="3"/>
  <c r="AJ110" i="3"/>
  <c r="AH110" i="3"/>
  <c r="AI110" i="3" s="1"/>
  <c r="AG110" i="3"/>
  <c r="W110" i="3"/>
  <c r="M110" i="3"/>
  <c r="AC110" i="3" s="1"/>
  <c r="L110" i="3"/>
  <c r="AP109" i="3"/>
  <c r="AN109" i="3"/>
  <c r="AO109" i="3" s="1"/>
  <c r="AL109" i="3"/>
  <c r="AM109" i="3" s="1"/>
  <c r="AJ109" i="3"/>
  <c r="AK109" i="3" s="1"/>
  <c r="AH109" i="3"/>
  <c r="AI109" i="3" s="1"/>
  <c r="AG109" i="3"/>
  <c r="W109" i="3"/>
  <c r="M109" i="3"/>
  <c r="L109" i="3"/>
  <c r="AP108" i="3"/>
  <c r="AQ108" i="3" s="1"/>
  <c r="AN108" i="3"/>
  <c r="AM108" i="3"/>
  <c r="AL108" i="3"/>
  <c r="AJ108" i="3"/>
  <c r="AK108" i="3" s="1"/>
  <c r="AH108" i="3"/>
  <c r="AI108" i="3" s="1"/>
  <c r="AG108" i="3"/>
  <c r="AC108" i="3"/>
  <c r="W108" i="3"/>
  <c r="L108" i="3"/>
  <c r="N108" i="3" s="1"/>
  <c r="AD108" i="3" s="1"/>
  <c r="AQ107" i="3"/>
  <c r="AP107" i="3"/>
  <c r="AN107" i="3"/>
  <c r="AL107" i="3"/>
  <c r="AM107" i="3" s="1"/>
  <c r="AJ107" i="3"/>
  <c r="AK107" i="3" s="1"/>
  <c r="AH107" i="3"/>
  <c r="AI107" i="3" s="1"/>
  <c r="AG107" i="3"/>
  <c r="AC107" i="3"/>
  <c r="W107" i="3"/>
  <c r="L107" i="3"/>
  <c r="N107" i="3" s="1"/>
  <c r="AD107" i="3" s="1"/>
  <c r="AP106" i="3"/>
  <c r="AQ106" i="3" s="1"/>
  <c r="AN106" i="3"/>
  <c r="AL106" i="3"/>
  <c r="AM106" i="3" s="1"/>
  <c r="AJ106" i="3"/>
  <c r="AK106" i="3" s="1"/>
  <c r="AH106" i="3"/>
  <c r="AI106" i="3" s="1"/>
  <c r="AG106" i="3"/>
  <c r="AC106" i="3"/>
  <c r="W106" i="3"/>
  <c r="L106" i="3"/>
  <c r="AP105" i="3"/>
  <c r="AQ105" i="3" s="1"/>
  <c r="AN105" i="3"/>
  <c r="AO105" i="3" s="1"/>
  <c r="AL105" i="3"/>
  <c r="AM105" i="3" s="1"/>
  <c r="AJ105" i="3"/>
  <c r="AK105" i="3" s="1"/>
  <c r="AI105" i="3"/>
  <c r="AH105" i="3"/>
  <c r="AG105" i="3"/>
  <c r="AC105" i="3"/>
  <c r="W105" i="3"/>
  <c r="L105" i="3"/>
  <c r="N105" i="3" s="1"/>
  <c r="AD105" i="3" s="1"/>
  <c r="AP104" i="3"/>
  <c r="AQ104" i="3" s="1"/>
  <c r="AN104" i="3"/>
  <c r="AO104" i="3" s="1"/>
  <c r="AL104" i="3"/>
  <c r="AM104" i="3" s="1"/>
  <c r="AJ104" i="3"/>
  <c r="AK104" i="3" s="1"/>
  <c r="AH104" i="3"/>
  <c r="AI104" i="3" s="1"/>
  <c r="AG104" i="3"/>
  <c r="AC104" i="3"/>
  <c r="W104" i="3"/>
  <c r="L104" i="3"/>
  <c r="N104" i="3" s="1"/>
  <c r="AD104" i="3" s="1"/>
  <c r="AP103" i="3"/>
  <c r="AQ103" i="3" s="1"/>
  <c r="AN103" i="3"/>
  <c r="AL103" i="3"/>
  <c r="AM103" i="3" s="1"/>
  <c r="AJ103" i="3"/>
  <c r="AK103" i="3" s="1"/>
  <c r="AH103" i="3"/>
  <c r="AI103" i="3" s="1"/>
  <c r="AG103" i="3"/>
  <c r="AC103" i="3"/>
  <c r="W103" i="3"/>
  <c r="L103" i="3"/>
  <c r="N103" i="3" s="1"/>
  <c r="AD103" i="3" s="1"/>
  <c r="AP102" i="3"/>
  <c r="AQ102" i="3" s="1"/>
  <c r="AN102" i="3"/>
  <c r="AL102" i="3"/>
  <c r="AM102" i="3" s="1"/>
  <c r="AJ102" i="3"/>
  <c r="AK102" i="3" s="1"/>
  <c r="AH102" i="3"/>
  <c r="AI102" i="3" s="1"/>
  <c r="AG102" i="3"/>
  <c r="AC102" i="3"/>
  <c r="W102" i="3"/>
  <c r="L102" i="3"/>
  <c r="AP101" i="3"/>
  <c r="AQ101" i="3" s="1"/>
  <c r="AN101" i="3"/>
  <c r="AL101" i="3"/>
  <c r="AM101" i="3" s="1"/>
  <c r="AJ101" i="3"/>
  <c r="AK101" i="3" s="1"/>
  <c r="AH101" i="3"/>
  <c r="AI101" i="3" s="1"/>
  <c r="AG101" i="3"/>
  <c r="AC101" i="3"/>
  <c r="W101" i="3"/>
  <c r="L101" i="3"/>
  <c r="N101" i="3" s="1"/>
  <c r="AD101" i="3" s="1"/>
  <c r="AP100" i="3"/>
  <c r="AQ100" i="3" s="1"/>
  <c r="AN100" i="3"/>
  <c r="AO100" i="3" s="1"/>
  <c r="AL100" i="3"/>
  <c r="AM100" i="3" s="1"/>
  <c r="AJ100" i="3"/>
  <c r="AK100" i="3" s="1"/>
  <c r="AH100" i="3"/>
  <c r="AI100" i="3" s="1"/>
  <c r="AG100" i="3"/>
  <c r="AC100" i="3"/>
  <c r="W100" i="3"/>
  <c r="L100" i="3"/>
  <c r="N100" i="3" s="1"/>
  <c r="AD100" i="3" s="1"/>
  <c r="AP99" i="3"/>
  <c r="AQ99" i="3" s="1"/>
  <c r="AN99" i="3"/>
  <c r="AM99" i="3"/>
  <c r="AL99" i="3"/>
  <c r="AJ99" i="3"/>
  <c r="AK99" i="3" s="1"/>
  <c r="AH99" i="3"/>
  <c r="AI99" i="3" s="1"/>
  <c r="AG99" i="3"/>
  <c r="AC99" i="3"/>
  <c r="W99" i="3"/>
  <c r="L99" i="3"/>
  <c r="N99" i="3" s="1"/>
  <c r="AD99" i="3" s="1"/>
  <c r="AQ98" i="3"/>
  <c r="AP98" i="3"/>
  <c r="AN98" i="3"/>
  <c r="AL98" i="3"/>
  <c r="AM98" i="3" s="1"/>
  <c r="AJ98" i="3"/>
  <c r="AK98" i="3" s="1"/>
  <c r="AH98" i="3"/>
  <c r="AI98" i="3" s="1"/>
  <c r="AG98" i="3"/>
  <c r="AC98" i="3"/>
  <c r="W98" i="3"/>
  <c r="L98" i="3"/>
  <c r="N98" i="3" s="1"/>
  <c r="AD98" i="3" s="1"/>
  <c r="AP97" i="3"/>
  <c r="AQ97" i="3" s="1"/>
  <c r="AN97" i="3"/>
  <c r="AL97" i="3"/>
  <c r="AM97" i="3" s="1"/>
  <c r="AJ97" i="3"/>
  <c r="AK97" i="3" s="1"/>
  <c r="AH97" i="3"/>
  <c r="AI97" i="3" s="1"/>
  <c r="AG97" i="3"/>
  <c r="AC97" i="3"/>
  <c r="W97" i="3"/>
  <c r="L97" i="3"/>
  <c r="N97" i="3" s="1"/>
  <c r="AD97" i="3" s="1"/>
  <c r="AP96" i="3"/>
  <c r="AQ96" i="3" s="1"/>
  <c r="AN96" i="3"/>
  <c r="AL96" i="3"/>
  <c r="AM96" i="3" s="1"/>
  <c r="AJ96" i="3"/>
  <c r="AK96" i="3" s="1"/>
  <c r="AI96" i="3"/>
  <c r="AH96" i="3"/>
  <c r="AG96" i="3"/>
  <c r="AC96" i="3"/>
  <c r="W96" i="3"/>
  <c r="L96" i="3"/>
  <c r="N96" i="3" s="1"/>
  <c r="AD96" i="3" s="1"/>
  <c r="AP95" i="3"/>
  <c r="AQ95" i="3" s="1"/>
  <c r="AN95" i="3"/>
  <c r="AL95" i="3"/>
  <c r="AM95" i="3" s="1"/>
  <c r="AJ95" i="3"/>
  <c r="AK95" i="3" s="1"/>
  <c r="AI95" i="3"/>
  <c r="AH95" i="3"/>
  <c r="AG95" i="3"/>
  <c r="AC95" i="3"/>
  <c r="W95" i="3"/>
  <c r="L95" i="3"/>
  <c r="N95" i="3" s="1"/>
  <c r="AD95" i="3" s="1"/>
  <c r="AP94" i="3"/>
  <c r="AQ94" i="3" s="1"/>
  <c r="AN94" i="3"/>
  <c r="AL94" i="3"/>
  <c r="AM94" i="3" s="1"/>
  <c r="AJ94" i="3"/>
  <c r="AK94" i="3" s="1"/>
  <c r="AH94" i="3"/>
  <c r="AI94" i="3" s="1"/>
  <c r="AG94" i="3"/>
  <c r="AC94" i="3"/>
  <c r="W94" i="3"/>
  <c r="L94" i="3"/>
  <c r="N94" i="3" s="1"/>
  <c r="AD94" i="3" s="1"/>
  <c r="AP93" i="3"/>
  <c r="AQ93" i="3" s="1"/>
  <c r="AN93" i="3"/>
  <c r="AL93" i="3"/>
  <c r="AM93" i="3" s="1"/>
  <c r="AJ93" i="3"/>
  <c r="AK93" i="3" s="1"/>
  <c r="AH93" i="3"/>
  <c r="AI93" i="3" s="1"/>
  <c r="AG93" i="3"/>
  <c r="AC93" i="3"/>
  <c r="W93" i="3"/>
  <c r="L93" i="3"/>
  <c r="N93" i="3" s="1"/>
  <c r="AD93" i="3" s="1"/>
  <c r="AP92" i="3"/>
  <c r="AQ92" i="3" s="1"/>
  <c r="AN92" i="3"/>
  <c r="AL92" i="3"/>
  <c r="AM92" i="3" s="1"/>
  <c r="AJ92" i="3"/>
  <c r="AK92" i="3" s="1"/>
  <c r="AH92" i="3"/>
  <c r="AI92" i="3" s="1"/>
  <c r="AG92" i="3"/>
  <c r="AC92" i="3"/>
  <c r="W92" i="3"/>
  <c r="L92" i="3"/>
  <c r="N92" i="3" s="1"/>
  <c r="AD92" i="3" s="1"/>
  <c r="AP91" i="3"/>
  <c r="AQ91" i="3" s="1"/>
  <c r="AN91" i="3"/>
  <c r="AL91" i="3"/>
  <c r="AM91" i="3" s="1"/>
  <c r="AJ91" i="3"/>
  <c r="AK91" i="3" s="1"/>
  <c r="AI91" i="3"/>
  <c r="AH91" i="3"/>
  <c r="AG91" i="3"/>
  <c r="AC91" i="3"/>
  <c r="W91" i="3"/>
  <c r="L91" i="3"/>
  <c r="N91" i="3" s="1"/>
  <c r="AD91" i="3" s="1"/>
  <c r="AP90" i="3"/>
  <c r="AQ90" i="3" s="1"/>
  <c r="AN90" i="3"/>
  <c r="AL90" i="3"/>
  <c r="AM90" i="3" s="1"/>
  <c r="AJ90" i="3"/>
  <c r="AK90" i="3" s="1"/>
  <c r="AI90" i="3"/>
  <c r="AH90" i="3"/>
  <c r="AG90" i="3"/>
  <c r="AC90" i="3"/>
  <c r="W90" i="3"/>
  <c r="L90" i="3"/>
  <c r="N90" i="3" s="1"/>
  <c r="AD90" i="3" s="1"/>
  <c r="AP89" i="3"/>
  <c r="AQ89" i="3" s="1"/>
  <c r="AN89" i="3"/>
  <c r="AL89" i="3"/>
  <c r="AM89" i="3" s="1"/>
  <c r="AJ89" i="3"/>
  <c r="AK89" i="3" s="1"/>
  <c r="AH89" i="3"/>
  <c r="AI89" i="3" s="1"/>
  <c r="AG89" i="3"/>
  <c r="AC89" i="3"/>
  <c r="W89" i="3"/>
  <c r="L89" i="3"/>
  <c r="N89" i="3" s="1"/>
  <c r="AD89" i="3" s="1"/>
  <c r="AP88" i="3"/>
  <c r="AQ88" i="3" s="1"/>
  <c r="AN88" i="3"/>
  <c r="AL88" i="3"/>
  <c r="AM88" i="3" s="1"/>
  <c r="AJ88" i="3"/>
  <c r="AK88" i="3" s="1"/>
  <c r="AH88" i="3"/>
  <c r="AI88" i="3" s="1"/>
  <c r="AG88" i="3"/>
  <c r="AC88" i="3"/>
  <c r="W88" i="3"/>
  <c r="L88" i="3"/>
  <c r="N88" i="3" s="1"/>
  <c r="AD88" i="3" s="1"/>
  <c r="AP87" i="3"/>
  <c r="AQ87" i="3" s="1"/>
  <c r="AN87" i="3"/>
  <c r="AL87" i="3"/>
  <c r="AM87" i="3" s="1"/>
  <c r="AJ87" i="3"/>
  <c r="AK87" i="3" s="1"/>
  <c r="AH87" i="3"/>
  <c r="AI87" i="3" s="1"/>
  <c r="AG87" i="3"/>
  <c r="AC87" i="3"/>
  <c r="W87" i="3"/>
  <c r="L87" i="3"/>
  <c r="N87" i="3" s="1"/>
  <c r="AD87" i="3" s="1"/>
  <c r="AP86" i="3"/>
  <c r="AQ86" i="3" s="1"/>
  <c r="AN86" i="3"/>
  <c r="AL86" i="3"/>
  <c r="AM86" i="3" s="1"/>
  <c r="AJ86" i="3"/>
  <c r="AK86" i="3" s="1"/>
  <c r="AH86" i="3"/>
  <c r="AI86" i="3" s="1"/>
  <c r="AG86" i="3"/>
  <c r="AC86" i="3"/>
  <c r="W86" i="3"/>
  <c r="L86" i="3"/>
  <c r="N86" i="3" s="1"/>
  <c r="AD86" i="3" s="1"/>
  <c r="AP85" i="3"/>
  <c r="AQ85" i="3" s="1"/>
  <c r="AN85" i="3"/>
  <c r="AL85" i="3"/>
  <c r="AM85" i="3" s="1"/>
  <c r="AJ85" i="3"/>
  <c r="AK85" i="3" s="1"/>
  <c r="AH85" i="3"/>
  <c r="AI85" i="3" s="1"/>
  <c r="AG85" i="3"/>
  <c r="AC85" i="3"/>
  <c r="W85" i="3"/>
  <c r="L85" i="3"/>
  <c r="N85" i="3" s="1"/>
  <c r="AD85" i="3" s="1"/>
  <c r="AP84" i="3"/>
  <c r="AQ84" i="3" s="1"/>
  <c r="AN84" i="3"/>
  <c r="AL84" i="3"/>
  <c r="AM84" i="3" s="1"/>
  <c r="AJ84" i="3"/>
  <c r="AK84" i="3" s="1"/>
  <c r="AH84" i="3"/>
  <c r="AI84" i="3" s="1"/>
  <c r="AG84" i="3"/>
  <c r="AC84" i="3"/>
  <c r="W84" i="3"/>
  <c r="L84" i="3"/>
  <c r="N84" i="3" s="1"/>
  <c r="AD84" i="3" s="1"/>
  <c r="AP83" i="3"/>
  <c r="AQ83" i="3" s="1"/>
  <c r="AN83" i="3"/>
  <c r="AL83" i="3"/>
  <c r="AM83" i="3" s="1"/>
  <c r="AJ83" i="3"/>
  <c r="AK83" i="3" s="1"/>
  <c r="AH83" i="3"/>
  <c r="AI83" i="3" s="1"/>
  <c r="AG83" i="3"/>
  <c r="AC83" i="3"/>
  <c r="W83" i="3"/>
  <c r="L83" i="3"/>
  <c r="N83" i="3" s="1"/>
  <c r="AD83" i="3" s="1"/>
  <c r="AP82" i="3"/>
  <c r="AQ82" i="3" s="1"/>
  <c r="AN82" i="3"/>
  <c r="AL82" i="3"/>
  <c r="AM82" i="3" s="1"/>
  <c r="AJ82" i="3"/>
  <c r="AK82" i="3" s="1"/>
  <c r="AH82" i="3"/>
  <c r="AI82" i="3" s="1"/>
  <c r="AG82" i="3"/>
  <c r="AC82" i="3"/>
  <c r="W82" i="3"/>
  <c r="L82" i="3"/>
  <c r="N82" i="3" s="1"/>
  <c r="AD82" i="3" s="1"/>
  <c r="AP81" i="3"/>
  <c r="AQ81" i="3" s="1"/>
  <c r="AN81" i="3"/>
  <c r="AL81" i="3"/>
  <c r="AM81" i="3" s="1"/>
  <c r="AJ81" i="3"/>
  <c r="AK81" i="3" s="1"/>
  <c r="AH81" i="3"/>
  <c r="AI81" i="3" s="1"/>
  <c r="AG81" i="3"/>
  <c r="AC81" i="3"/>
  <c r="W81" i="3"/>
  <c r="L81" i="3"/>
  <c r="N81" i="3" s="1"/>
  <c r="AD81" i="3" s="1"/>
  <c r="AP80" i="3"/>
  <c r="AQ80" i="3" s="1"/>
  <c r="AN80" i="3"/>
  <c r="AL80" i="3"/>
  <c r="AM80" i="3" s="1"/>
  <c r="AJ80" i="3"/>
  <c r="AK80" i="3" s="1"/>
  <c r="AH80" i="3"/>
  <c r="AI80" i="3" s="1"/>
  <c r="AG80" i="3"/>
  <c r="AC80" i="3"/>
  <c r="W80" i="3"/>
  <c r="L80" i="3"/>
  <c r="N80" i="3" s="1"/>
  <c r="AD80" i="3" s="1"/>
  <c r="AP79" i="3"/>
  <c r="AQ79" i="3" s="1"/>
  <c r="AN79" i="3"/>
  <c r="AL79" i="3"/>
  <c r="AM79" i="3" s="1"/>
  <c r="AJ79" i="3"/>
  <c r="AK79" i="3" s="1"/>
  <c r="AH79" i="3"/>
  <c r="AI79" i="3" s="1"/>
  <c r="AG79" i="3"/>
  <c r="AC79" i="3"/>
  <c r="W79" i="3"/>
  <c r="L79" i="3"/>
  <c r="N79" i="3" s="1"/>
  <c r="AD79" i="3" s="1"/>
  <c r="AP78" i="3"/>
  <c r="AQ78" i="3" s="1"/>
  <c r="AN78" i="3"/>
  <c r="AL78" i="3"/>
  <c r="AM78" i="3" s="1"/>
  <c r="AJ78" i="3"/>
  <c r="AK78" i="3" s="1"/>
  <c r="AH78" i="3"/>
  <c r="AI78" i="3" s="1"/>
  <c r="AG78" i="3"/>
  <c r="AC78" i="3"/>
  <c r="W78" i="3"/>
  <c r="L78" i="3"/>
  <c r="N78" i="3" s="1"/>
  <c r="AD78" i="3" s="1"/>
  <c r="AP77" i="3"/>
  <c r="AQ77" i="3" s="1"/>
  <c r="AN77" i="3"/>
  <c r="AL77" i="3"/>
  <c r="AM77" i="3" s="1"/>
  <c r="AJ77" i="3"/>
  <c r="AK77" i="3" s="1"/>
  <c r="AH77" i="3"/>
  <c r="AI77" i="3" s="1"/>
  <c r="AG77" i="3"/>
  <c r="AC77" i="3"/>
  <c r="W77" i="3"/>
  <c r="L77" i="3"/>
  <c r="N77" i="3" s="1"/>
  <c r="AD77" i="3" s="1"/>
  <c r="AP76" i="3"/>
  <c r="AQ76" i="3" s="1"/>
  <c r="AN76" i="3"/>
  <c r="AL76" i="3"/>
  <c r="AM76" i="3" s="1"/>
  <c r="AJ76" i="3"/>
  <c r="AK76" i="3" s="1"/>
  <c r="AI76" i="3"/>
  <c r="AH76" i="3"/>
  <c r="AG76" i="3"/>
  <c r="AC76" i="3"/>
  <c r="W76" i="3"/>
  <c r="L76" i="3"/>
  <c r="N76" i="3" s="1"/>
  <c r="AD76" i="3" s="1"/>
  <c r="AP75" i="3"/>
  <c r="AQ75" i="3" s="1"/>
  <c r="AN75" i="3"/>
  <c r="AL75" i="3"/>
  <c r="AM75" i="3" s="1"/>
  <c r="AJ75" i="3"/>
  <c r="AK75" i="3" s="1"/>
  <c r="AI75" i="3"/>
  <c r="AH75" i="3"/>
  <c r="AG75" i="3"/>
  <c r="AC75" i="3"/>
  <c r="W75" i="3"/>
  <c r="L75" i="3"/>
  <c r="N75" i="3" s="1"/>
  <c r="AD75" i="3" s="1"/>
  <c r="AP74" i="3"/>
  <c r="AQ74" i="3" s="1"/>
  <c r="AN74" i="3"/>
  <c r="AL74" i="3"/>
  <c r="AM74" i="3" s="1"/>
  <c r="AJ74" i="3"/>
  <c r="AK74" i="3" s="1"/>
  <c r="AH74" i="3"/>
  <c r="AI74" i="3" s="1"/>
  <c r="AG74" i="3"/>
  <c r="AC74" i="3"/>
  <c r="W74" i="3"/>
  <c r="L74" i="3"/>
  <c r="N74" i="3" s="1"/>
  <c r="AD74" i="3" s="1"/>
  <c r="AQ73" i="3"/>
  <c r="AP73" i="3"/>
  <c r="AN73" i="3"/>
  <c r="AL73" i="3"/>
  <c r="AM73" i="3" s="1"/>
  <c r="AJ73" i="3"/>
  <c r="AK73" i="3" s="1"/>
  <c r="AH73" i="3"/>
  <c r="AI73" i="3" s="1"/>
  <c r="AG73" i="3"/>
  <c r="AC73" i="3"/>
  <c r="W73" i="3"/>
  <c r="L73" i="3"/>
  <c r="N73" i="3" s="1"/>
  <c r="AD73" i="3" s="1"/>
  <c r="AP72" i="3"/>
  <c r="AQ72" i="3" s="1"/>
  <c r="AN72" i="3"/>
  <c r="AL72" i="3"/>
  <c r="AM72" i="3" s="1"/>
  <c r="AJ72" i="3"/>
  <c r="AK72" i="3" s="1"/>
  <c r="AH72" i="3"/>
  <c r="AI72" i="3" s="1"/>
  <c r="AG72" i="3"/>
  <c r="AC72" i="3"/>
  <c r="W72" i="3"/>
  <c r="L72" i="3"/>
  <c r="N72" i="3" s="1"/>
  <c r="AD72" i="3" s="1"/>
  <c r="AP71" i="3"/>
  <c r="AQ71" i="3" s="1"/>
  <c r="AN71" i="3"/>
  <c r="AL71" i="3"/>
  <c r="AM71" i="3" s="1"/>
  <c r="AJ71" i="3"/>
  <c r="AK71" i="3" s="1"/>
  <c r="AI71" i="3"/>
  <c r="AH71" i="3"/>
  <c r="AG71" i="3"/>
  <c r="AC71" i="3"/>
  <c r="W71" i="3"/>
  <c r="L71" i="3"/>
  <c r="N71" i="3" s="1"/>
  <c r="AD71" i="3" s="1"/>
  <c r="AP70" i="3"/>
  <c r="AQ70" i="3" s="1"/>
  <c r="AN70" i="3"/>
  <c r="AL70" i="3"/>
  <c r="AM70" i="3" s="1"/>
  <c r="AK70" i="3"/>
  <c r="AJ70" i="3"/>
  <c r="AH70" i="3"/>
  <c r="AI70" i="3" s="1"/>
  <c r="AG70" i="3"/>
  <c r="AC70" i="3"/>
  <c r="W70" i="3"/>
  <c r="L70" i="3"/>
  <c r="N70" i="3" s="1"/>
  <c r="AD70" i="3" s="1"/>
  <c r="AP69" i="3"/>
  <c r="AQ69" i="3" s="1"/>
  <c r="AO69" i="3"/>
  <c r="AN69" i="3"/>
  <c r="AL69" i="3"/>
  <c r="AM69" i="3" s="1"/>
  <c r="AJ69" i="3"/>
  <c r="AK69" i="3" s="1"/>
  <c r="AH69" i="3"/>
  <c r="AI69" i="3" s="1"/>
  <c r="AG69" i="3"/>
  <c r="AC69" i="3"/>
  <c r="W69" i="3"/>
  <c r="L69" i="3"/>
  <c r="N69" i="3" s="1"/>
  <c r="AD69" i="3" s="1"/>
  <c r="AP68" i="3"/>
  <c r="AQ68" i="3" s="1"/>
  <c r="AN68" i="3"/>
  <c r="AL68" i="3"/>
  <c r="AM68" i="3" s="1"/>
  <c r="AK68" i="3"/>
  <c r="AJ68" i="3"/>
  <c r="AH68" i="3"/>
  <c r="AI68" i="3" s="1"/>
  <c r="AG68" i="3"/>
  <c r="AC68" i="3"/>
  <c r="W68" i="3"/>
  <c r="L68" i="3"/>
  <c r="N68" i="3" s="1"/>
  <c r="AD68" i="3" s="1"/>
  <c r="AP67" i="3"/>
  <c r="AQ67" i="3" s="1"/>
  <c r="AO67" i="3"/>
  <c r="AN67" i="3"/>
  <c r="AL67" i="3"/>
  <c r="AM67" i="3" s="1"/>
  <c r="AJ67" i="3"/>
  <c r="AK67" i="3" s="1"/>
  <c r="AH67" i="3"/>
  <c r="AI67" i="3" s="1"/>
  <c r="AG67" i="3"/>
  <c r="AC67" i="3"/>
  <c r="W67" i="3"/>
  <c r="N67" i="3"/>
  <c r="AD67" i="3" s="1"/>
  <c r="L67" i="3"/>
  <c r="AP66" i="3"/>
  <c r="AQ66" i="3" s="1"/>
  <c r="AN66" i="3"/>
  <c r="AM66" i="3"/>
  <c r="AL66" i="3"/>
  <c r="AJ66" i="3"/>
  <c r="AK66" i="3" s="1"/>
  <c r="AH66" i="3"/>
  <c r="AI66" i="3" s="1"/>
  <c r="AG66" i="3"/>
  <c r="AC66" i="3"/>
  <c r="W66" i="3"/>
  <c r="L66" i="3"/>
  <c r="N66" i="3" s="1"/>
  <c r="AD66" i="3" s="1"/>
  <c r="AP65" i="3"/>
  <c r="AQ65" i="3" s="1"/>
  <c r="AN65" i="3"/>
  <c r="AO65" i="3" s="1"/>
  <c r="AL65" i="3"/>
  <c r="AM65" i="3" s="1"/>
  <c r="AJ65" i="3"/>
  <c r="AK65" i="3" s="1"/>
  <c r="AH65" i="3"/>
  <c r="AI65" i="3" s="1"/>
  <c r="AG65" i="3"/>
  <c r="AC65" i="3"/>
  <c r="W65" i="3"/>
  <c r="L65" i="3"/>
  <c r="N65" i="3" s="1"/>
  <c r="AD65" i="3" s="1"/>
  <c r="AP64" i="3"/>
  <c r="AQ64" i="3" s="1"/>
  <c r="AN64" i="3"/>
  <c r="AL64" i="3"/>
  <c r="AM64" i="3" s="1"/>
  <c r="AJ64" i="3"/>
  <c r="AK64" i="3" s="1"/>
  <c r="AH64" i="3"/>
  <c r="AI64" i="3" s="1"/>
  <c r="AG64" i="3"/>
  <c r="AC64" i="3"/>
  <c r="W64" i="3"/>
  <c r="L64" i="3"/>
  <c r="N64" i="3" s="1"/>
  <c r="AD64" i="3" s="1"/>
  <c r="AP63" i="3"/>
  <c r="AQ63" i="3" s="1"/>
  <c r="AN63" i="3"/>
  <c r="AL63" i="3"/>
  <c r="AM63" i="3" s="1"/>
  <c r="AJ63" i="3"/>
  <c r="AK63" i="3" s="1"/>
  <c r="AH63" i="3"/>
  <c r="AI63" i="3" s="1"/>
  <c r="AG63" i="3"/>
  <c r="AC63" i="3"/>
  <c r="W63" i="3"/>
  <c r="L63" i="3"/>
  <c r="N63" i="3" s="1"/>
  <c r="AD63" i="3" s="1"/>
  <c r="AP62" i="3"/>
  <c r="AQ62" i="3" s="1"/>
  <c r="AN62" i="3"/>
  <c r="AL62" i="3"/>
  <c r="AM62" i="3" s="1"/>
  <c r="AJ62" i="3"/>
  <c r="AK62" i="3" s="1"/>
  <c r="AH62" i="3"/>
  <c r="AI62" i="3" s="1"/>
  <c r="AG62" i="3"/>
  <c r="AC62" i="3"/>
  <c r="W62" i="3"/>
  <c r="L62" i="3"/>
  <c r="N62" i="3" s="1"/>
  <c r="AD62" i="3" s="1"/>
  <c r="AP61" i="3"/>
  <c r="AQ61" i="3" s="1"/>
  <c r="AN61" i="3"/>
  <c r="AM61" i="3"/>
  <c r="AL61" i="3"/>
  <c r="AK61" i="3"/>
  <c r="AJ61" i="3"/>
  <c r="AH61" i="3"/>
  <c r="AI61" i="3" s="1"/>
  <c r="AG61" i="3"/>
  <c r="AC61" i="3"/>
  <c r="W61" i="3"/>
  <c r="L61" i="3"/>
  <c r="AP60" i="3"/>
  <c r="AN60" i="3"/>
  <c r="AL60" i="3"/>
  <c r="AM60" i="3" s="1"/>
  <c r="AJ60" i="3"/>
  <c r="AK60" i="3" s="1"/>
  <c r="AH60" i="3"/>
  <c r="AI60" i="3" s="1"/>
  <c r="AG60" i="3"/>
  <c r="W60" i="3"/>
  <c r="M60" i="3"/>
  <c r="AQ60" i="3" s="1"/>
  <c r="L60" i="3"/>
  <c r="AO60" i="3" s="1"/>
  <c r="AP59" i="3"/>
  <c r="AN59" i="3"/>
  <c r="AL59" i="3"/>
  <c r="AM59" i="3" s="1"/>
  <c r="AJ59" i="3"/>
  <c r="AK59" i="3" s="1"/>
  <c r="AH59" i="3"/>
  <c r="AI59" i="3" s="1"/>
  <c r="AG59" i="3"/>
  <c r="W59" i="3"/>
  <c r="M59" i="3"/>
  <c r="AC59" i="3" s="1"/>
  <c r="L59" i="3"/>
  <c r="AP58" i="3"/>
  <c r="AQ58" i="3" s="1"/>
  <c r="AN58" i="3"/>
  <c r="AO58" i="3" s="1"/>
  <c r="AL58" i="3"/>
  <c r="AM58" i="3" s="1"/>
  <c r="AJ58" i="3"/>
  <c r="AK58" i="3" s="1"/>
  <c r="AH58" i="3"/>
  <c r="AI58" i="3" s="1"/>
  <c r="AG58" i="3"/>
  <c r="AC58" i="3"/>
  <c r="W58" i="3"/>
  <c r="V58" i="3"/>
  <c r="L58" i="3"/>
  <c r="N58" i="3" s="1"/>
  <c r="AD58" i="3" s="1"/>
  <c r="AQ57" i="3"/>
  <c r="AP57" i="3"/>
  <c r="AN57" i="3"/>
  <c r="AL57" i="3"/>
  <c r="AM57" i="3" s="1"/>
  <c r="AJ57" i="3"/>
  <c r="AK57" i="3" s="1"/>
  <c r="AH57" i="3"/>
  <c r="AI57" i="3" s="1"/>
  <c r="AG57" i="3"/>
  <c r="AC57" i="3"/>
  <c r="W57" i="3"/>
  <c r="L57" i="3"/>
  <c r="N57" i="3" s="1"/>
  <c r="AD57" i="3" s="1"/>
  <c r="AP56" i="3"/>
  <c r="AQ56" i="3" s="1"/>
  <c r="AN56" i="3"/>
  <c r="AO56" i="3" s="1"/>
  <c r="AL56" i="3"/>
  <c r="AM56" i="3" s="1"/>
  <c r="AJ56" i="3"/>
  <c r="AK56" i="3" s="1"/>
  <c r="AH56" i="3"/>
  <c r="AI56" i="3" s="1"/>
  <c r="AG56" i="3"/>
  <c r="AC56" i="3"/>
  <c r="W56" i="3"/>
  <c r="L56" i="3"/>
  <c r="N56" i="3" s="1"/>
  <c r="AD56" i="3" s="1"/>
  <c r="AQ55" i="3"/>
  <c r="AP55" i="3"/>
  <c r="AN55" i="3"/>
  <c r="AL55" i="3"/>
  <c r="AM55" i="3" s="1"/>
  <c r="AJ55" i="3"/>
  <c r="AK55" i="3" s="1"/>
  <c r="AH55" i="3"/>
  <c r="AI55" i="3" s="1"/>
  <c r="AG55" i="3"/>
  <c r="AC55" i="3"/>
  <c r="W55" i="3"/>
  <c r="L55" i="3"/>
  <c r="N55" i="3" s="1"/>
  <c r="AD55" i="3" s="1"/>
  <c r="AP54" i="3"/>
  <c r="AQ54" i="3" s="1"/>
  <c r="AN54" i="3"/>
  <c r="AL54" i="3"/>
  <c r="AM54" i="3" s="1"/>
  <c r="AJ54" i="3"/>
  <c r="AK54" i="3" s="1"/>
  <c r="AH54" i="3"/>
  <c r="AI54" i="3" s="1"/>
  <c r="AG54" i="3"/>
  <c r="AC54" i="3"/>
  <c r="W54" i="3"/>
  <c r="L54" i="3"/>
  <c r="N54" i="3" s="1"/>
  <c r="AD54" i="3" s="1"/>
  <c r="AQ53" i="3"/>
  <c r="AP53" i="3"/>
  <c r="AN53" i="3"/>
  <c r="AL53" i="3"/>
  <c r="AM53" i="3" s="1"/>
  <c r="AJ53" i="3"/>
  <c r="AK53" i="3" s="1"/>
  <c r="AI53" i="3"/>
  <c r="AH53" i="3"/>
  <c r="AG53" i="3"/>
  <c r="AC53" i="3"/>
  <c r="W53" i="3"/>
  <c r="L53" i="3"/>
  <c r="N53" i="3" s="1"/>
  <c r="AD53" i="3" s="1"/>
  <c r="AP52" i="3"/>
  <c r="AQ52" i="3" s="1"/>
  <c r="AN52" i="3"/>
  <c r="AL52" i="3"/>
  <c r="AM52" i="3" s="1"/>
  <c r="AJ52" i="3"/>
  <c r="AK52" i="3" s="1"/>
  <c r="AH52" i="3"/>
  <c r="AI52" i="3" s="1"/>
  <c r="AG52" i="3"/>
  <c r="AC52" i="3"/>
  <c r="W52" i="3"/>
  <c r="L52" i="3"/>
  <c r="N52" i="3" s="1"/>
  <c r="AD52" i="3" s="1"/>
  <c r="AP51" i="3"/>
  <c r="AQ51" i="3" s="1"/>
  <c r="AN51" i="3"/>
  <c r="AL51" i="3"/>
  <c r="AM51" i="3" s="1"/>
  <c r="AJ51" i="3"/>
  <c r="AK51" i="3" s="1"/>
  <c r="AH51" i="3"/>
  <c r="AI51" i="3" s="1"/>
  <c r="AG51" i="3"/>
  <c r="AC51" i="3"/>
  <c r="W51" i="3"/>
  <c r="L51" i="3"/>
  <c r="N51" i="3" s="1"/>
  <c r="AD51" i="3" s="1"/>
  <c r="AP50" i="3"/>
  <c r="AQ50" i="3" s="1"/>
  <c r="AN50" i="3"/>
  <c r="AL50" i="3"/>
  <c r="AM50" i="3" s="1"/>
  <c r="AJ50" i="3"/>
  <c r="AK50" i="3" s="1"/>
  <c r="AH50" i="3"/>
  <c r="AI50" i="3" s="1"/>
  <c r="AG50" i="3"/>
  <c r="AC50" i="3"/>
  <c r="W50" i="3"/>
  <c r="L50" i="3"/>
  <c r="N50" i="3" s="1"/>
  <c r="AD50" i="3" s="1"/>
  <c r="AP49" i="3"/>
  <c r="AQ49" i="3" s="1"/>
  <c r="AN49" i="3"/>
  <c r="AL49" i="3"/>
  <c r="AM49" i="3" s="1"/>
  <c r="AJ49" i="3"/>
  <c r="AK49" i="3" s="1"/>
  <c r="AI49" i="3"/>
  <c r="AH49" i="3"/>
  <c r="AG49" i="3"/>
  <c r="AC49" i="3"/>
  <c r="W49" i="3"/>
  <c r="L49" i="3"/>
  <c r="N49" i="3" s="1"/>
  <c r="AD49" i="3" s="1"/>
  <c r="AP48" i="3"/>
  <c r="AQ48" i="3" s="1"/>
  <c r="AN48" i="3"/>
  <c r="AO48" i="3" s="1"/>
  <c r="AL48" i="3"/>
  <c r="AM48" i="3" s="1"/>
  <c r="AJ48" i="3"/>
  <c r="AK48" i="3" s="1"/>
  <c r="AH48" i="3"/>
  <c r="AI48" i="3" s="1"/>
  <c r="AG48" i="3"/>
  <c r="AC48" i="3"/>
  <c r="W48" i="3"/>
  <c r="L48" i="3"/>
  <c r="N48" i="3" s="1"/>
  <c r="AD48" i="3" s="1"/>
  <c r="AP47" i="3"/>
  <c r="AQ47" i="3" s="1"/>
  <c r="AN47" i="3"/>
  <c r="AL47" i="3"/>
  <c r="AM47" i="3" s="1"/>
  <c r="AJ47" i="3"/>
  <c r="AK47" i="3" s="1"/>
  <c r="AH47" i="3"/>
  <c r="AI47" i="3" s="1"/>
  <c r="AG47" i="3"/>
  <c r="AC47" i="3"/>
  <c r="W47" i="3"/>
  <c r="L47" i="3"/>
  <c r="N47" i="3" s="1"/>
  <c r="AD47" i="3" s="1"/>
  <c r="AP46" i="3"/>
  <c r="AQ46" i="3" s="1"/>
  <c r="AN46" i="3"/>
  <c r="AL46" i="3"/>
  <c r="AM46" i="3" s="1"/>
  <c r="AJ46" i="3"/>
  <c r="AK46" i="3" s="1"/>
  <c r="AI46" i="3"/>
  <c r="AH46" i="3"/>
  <c r="AG46" i="3"/>
  <c r="AC46" i="3"/>
  <c r="W46" i="3"/>
  <c r="L46" i="3"/>
  <c r="N46" i="3" s="1"/>
  <c r="AD46" i="3" s="1"/>
  <c r="AP45" i="3"/>
  <c r="AQ45" i="3" s="1"/>
  <c r="AN45" i="3"/>
  <c r="AL45" i="3"/>
  <c r="AM45" i="3" s="1"/>
  <c r="AJ45" i="3"/>
  <c r="AK45" i="3" s="1"/>
  <c r="AH45" i="3"/>
  <c r="AI45" i="3" s="1"/>
  <c r="AG45" i="3"/>
  <c r="AC45" i="3"/>
  <c r="W45" i="3"/>
  <c r="L45" i="3"/>
  <c r="N45" i="3" s="1"/>
  <c r="AD45" i="3" s="1"/>
  <c r="AP44" i="3"/>
  <c r="AQ44" i="3" s="1"/>
  <c r="AN44" i="3"/>
  <c r="AL44" i="3"/>
  <c r="AM44" i="3" s="1"/>
  <c r="AJ44" i="3"/>
  <c r="AK44" i="3" s="1"/>
  <c r="AH44" i="3"/>
  <c r="AI44" i="3" s="1"/>
  <c r="AG44" i="3"/>
  <c r="AC44" i="3"/>
  <c r="W44" i="3"/>
  <c r="L44" i="3"/>
  <c r="N44" i="3" s="1"/>
  <c r="AD44" i="3" s="1"/>
  <c r="AP43" i="3"/>
  <c r="AQ43" i="3" s="1"/>
  <c r="AN43" i="3"/>
  <c r="AL43" i="3"/>
  <c r="AM43" i="3" s="1"/>
  <c r="AJ43" i="3"/>
  <c r="AK43" i="3" s="1"/>
  <c r="AH43" i="3"/>
  <c r="AI43" i="3" s="1"/>
  <c r="AG43" i="3"/>
  <c r="AC43" i="3"/>
  <c r="W43" i="3"/>
  <c r="L43" i="3"/>
  <c r="N43" i="3" s="1"/>
  <c r="AD43" i="3" s="1"/>
  <c r="AP42" i="3"/>
  <c r="AQ42" i="3" s="1"/>
  <c r="AN42" i="3"/>
  <c r="AL42" i="3"/>
  <c r="AM42" i="3" s="1"/>
  <c r="AJ42" i="3"/>
  <c r="AK42" i="3" s="1"/>
  <c r="AH42" i="3"/>
  <c r="AI42" i="3" s="1"/>
  <c r="AG42" i="3"/>
  <c r="AC42" i="3"/>
  <c r="W42" i="3"/>
  <c r="L42" i="3"/>
  <c r="N42" i="3" s="1"/>
  <c r="AD42" i="3" s="1"/>
  <c r="AP41" i="3"/>
  <c r="AQ41" i="3" s="1"/>
  <c r="AN41" i="3"/>
  <c r="AL41" i="3"/>
  <c r="AM41" i="3" s="1"/>
  <c r="AJ41" i="3"/>
  <c r="AK41" i="3" s="1"/>
  <c r="AH41" i="3"/>
  <c r="AI41" i="3" s="1"/>
  <c r="AG41" i="3"/>
  <c r="AC41" i="3"/>
  <c r="W41" i="3"/>
  <c r="L41" i="3"/>
  <c r="N41" i="3" s="1"/>
  <c r="AD41" i="3" s="1"/>
  <c r="AP40" i="3"/>
  <c r="AQ40" i="3" s="1"/>
  <c r="AN40" i="3"/>
  <c r="AL40" i="3"/>
  <c r="AM40" i="3" s="1"/>
  <c r="AJ40" i="3"/>
  <c r="AK40" i="3" s="1"/>
  <c r="AH40" i="3"/>
  <c r="AI40" i="3" s="1"/>
  <c r="AG40" i="3"/>
  <c r="AC40" i="3"/>
  <c r="W40" i="3"/>
  <c r="L40" i="3"/>
  <c r="N40" i="3" s="1"/>
  <c r="AD40" i="3" s="1"/>
  <c r="AP39" i="3"/>
  <c r="AQ39" i="3" s="1"/>
  <c r="AN39" i="3"/>
  <c r="AL39" i="3"/>
  <c r="AM39" i="3" s="1"/>
  <c r="AJ39" i="3"/>
  <c r="AK39" i="3" s="1"/>
  <c r="AH39" i="3"/>
  <c r="AI39" i="3" s="1"/>
  <c r="AG39" i="3"/>
  <c r="AC39" i="3"/>
  <c r="W39" i="3"/>
  <c r="L39" i="3"/>
  <c r="N39" i="3" s="1"/>
  <c r="AD39" i="3" s="1"/>
  <c r="AP38" i="3"/>
  <c r="AQ38" i="3" s="1"/>
  <c r="AN38" i="3"/>
  <c r="AL38" i="3"/>
  <c r="AM38" i="3" s="1"/>
  <c r="AJ38" i="3"/>
  <c r="AK38" i="3" s="1"/>
  <c r="AH38" i="3"/>
  <c r="AI38" i="3" s="1"/>
  <c r="AG38" i="3"/>
  <c r="AC38" i="3"/>
  <c r="W38" i="3"/>
  <c r="L38" i="3"/>
  <c r="N38" i="3" s="1"/>
  <c r="AD38" i="3" s="1"/>
  <c r="AP37" i="3"/>
  <c r="AQ37" i="3" s="1"/>
  <c r="AN37" i="3"/>
  <c r="AL37" i="3"/>
  <c r="AM37" i="3" s="1"/>
  <c r="AJ37" i="3"/>
  <c r="AK37" i="3" s="1"/>
  <c r="AH37" i="3"/>
  <c r="AI37" i="3" s="1"/>
  <c r="AG37" i="3"/>
  <c r="AC37" i="3"/>
  <c r="W37" i="3"/>
  <c r="L37" i="3"/>
  <c r="N37" i="3" s="1"/>
  <c r="AD37" i="3" s="1"/>
  <c r="AP36" i="3"/>
  <c r="AQ36" i="3" s="1"/>
  <c r="AN36" i="3"/>
  <c r="AL36" i="3"/>
  <c r="AM36" i="3" s="1"/>
  <c r="AJ36" i="3"/>
  <c r="AK36" i="3" s="1"/>
  <c r="AI36" i="3"/>
  <c r="AH36" i="3"/>
  <c r="AG36" i="3"/>
  <c r="AC36" i="3"/>
  <c r="W36" i="3"/>
  <c r="L36" i="3"/>
  <c r="N36" i="3" s="1"/>
  <c r="AD36" i="3" s="1"/>
  <c r="AP35" i="3"/>
  <c r="AQ35" i="3" s="1"/>
  <c r="AN35" i="3"/>
  <c r="AL35" i="3"/>
  <c r="AM35" i="3" s="1"/>
  <c r="AJ35" i="3"/>
  <c r="AK35" i="3" s="1"/>
  <c r="AH35" i="3"/>
  <c r="AI35" i="3" s="1"/>
  <c r="AG35" i="3"/>
  <c r="AC35" i="3"/>
  <c r="W35" i="3"/>
  <c r="L35" i="3"/>
  <c r="N35" i="3" s="1"/>
  <c r="AD35" i="3" s="1"/>
  <c r="AP34" i="3"/>
  <c r="AQ34" i="3" s="1"/>
  <c r="AN34" i="3"/>
  <c r="AL34" i="3"/>
  <c r="AM34" i="3" s="1"/>
  <c r="AJ34" i="3"/>
  <c r="AK34" i="3" s="1"/>
  <c r="AH34" i="3"/>
  <c r="AI34" i="3" s="1"/>
  <c r="AG34" i="3"/>
  <c r="AC34" i="3"/>
  <c r="W34" i="3"/>
  <c r="L34" i="3"/>
  <c r="N34" i="3" s="1"/>
  <c r="AD34" i="3" s="1"/>
  <c r="AP33" i="3"/>
  <c r="AQ33" i="3" s="1"/>
  <c r="AN33" i="3"/>
  <c r="AL33" i="3"/>
  <c r="AM33" i="3" s="1"/>
  <c r="AJ33" i="3"/>
  <c r="AK33" i="3" s="1"/>
  <c r="AH33" i="3"/>
  <c r="AI33" i="3" s="1"/>
  <c r="AG33" i="3"/>
  <c r="AC33" i="3"/>
  <c r="W33" i="3"/>
  <c r="N33" i="3"/>
  <c r="AD33" i="3" s="1"/>
  <c r="L33" i="3"/>
  <c r="AP32" i="3"/>
  <c r="AQ32" i="3" s="1"/>
  <c r="AN32" i="3"/>
  <c r="AL32" i="3"/>
  <c r="AM32" i="3" s="1"/>
  <c r="AK32" i="3"/>
  <c r="AJ32" i="3"/>
  <c r="AH32" i="3"/>
  <c r="AI32" i="3" s="1"/>
  <c r="AG32" i="3"/>
  <c r="AC32" i="3"/>
  <c r="W32" i="3"/>
  <c r="L32" i="3"/>
  <c r="N32" i="3" s="1"/>
  <c r="AD32" i="3" s="1"/>
  <c r="AP31" i="3"/>
  <c r="AQ31" i="3" s="1"/>
  <c r="AN31" i="3"/>
  <c r="AM31" i="3"/>
  <c r="AL31" i="3"/>
  <c r="AJ31" i="3"/>
  <c r="AK31" i="3" s="1"/>
  <c r="AH31" i="3"/>
  <c r="AI31" i="3" s="1"/>
  <c r="AG31" i="3"/>
  <c r="AC31" i="3"/>
  <c r="W31" i="3"/>
  <c r="L31" i="3"/>
  <c r="N31" i="3" s="1"/>
  <c r="AD31" i="3" s="1"/>
  <c r="AQ30" i="3"/>
  <c r="AP30" i="3"/>
  <c r="AN30" i="3"/>
  <c r="AL30" i="3"/>
  <c r="AM30" i="3" s="1"/>
  <c r="AJ30" i="3"/>
  <c r="AK30" i="3" s="1"/>
  <c r="AI30" i="3"/>
  <c r="AH30" i="3"/>
  <c r="AG30" i="3"/>
  <c r="AC30" i="3"/>
  <c r="W30" i="3"/>
  <c r="L30" i="3"/>
  <c r="N30" i="3" s="1"/>
  <c r="AD30" i="3" s="1"/>
  <c r="AP29" i="3"/>
  <c r="AQ29" i="3" s="1"/>
  <c r="AN29" i="3"/>
  <c r="AL29" i="3"/>
  <c r="AM29" i="3" s="1"/>
  <c r="AK29" i="3"/>
  <c r="AJ29" i="3"/>
  <c r="AH29" i="3"/>
  <c r="AI29" i="3" s="1"/>
  <c r="AG29" i="3"/>
  <c r="AC29" i="3"/>
  <c r="W29" i="3"/>
  <c r="L29" i="3"/>
  <c r="AO29" i="3" s="1"/>
  <c r="AP28" i="3"/>
  <c r="AQ28" i="3" s="1"/>
  <c r="AN28" i="3"/>
  <c r="AL28" i="3"/>
  <c r="AM28" i="3" s="1"/>
  <c r="AJ28" i="3"/>
  <c r="AK28" i="3" s="1"/>
  <c r="AH28" i="3"/>
  <c r="AI28" i="3" s="1"/>
  <c r="AG28" i="3"/>
  <c r="AC28" i="3"/>
  <c r="W28" i="3"/>
  <c r="L28" i="3"/>
  <c r="N28" i="3" s="1"/>
  <c r="AD28" i="3" s="1"/>
  <c r="AQ27" i="3"/>
  <c r="AP27" i="3"/>
  <c r="AN27" i="3"/>
  <c r="AL27" i="3"/>
  <c r="AM27" i="3" s="1"/>
  <c r="AJ27" i="3"/>
  <c r="AK27" i="3" s="1"/>
  <c r="AH27" i="3"/>
  <c r="AI27" i="3" s="1"/>
  <c r="AG27" i="3"/>
  <c r="AC27" i="3"/>
  <c r="W27" i="3"/>
  <c r="L27" i="3"/>
  <c r="N27" i="3" s="1"/>
  <c r="AD27" i="3" s="1"/>
  <c r="AP26" i="3"/>
  <c r="AQ26" i="3" s="1"/>
  <c r="AN26" i="3"/>
  <c r="AO26" i="3" s="1"/>
  <c r="AL26" i="3"/>
  <c r="AM26" i="3" s="1"/>
  <c r="AJ26" i="3"/>
  <c r="AK26" i="3" s="1"/>
  <c r="AH26" i="3"/>
  <c r="AI26" i="3" s="1"/>
  <c r="AG26" i="3"/>
  <c r="AC26" i="3"/>
  <c r="W26" i="3"/>
  <c r="N26" i="3"/>
  <c r="AD26" i="3" s="1"/>
  <c r="L26" i="3"/>
  <c r="AP25" i="3"/>
  <c r="AQ25" i="3" s="1"/>
  <c r="AO25" i="3"/>
  <c r="AN25" i="3"/>
  <c r="AL25" i="3"/>
  <c r="AM25" i="3" s="1"/>
  <c r="AJ25" i="3"/>
  <c r="AK25" i="3" s="1"/>
  <c r="AH25" i="3"/>
  <c r="AI25" i="3" s="1"/>
  <c r="AG25" i="3"/>
  <c r="AC25" i="3"/>
  <c r="W25" i="3"/>
  <c r="L25" i="3"/>
  <c r="N25" i="3" s="1"/>
  <c r="AD25" i="3" s="1"/>
  <c r="AP24" i="3"/>
  <c r="AQ24" i="3" s="1"/>
  <c r="AN24" i="3"/>
  <c r="AO24" i="3" s="1"/>
  <c r="AL24" i="3"/>
  <c r="AM24" i="3" s="1"/>
  <c r="AJ24" i="3"/>
  <c r="AK24" i="3" s="1"/>
  <c r="AH24" i="3"/>
  <c r="AI24" i="3" s="1"/>
  <c r="AG24" i="3"/>
  <c r="AC24" i="3"/>
  <c r="L24" i="3"/>
  <c r="N24" i="3" s="1"/>
  <c r="AD24" i="3" s="1"/>
  <c r="AP23" i="3"/>
  <c r="AQ23" i="3" s="1"/>
  <c r="AN23" i="3"/>
  <c r="AO23" i="3" s="1"/>
  <c r="AL23" i="3"/>
  <c r="AM23" i="3" s="1"/>
  <c r="AJ23" i="3"/>
  <c r="AK23" i="3" s="1"/>
  <c r="AH23" i="3"/>
  <c r="AI23" i="3" s="1"/>
  <c r="AG23" i="3"/>
  <c r="AC23" i="3"/>
  <c r="W23" i="3"/>
  <c r="L23" i="3"/>
  <c r="N23" i="3" s="1"/>
  <c r="AD23" i="3" s="1"/>
  <c r="AP22" i="3"/>
  <c r="AQ22" i="3" s="1"/>
  <c r="AN22" i="3"/>
  <c r="AL22" i="3"/>
  <c r="AM22" i="3" s="1"/>
  <c r="AJ22" i="3"/>
  <c r="AK22" i="3" s="1"/>
  <c r="AH22" i="3"/>
  <c r="AI22" i="3" s="1"/>
  <c r="AG22" i="3"/>
  <c r="AC22" i="3"/>
  <c r="W22" i="3"/>
  <c r="L22" i="3"/>
  <c r="N22" i="3" s="1"/>
  <c r="AD22" i="3" s="1"/>
  <c r="AP21" i="3"/>
  <c r="AQ21" i="3" s="1"/>
  <c r="AN21" i="3"/>
  <c r="AL21" i="3"/>
  <c r="AM21" i="3" s="1"/>
  <c r="AJ21" i="3"/>
  <c r="AK21" i="3" s="1"/>
  <c r="AH21" i="3"/>
  <c r="AI21" i="3" s="1"/>
  <c r="AG21" i="3"/>
  <c r="AC21" i="3"/>
  <c r="W21" i="3"/>
  <c r="L21" i="3"/>
  <c r="N21" i="3" s="1"/>
  <c r="AD21" i="3" s="1"/>
  <c r="AP20" i="3"/>
  <c r="AQ20" i="3" s="1"/>
  <c r="AN20" i="3"/>
  <c r="AO20" i="3" s="1"/>
  <c r="AL20" i="3"/>
  <c r="AM20" i="3" s="1"/>
  <c r="AJ20" i="3"/>
  <c r="AK20" i="3" s="1"/>
  <c r="AH20" i="3"/>
  <c r="AI20" i="3" s="1"/>
  <c r="AG20" i="3"/>
  <c r="AC20" i="3"/>
  <c r="W20" i="3"/>
  <c r="L20" i="3"/>
  <c r="N20" i="3" s="1"/>
  <c r="AD20" i="3" s="1"/>
  <c r="AP19" i="3"/>
  <c r="AQ19" i="3" s="1"/>
  <c r="AN19" i="3"/>
  <c r="AL19" i="3"/>
  <c r="AM19" i="3" s="1"/>
  <c r="AJ19" i="3"/>
  <c r="AK19" i="3" s="1"/>
  <c r="AH19" i="3"/>
  <c r="AI19" i="3" s="1"/>
  <c r="AG19" i="3"/>
  <c r="AC19" i="3"/>
  <c r="W19" i="3"/>
  <c r="L19" i="3"/>
  <c r="N19" i="3" s="1"/>
  <c r="AD19" i="3" s="1"/>
  <c r="AP18" i="3"/>
  <c r="AQ18" i="3" s="1"/>
  <c r="AN18" i="3"/>
  <c r="AO18" i="3" s="1"/>
  <c r="AL18" i="3"/>
  <c r="AM18" i="3" s="1"/>
  <c r="AJ18" i="3"/>
  <c r="AK18" i="3" s="1"/>
  <c r="AH18" i="3"/>
  <c r="AI18" i="3" s="1"/>
  <c r="AG18" i="3"/>
  <c r="AC18" i="3"/>
  <c r="W18" i="3"/>
  <c r="L18" i="3"/>
  <c r="N18" i="3" s="1"/>
  <c r="AD18" i="3" s="1"/>
  <c r="AP17" i="3"/>
  <c r="AQ17" i="3" s="1"/>
  <c r="AN17" i="3"/>
  <c r="AL17" i="3"/>
  <c r="AM17" i="3" s="1"/>
  <c r="AJ17" i="3"/>
  <c r="AK17" i="3" s="1"/>
  <c r="AH17" i="3"/>
  <c r="AI17" i="3" s="1"/>
  <c r="AG17" i="3"/>
  <c r="AC17" i="3"/>
  <c r="W17" i="3"/>
  <c r="L17" i="3"/>
  <c r="N17" i="3" s="1"/>
  <c r="AD17" i="3" s="1"/>
  <c r="AP16" i="3"/>
  <c r="AQ16" i="3" s="1"/>
  <c r="AN16" i="3"/>
  <c r="AO16" i="3" s="1"/>
  <c r="AL16" i="3"/>
  <c r="AM16" i="3" s="1"/>
  <c r="AJ16" i="3"/>
  <c r="AK16" i="3" s="1"/>
  <c r="AH16" i="3"/>
  <c r="AI16" i="3" s="1"/>
  <c r="AG16" i="3"/>
  <c r="AC16" i="3"/>
  <c r="W16" i="3"/>
  <c r="L16" i="3"/>
  <c r="N16" i="3" s="1"/>
  <c r="AD16" i="3" s="1"/>
  <c r="AP15" i="3"/>
  <c r="AQ15" i="3" s="1"/>
  <c r="AN15" i="3"/>
  <c r="AO15" i="3" s="1"/>
  <c r="AL15" i="3"/>
  <c r="AM15" i="3" s="1"/>
  <c r="AJ15" i="3"/>
  <c r="AK15" i="3" s="1"/>
  <c r="AH15" i="3"/>
  <c r="AI15" i="3" s="1"/>
  <c r="AG15" i="3"/>
  <c r="W15" i="3"/>
  <c r="M15" i="3"/>
  <c r="AC15" i="3" s="1"/>
  <c r="L15" i="3"/>
  <c r="AP14" i="3"/>
  <c r="AQ14" i="3" s="1"/>
  <c r="AN14" i="3"/>
  <c r="AO14" i="3" s="1"/>
  <c r="AL14" i="3"/>
  <c r="AM14" i="3" s="1"/>
  <c r="AJ14" i="3"/>
  <c r="AK14" i="3" s="1"/>
  <c r="AH14" i="3"/>
  <c r="AI14" i="3" s="1"/>
  <c r="AG14" i="3"/>
  <c r="AC14" i="3"/>
  <c r="W14" i="3"/>
  <c r="L14" i="3"/>
  <c r="N14" i="3" s="1"/>
  <c r="AD14" i="3" s="1"/>
  <c r="AP13" i="3"/>
  <c r="AQ13" i="3" s="1"/>
  <c r="AN13" i="3"/>
  <c r="AL13" i="3"/>
  <c r="AM13" i="3" s="1"/>
  <c r="AJ13" i="3"/>
  <c r="AK13" i="3" s="1"/>
  <c r="AH13" i="3"/>
  <c r="AI13" i="3" s="1"/>
  <c r="AG13" i="3"/>
  <c r="AC13" i="3"/>
  <c r="W13" i="3"/>
  <c r="L13" i="3"/>
  <c r="N13" i="3" s="1"/>
  <c r="AD13" i="3" s="1"/>
  <c r="AP12" i="3"/>
  <c r="AQ12" i="3" s="1"/>
  <c r="AN12" i="3"/>
  <c r="AM12" i="3"/>
  <c r="AL12" i="3"/>
  <c r="AJ12" i="3"/>
  <c r="AK12" i="3" s="1"/>
  <c r="AH12" i="3"/>
  <c r="AI12" i="3" s="1"/>
  <c r="AG12" i="3"/>
  <c r="AC12" i="3"/>
  <c r="W12" i="3"/>
  <c r="L12" i="3"/>
  <c r="N12" i="3" s="1"/>
  <c r="AD12" i="3" s="1"/>
  <c r="AP11" i="3"/>
  <c r="AQ11" i="3" s="1"/>
  <c r="AN11" i="3"/>
  <c r="AO11" i="3" s="1"/>
  <c r="AL11" i="3"/>
  <c r="AM11" i="3" s="1"/>
  <c r="AJ11" i="3"/>
  <c r="AK11" i="3" s="1"/>
  <c r="AH11" i="3"/>
  <c r="AI11" i="3" s="1"/>
  <c r="AG11" i="3"/>
  <c r="AC11" i="3"/>
  <c r="W11" i="3"/>
  <c r="L11" i="3"/>
  <c r="N11" i="3" s="1"/>
  <c r="AD11" i="3" s="1"/>
  <c r="AP10" i="3"/>
  <c r="AQ10" i="3" s="1"/>
  <c r="AN10" i="3"/>
  <c r="AL10" i="3"/>
  <c r="AM10" i="3" s="1"/>
  <c r="AJ10" i="3"/>
  <c r="AK10" i="3" s="1"/>
  <c r="AH10" i="3"/>
  <c r="AI10" i="3" s="1"/>
  <c r="AG10" i="3"/>
  <c r="AC10" i="3"/>
  <c r="W10" i="3"/>
  <c r="L10" i="3"/>
  <c r="AO10" i="3" s="1"/>
  <c r="AP9" i="3"/>
  <c r="AQ9" i="3" s="1"/>
  <c r="AN9" i="3"/>
  <c r="AO9" i="3" s="1"/>
  <c r="AL9" i="3"/>
  <c r="AM9" i="3" s="1"/>
  <c r="AJ9" i="3"/>
  <c r="AK9" i="3" s="1"/>
  <c r="AH9" i="3"/>
  <c r="AI9" i="3" s="1"/>
  <c r="AG9" i="3"/>
  <c r="AC9" i="3"/>
  <c r="W9" i="3"/>
  <c r="L9" i="3"/>
  <c r="N9" i="3" s="1"/>
  <c r="AD9" i="3" s="1"/>
  <c r="AP8" i="3"/>
  <c r="AQ8" i="3" s="1"/>
  <c r="AN8" i="3"/>
  <c r="AM8" i="3"/>
  <c r="AL8" i="3"/>
  <c r="AJ8" i="3"/>
  <c r="AK8" i="3" s="1"/>
  <c r="AH8" i="3"/>
  <c r="AI8" i="3" s="1"/>
  <c r="AG8" i="3"/>
  <c r="AC8" i="3"/>
  <c r="W8" i="3"/>
  <c r="L8" i="3"/>
  <c r="N8" i="3" s="1"/>
  <c r="AD8" i="3" s="1"/>
  <c r="AP7" i="3"/>
  <c r="AQ7" i="3" s="1"/>
  <c r="AN7" i="3"/>
  <c r="AL7" i="3"/>
  <c r="AM7" i="3" s="1"/>
  <c r="AJ7" i="3"/>
  <c r="AK7" i="3" s="1"/>
  <c r="AH7" i="3"/>
  <c r="AI7" i="3" s="1"/>
  <c r="AG7" i="3"/>
  <c r="AC7" i="3"/>
  <c r="W7" i="3"/>
  <c r="L7" i="3"/>
  <c r="N7" i="3" s="1"/>
  <c r="AD7" i="3" s="1"/>
  <c r="AP6" i="3"/>
  <c r="AQ6" i="3" s="1"/>
  <c r="AN6" i="3"/>
  <c r="AO6" i="3" s="1"/>
  <c r="AL6" i="3"/>
  <c r="AM6" i="3" s="1"/>
  <c r="AJ6" i="3"/>
  <c r="AK6" i="3" s="1"/>
  <c r="AH6" i="3"/>
  <c r="AI6" i="3" s="1"/>
  <c r="AG6" i="3"/>
  <c r="AC6" i="3"/>
  <c r="W6" i="3"/>
  <c r="L6" i="3"/>
  <c r="N6" i="3" s="1"/>
  <c r="BB173" i="2"/>
  <c r="AZ173" i="2"/>
  <c r="BA173" i="2" s="1"/>
  <c r="AX173" i="2"/>
  <c r="AV173" i="2"/>
  <c r="AW173" i="2" s="1"/>
  <c r="AT173" i="2"/>
  <c r="AR173" i="2"/>
  <c r="AQ173" i="2"/>
  <c r="AN173" i="2"/>
  <c r="BD173" i="2" s="1"/>
  <c r="AH173" i="2"/>
  <c r="W173" i="2"/>
  <c r="BB172" i="2"/>
  <c r="BC172" i="2" s="1"/>
  <c r="BA172" i="2"/>
  <c r="AZ172" i="2"/>
  <c r="AX172" i="2"/>
  <c r="AV172" i="2"/>
  <c r="AW172" i="2" s="1"/>
  <c r="AT172" i="2"/>
  <c r="AR172" i="2"/>
  <c r="AQ172" i="2"/>
  <c r="AN172" i="2"/>
  <c r="L172" i="2" s="1"/>
  <c r="N172" i="2" s="1"/>
  <c r="AY172" i="2" s="1"/>
  <c r="AH172" i="2"/>
  <c r="BB171" i="2"/>
  <c r="AZ171" i="2"/>
  <c r="BA171" i="2" s="1"/>
  <c r="AX171" i="2"/>
  <c r="AV171" i="2"/>
  <c r="AW171" i="2" s="1"/>
  <c r="AT171" i="2"/>
  <c r="AR171" i="2"/>
  <c r="AQ171" i="2"/>
  <c r="AN171" i="2"/>
  <c r="L171" i="2" s="1"/>
  <c r="N171" i="2" s="1"/>
  <c r="AI171" i="2" s="1"/>
  <c r="AH171" i="2"/>
  <c r="W171" i="2"/>
  <c r="BB170" i="2"/>
  <c r="AZ170" i="2"/>
  <c r="BA170" i="2" s="1"/>
  <c r="AX170" i="2"/>
  <c r="AV170" i="2"/>
  <c r="AW170" i="2" s="1"/>
  <c r="AT170" i="2"/>
  <c r="AR170" i="2"/>
  <c r="AQ170" i="2"/>
  <c r="AN170" i="2"/>
  <c r="BD170" i="2" s="1"/>
  <c r="AH170" i="2"/>
  <c r="W170" i="2"/>
  <c r="BB169" i="2"/>
  <c r="AZ169" i="2"/>
  <c r="BA169" i="2" s="1"/>
  <c r="AX169" i="2"/>
  <c r="AV169" i="2"/>
  <c r="AW169" i="2" s="1"/>
  <c r="AT169" i="2"/>
  <c r="AR169" i="2"/>
  <c r="AQ169" i="2"/>
  <c r="AN169" i="2"/>
  <c r="BD169" i="2" s="1"/>
  <c r="AH169" i="2"/>
  <c r="W169" i="2"/>
  <c r="BD168" i="2"/>
  <c r="BB168" i="2"/>
  <c r="AZ168" i="2"/>
  <c r="BA168" i="2" s="1"/>
  <c r="AX168" i="2"/>
  <c r="AV168" i="2"/>
  <c r="AW168" i="2" s="1"/>
  <c r="AT168" i="2"/>
  <c r="AR168" i="2"/>
  <c r="AN168" i="2"/>
  <c r="L168" i="2" s="1"/>
  <c r="K168" i="2" s="1"/>
  <c r="AH168" i="2"/>
  <c r="W168" i="2"/>
  <c r="BC168" i="2" s="1"/>
  <c r="BB167" i="2"/>
  <c r="AZ167" i="2"/>
  <c r="BA167" i="2" s="1"/>
  <c r="AX167" i="2"/>
  <c r="AV167" i="2"/>
  <c r="AW167" i="2" s="1"/>
  <c r="AT167" i="2"/>
  <c r="AR167" i="2"/>
  <c r="AQ167" i="2"/>
  <c r="AN167" i="2"/>
  <c r="AH167" i="2"/>
  <c r="W167" i="2"/>
  <c r="BB166" i="2"/>
  <c r="AZ166" i="2"/>
  <c r="AX166" i="2"/>
  <c r="AV166" i="2"/>
  <c r="AT166" i="2"/>
  <c r="AR166" i="2"/>
  <c r="AQ166" i="2"/>
  <c r="AN166" i="2"/>
  <c r="BD166" i="2" s="1"/>
  <c r="W166" i="2"/>
  <c r="M166" i="2"/>
  <c r="L166" i="2"/>
  <c r="BB165" i="2"/>
  <c r="BC165" i="2" s="1"/>
  <c r="AZ165" i="2"/>
  <c r="BA165" i="2" s="1"/>
  <c r="AX165" i="2"/>
  <c r="AV165" i="2"/>
  <c r="AW165" i="2" s="1"/>
  <c r="AT165" i="2"/>
  <c r="AR165" i="2"/>
  <c r="AQ165" i="2"/>
  <c r="AN165" i="2"/>
  <c r="BD165" i="2" s="1"/>
  <c r="AH165" i="2"/>
  <c r="BB164" i="2"/>
  <c r="AZ164" i="2"/>
  <c r="BA164" i="2" s="1"/>
  <c r="AX164" i="2"/>
  <c r="AV164" i="2"/>
  <c r="AW164" i="2" s="1"/>
  <c r="AT164" i="2"/>
  <c r="AR164" i="2"/>
  <c r="AQ164" i="2"/>
  <c r="AN164" i="2"/>
  <c r="L164" i="2" s="1"/>
  <c r="AH164" i="2"/>
  <c r="W164" i="2"/>
  <c r="BB163" i="2"/>
  <c r="AZ163" i="2"/>
  <c r="BA163" i="2" s="1"/>
  <c r="AX163" i="2"/>
  <c r="AV163" i="2"/>
  <c r="AW163" i="2" s="1"/>
  <c r="AT163" i="2"/>
  <c r="AR163" i="2"/>
  <c r="AQ163" i="2"/>
  <c r="AN163" i="2"/>
  <c r="BD163" i="2" s="1"/>
  <c r="AH163" i="2"/>
  <c r="W163" i="2"/>
  <c r="BB162" i="2"/>
  <c r="AZ162" i="2"/>
  <c r="BA162" i="2" s="1"/>
  <c r="AX162" i="2"/>
  <c r="AV162" i="2"/>
  <c r="AW162" i="2" s="1"/>
  <c r="AT162" i="2"/>
  <c r="AR162" i="2"/>
  <c r="AQ162" i="2"/>
  <c r="AN162" i="2"/>
  <c r="AH162" i="2"/>
  <c r="W162" i="2"/>
  <c r="BB161" i="2"/>
  <c r="AZ161" i="2"/>
  <c r="AX161" i="2"/>
  <c r="AV161" i="2"/>
  <c r="AT161" i="2"/>
  <c r="AR161" i="2"/>
  <c r="AQ161" i="2"/>
  <c r="AN161" i="2"/>
  <c r="BD161" i="2" s="1"/>
  <c r="W161" i="2"/>
  <c r="M161" i="2"/>
  <c r="BB160" i="2"/>
  <c r="AZ160" i="2"/>
  <c r="BA160" i="2" s="1"/>
  <c r="AX160" i="2"/>
  <c r="AV160" i="2"/>
  <c r="AW160" i="2" s="1"/>
  <c r="AT160" i="2"/>
  <c r="AR160" i="2"/>
  <c r="AQ160" i="2"/>
  <c r="AN160" i="2"/>
  <c r="BD160" i="2" s="1"/>
  <c r="AH160" i="2"/>
  <c r="W160" i="2"/>
  <c r="BB159" i="2"/>
  <c r="BC159" i="2" s="1"/>
  <c r="AZ159" i="2"/>
  <c r="BA159" i="2" s="1"/>
  <c r="AX159" i="2"/>
  <c r="AV159" i="2"/>
  <c r="AW159" i="2" s="1"/>
  <c r="AT159" i="2"/>
  <c r="AR159" i="2"/>
  <c r="AQ159" i="2"/>
  <c r="AN159" i="2"/>
  <c r="BD159" i="2" s="1"/>
  <c r="AH159" i="2"/>
  <c r="BC158" i="2"/>
  <c r="BB158" i="2"/>
  <c r="AZ158" i="2"/>
  <c r="BA158" i="2" s="1"/>
  <c r="AX158" i="2"/>
  <c r="AV158" i="2"/>
  <c r="AW158" i="2" s="1"/>
  <c r="AT158" i="2"/>
  <c r="AR158" i="2"/>
  <c r="AQ158" i="2"/>
  <c r="AN158" i="2"/>
  <c r="BD158" i="2" s="1"/>
  <c r="AH158" i="2"/>
  <c r="BB157" i="2"/>
  <c r="BC157" i="2" s="1"/>
  <c r="AZ157" i="2"/>
  <c r="AX157" i="2"/>
  <c r="AV157" i="2"/>
  <c r="AW157" i="2" s="1"/>
  <c r="AT157" i="2"/>
  <c r="AR157" i="2"/>
  <c r="AQ157" i="2"/>
  <c r="AN157" i="2"/>
  <c r="W157" i="2"/>
  <c r="M157" i="2"/>
  <c r="BA157" i="2" s="1"/>
  <c r="BB156" i="2"/>
  <c r="BC156" i="2" s="1"/>
  <c r="AZ156" i="2"/>
  <c r="BA156" i="2" s="1"/>
  <c r="AX156" i="2"/>
  <c r="AV156" i="2"/>
  <c r="AW156" i="2" s="1"/>
  <c r="AT156" i="2"/>
  <c r="AR156" i="2"/>
  <c r="AQ156" i="2"/>
  <c r="AN156" i="2"/>
  <c r="BD156" i="2" s="1"/>
  <c r="AH156" i="2"/>
  <c r="W156" i="2"/>
  <c r="M156" i="2"/>
  <c r="BB155" i="2"/>
  <c r="BC155" i="2" s="1"/>
  <c r="AZ155" i="2"/>
  <c r="AX155" i="2"/>
  <c r="AV155" i="2"/>
  <c r="AW155" i="2" s="1"/>
  <c r="AT155" i="2"/>
  <c r="AR155" i="2"/>
  <c r="AQ155" i="2"/>
  <c r="AN155" i="2"/>
  <c r="BD155" i="2" s="1"/>
  <c r="W155" i="2"/>
  <c r="M155" i="2"/>
  <c r="BA155" i="2" s="1"/>
  <c r="BB154" i="2"/>
  <c r="BC154" i="2" s="1"/>
  <c r="AZ154" i="2"/>
  <c r="BA154" i="2" s="1"/>
  <c r="AX154" i="2"/>
  <c r="AV154" i="2"/>
  <c r="AW154" i="2" s="1"/>
  <c r="AT154" i="2"/>
  <c r="AR154" i="2"/>
  <c r="AQ154" i="2"/>
  <c r="AN154" i="2"/>
  <c r="BD154" i="2" s="1"/>
  <c r="AH154" i="2"/>
  <c r="W154" i="2"/>
  <c r="M154" i="2"/>
  <c r="BB153" i="2"/>
  <c r="BC153" i="2" s="1"/>
  <c r="AZ153" i="2"/>
  <c r="BA153" i="2" s="1"/>
  <c r="AX153" i="2"/>
  <c r="AV153" i="2"/>
  <c r="AW153" i="2" s="1"/>
  <c r="AT153" i="2"/>
  <c r="AR153" i="2"/>
  <c r="AQ153" i="2"/>
  <c r="AN153" i="2"/>
  <c r="AH153" i="2"/>
  <c r="W153" i="2"/>
  <c r="BB152" i="2"/>
  <c r="AZ152" i="2"/>
  <c r="AX152" i="2"/>
  <c r="AV152" i="2"/>
  <c r="AT152" i="2"/>
  <c r="AR152" i="2"/>
  <c r="AQ152" i="2"/>
  <c r="AN152" i="2"/>
  <c r="L152" i="2" s="1"/>
  <c r="W152" i="2"/>
  <c r="M152" i="2"/>
  <c r="BB151" i="2"/>
  <c r="BC151" i="2" s="1"/>
  <c r="AZ151" i="2"/>
  <c r="BA151" i="2" s="1"/>
  <c r="AX151" i="2"/>
  <c r="AV151" i="2"/>
  <c r="AW151" i="2" s="1"/>
  <c r="AT151" i="2"/>
  <c r="AR151" i="2"/>
  <c r="AQ151" i="2"/>
  <c r="AN151" i="2"/>
  <c r="L151" i="2" s="1"/>
  <c r="N151" i="2" s="1"/>
  <c r="AI151" i="2" s="1"/>
  <c r="AH151" i="2"/>
  <c r="BB150" i="2"/>
  <c r="BC150" i="2" s="1"/>
  <c r="AZ150" i="2"/>
  <c r="BA150" i="2" s="1"/>
  <c r="AX150" i="2"/>
  <c r="AV150" i="2"/>
  <c r="AW150" i="2" s="1"/>
  <c r="AT150" i="2"/>
  <c r="AR150" i="2"/>
  <c r="AQ150" i="2"/>
  <c r="AN150" i="2"/>
  <c r="L150" i="2" s="1"/>
  <c r="N150" i="2" s="1"/>
  <c r="AI150" i="2" s="1"/>
  <c r="AH150" i="2"/>
  <c r="W150" i="2"/>
  <c r="BB149" i="2"/>
  <c r="AZ149" i="2"/>
  <c r="AX149" i="2"/>
  <c r="AV149" i="2"/>
  <c r="AT149" i="2"/>
  <c r="AR149" i="2"/>
  <c r="AQ149" i="2"/>
  <c r="AN149" i="2"/>
  <c r="BD149" i="2" s="1"/>
  <c r="W149" i="2"/>
  <c r="M149" i="2"/>
  <c r="AH149" i="2" s="1"/>
  <c r="BB148" i="2"/>
  <c r="AZ148" i="2"/>
  <c r="AX148" i="2"/>
  <c r="AV148" i="2"/>
  <c r="AT148" i="2"/>
  <c r="AR148" i="2"/>
  <c r="AQ148" i="2"/>
  <c r="AN148" i="2"/>
  <c r="BD148" i="2" s="1"/>
  <c r="W148" i="2"/>
  <c r="BC148" i="2" s="1"/>
  <c r="M148" i="2"/>
  <c r="AH148" i="2" s="1"/>
  <c r="BB147" i="2"/>
  <c r="AZ147" i="2"/>
  <c r="AX147" i="2"/>
  <c r="AV147" i="2"/>
  <c r="AT147" i="2"/>
  <c r="AR147" i="2"/>
  <c r="AQ147" i="2"/>
  <c r="AN147" i="2"/>
  <c r="BD147" i="2" s="1"/>
  <c r="W147" i="2"/>
  <c r="M147" i="2"/>
  <c r="L147" i="2"/>
  <c r="BB146" i="2"/>
  <c r="BC146" i="2" s="1"/>
  <c r="BA146" i="2"/>
  <c r="AZ146" i="2"/>
  <c r="AX146" i="2"/>
  <c r="AV146" i="2"/>
  <c r="AW146" i="2" s="1"/>
  <c r="AT146" i="2"/>
  <c r="AR146" i="2"/>
  <c r="AQ146" i="2"/>
  <c r="AN146" i="2"/>
  <c r="AH146" i="2"/>
  <c r="BB145" i="2"/>
  <c r="AZ145" i="2"/>
  <c r="BA145" i="2" s="1"/>
  <c r="AX145" i="2"/>
  <c r="AW145" i="2"/>
  <c r="AV145" i="2"/>
  <c r="AT145" i="2"/>
  <c r="AR145" i="2"/>
  <c r="AQ145" i="2"/>
  <c r="AN145" i="2"/>
  <c r="AH145" i="2"/>
  <c r="W145" i="2"/>
  <c r="BB144" i="2"/>
  <c r="BC144" i="2" s="1"/>
  <c r="AZ144" i="2"/>
  <c r="BA144" i="2" s="1"/>
  <c r="AX144" i="2"/>
  <c r="AV144" i="2"/>
  <c r="AW144" i="2" s="1"/>
  <c r="AT144" i="2"/>
  <c r="AR144" i="2"/>
  <c r="AQ144" i="2"/>
  <c r="AN144" i="2"/>
  <c r="L144" i="2" s="1"/>
  <c r="AH144" i="2"/>
  <c r="W144" i="2"/>
  <c r="BB143" i="2"/>
  <c r="AZ143" i="2"/>
  <c r="AX143" i="2"/>
  <c r="AV143" i="2"/>
  <c r="AT143" i="2"/>
  <c r="AR143" i="2"/>
  <c r="AQ143" i="2"/>
  <c r="AN143" i="2"/>
  <c r="BD143" i="2" s="1"/>
  <c r="W143" i="2"/>
  <c r="M143" i="2"/>
  <c r="BB142" i="2"/>
  <c r="AZ142" i="2"/>
  <c r="AX142" i="2"/>
  <c r="AV142" i="2"/>
  <c r="AT142" i="2"/>
  <c r="AR142" i="2"/>
  <c r="AQ142" i="2"/>
  <c r="AN142" i="2"/>
  <c r="BD142" i="2" s="1"/>
  <c r="W142" i="2"/>
  <c r="BC142" i="2" s="1"/>
  <c r="M142" i="2"/>
  <c r="AH142" i="2" s="1"/>
  <c r="BB141" i="2"/>
  <c r="AZ141" i="2"/>
  <c r="AX141" i="2"/>
  <c r="AV141" i="2"/>
  <c r="AT141" i="2"/>
  <c r="AR141" i="2"/>
  <c r="AQ141" i="2"/>
  <c r="AN141" i="2"/>
  <c r="BD141" i="2" s="1"/>
  <c r="W141" i="2"/>
  <c r="M141" i="2"/>
  <c r="BB140" i="2"/>
  <c r="BA140" i="2"/>
  <c r="AZ140" i="2"/>
  <c r="AX140" i="2"/>
  <c r="AV140" i="2"/>
  <c r="AW140" i="2" s="1"/>
  <c r="AT140" i="2"/>
  <c r="AR140" i="2"/>
  <c r="AQ140" i="2"/>
  <c r="AN140" i="2"/>
  <c r="AH140" i="2"/>
  <c r="W140" i="2"/>
  <c r="BB139" i="2"/>
  <c r="AZ139" i="2"/>
  <c r="BA139" i="2" s="1"/>
  <c r="AX139" i="2"/>
  <c r="AV139" i="2"/>
  <c r="AW139" i="2" s="1"/>
  <c r="AT139" i="2"/>
  <c r="AR139" i="2"/>
  <c r="AQ139" i="2"/>
  <c r="AN139" i="2"/>
  <c r="BD139" i="2" s="1"/>
  <c r="AH139" i="2"/>
  <c r="W139" i="2"/>
  <c r="L139" i="2"/>
  <c r="N139" i="2" s="1"/>
  <c r="AI139" i="2" s="1"/>
  <c r="BB138" i="2"/>
  <c r="BC138" i="2" s="1"/>
  <c r="AZ138" i="2"/>
  <c r="BA138" i="2" s="1"/>
  <c r="AX138" i="2"/>
  <c r="AV138" i="2"/>
  <c r="AW138" i="2" s="1"/>
  <c r="AT138" i="2"/>
  <c r="AR138" i="2"/>
  <c r="AQ138" i="2"/>
  <c r="AN138" i="2"/>
  <c r="AH138" i="2"/>
  <c r="W138" i="2"/>
  <c r="BB137" i="2"/>
  <c r="AZ137" i="2"/>
  <c r="BA137" i="2" s="1"/>
  <c r="AX137" i="2"/>
  <c r="AV137" i="2"/>
  <c r="AW137" i="2" s="1"/>
  <c r="AT137" i="2"/>
  <c r="AR137" i="2"/>
  <c r="AQ137" i="2"/>
  <c r="AN137" i="2"/>
  <c r="AH137" i="2"/>
  <c r="W137" i="2"/>
  <c r="BC137" i="2" s="1"/>
  <c r="BB136" i="2"/>
  <c r="AZ136" i="2"/>
  <c r="BA136" i="2" s="1"/>
  <c r="AX136" i="2"/>
  <c r="AV136" i="2"/>
  <c r="AW136" i="2" s="1"/>
  <c r="AT136" i="2"/>
  <c r="AR136" i="2"/>
  <c r="AQ136" i="2"/>
  <c r="AN136" i="2"/>
  <c r="BD136" i="2" s="1"/>
  <c r="AH136" i="2"/>
  <c r="W136" i="2"/>
  <c r="BB135" i="2"/>
  <c r="BC135" i="2" s="1"/>
  <c r="AZ135" i="2"/>
  <c r="BA135" i="2" s="1"/>
  <c r="AX135" i="2"/>
  <c r="AW135" i="2"/>
  <c r="AV135" i="2"/>
  <c r="AT135" i="2"/>
  <c r="AR135" i="2"/>
  <c r="AQ135" i="2"/>
  <c r="AN135" i="2"/>
  <c r="AH135" i="2"/>
  <c r="W135" i="2"/>
  <c r="BB134" i="2"/>
  <c r="BC134" i="2" s="1"/>
  <c r="AZ134" i="2"/>
  <c r="BA134" i="2" s="1"/>
  <c r="AX134" i="2"/>
  <c r="AV134" i="2"/>
  <c r="AW134" i="2" s="1"/>
  <c r="AT134" i="2"/>
  <c r="AR134" i="2"/>
  <c r="AQ134" i="2"/>
  <c r="AN134" i="2"/>
  <c r="L134" i="2" s="1"/>
  <c r="N134" i="2" s="1"/>
  <c r="AI134" i="2" s="1"/>
  <c r="AH134" i="2"/>
  <c r="W134" i="2"/>
  <c r="BB133" i="2"/>
  <c r="BC133" i="2" s="1"/>
  <c r="AZ133" i="2"/>
  <c r="BA133" i="2" s="1"/>
  <c r="AX133" i="2"/>
  <c r="AV133" i="2"/>
  <c r="AW133" i="2" s="1"/>
  <c r="AT133" i="2"/>
  <c r="AR133" i="2"/>
  <c r="AQ133" i="2"/>
  <c r="AN133" i="2"/>
  <c r="AH133" i="2"/>
  <c r="W133" i="2"/>
  <c r="BB132" i="2"/>
  <c r="AZ132" i="2"/>
  <c r="BA132" i="2" s="1"/>
  <c r="AX132" i="2"/>
  <c r="AV132" i="2"/>
  <c r="AW132" i="2" s="1"/>
  <c r="AT132" i="2"/>
  <c r="AR132" i="2"/>
  <c r="AQ132" i="2"/>
  <c r="AN132" i="2"/>
  <c r="AH132" i="2"/>
  <c r="W132" i="2"/>
  <c r="BB131" i="2"/>
  <c r="AZ131" i="2"/>
  <c r="AX131" i="2"/>
  <c r="AV131" i="2"/>
  <c r="AT131" i="2"/>
  <c r="AQ131" i="2"/>
  <c r="AN131" i="2"/>
  <c r="BD131" i="2" s="1"/>
  <c r="W131" i="2"/>
  <c r="M131" i="2"/>
  <c r="AH131" i="2" s="1"/>
  <c r="BB130" i="2"/>
  <c r="AZ130" i="2"/>
  <c r="BA130" i="2" s="1"/>
  <c r="AX130" i="2"/>
  <c r="AV130" i="2"/>
  <c r="AW130" i="2" s="1"/>
  <c r="AT130" i="2"/>
  <c r="AR130" i="2"/>
  <c r="AQ130" i="2"/>
  <c r="AN130" i="2"/>
  <c r="AH130" i="2"/>
  <c r="W130" i="2"/>
  <c r="BB129" i="2"/>
  <c r="BC129" i="2" s="1"/>
  <c r="BA129" i="2"/>
  <c r="AZ129" i="2"/>
  <c r="AX129" i="2"/>
  <c r="AV129" i="2"/>
  <c r="AW129" i="2" s="1"/>
  <c r="AT129" i="2"/>
  <c r="AR129" i="2"/>
  <c r="AQ129" i="2"/>
  <c r="AN129" i="2"/>
  <c r="BD129" i="2" s="1"/>
  <c r="AH129" i="2"/>
  <c r="BB128" i="2"/>
  <c r="AZ128" i="2"/>
  <c r="BA128" i="2" s="1"/>
  <c r="AX128" i="2"/>
  <c r="AV128" i="2"/>
  <c r="AW128" i="2" s="1"/>
  <c r="AT128" i="2"/>
  <c r="AR128" i="2"/>
  <c r="AQ128" i="2"/>
  <c r="AN128" i="2"/>
  <c r="AH128" i="2"/>
  <c r="W128" i="2"/>
  <c r="BB127" i="2"/>
  <c r="AZ127" i="2"/>
  <c r="AX127" i="2"/>
  <c r="AV127" i="2"/>
  <c r="AT127" i="2"/>
  <c r="AR127" i="2"/>
  <c r="AQ127" i="2"/>
  <c r="AN127" i="2"/>
  <c r="BD127" i="2" s="1"/>
  <c r="W127" i="2"/>
  <c r="M127" i="2"/>
  <c r="BB126" i="2"/>
  <c r="BC126" i="2" s="1"/>
  <c r="AZ126" i="2"/>
  <c r="BA126" i="2" s="1"/>
  <c r="AX126" i="2"/>
  <c r="AV126" i="2"/>
  <c r="AW126" i="2" s="1"/>
  <c r="AT126" i="2"/>
  <c r="AR126" i="2"/>
  <c r="AQ126" i="2"/>
  <c r="AN126" i="2"/>
  <c r="L126" i="2" s="1"/>
  <c r="N126" i="2" s="1"/>
  <c r="AI126" i="2" s="1"/>
  <c r="AH126" i="2"/>
  <c r="BB125" i="2"/>
  <c r="AZ125" i="2"/>
  <c r="BA125" i="2" s="1"/>
  <c r="AX125" i="2"/>
  <c r="AV125" i="2"/>
  <c r="AW125" i="2" s="1"/>
  <c r="AT125" i="2"/>
  <c r="AR125" i="2"/>
  <c r="AQ125" i="2"/>
  <c r="AN125" i="2"/>
  <c r="BD125" i="2" s="1"/>
  <c r="AH125" i="2"/>
  <c r="W125" i="2"/>
  <c r="L125" i="2"/>
  <c r="N125" i="2" s="1"/>
  <c r="AI125" i="2" s="1"/>
  <c r="BC124" i="2"/>
  <c r="BB124" i="2"/>
  <c r="BA124" i="2"/>
  <c r="AZ124" i="2"/>
  <c r="AX124" i="2"/>
  <c r="AV124" i="2"/>
  <c r="AW124" i="2" s="1"/>
  <c r="AT124" i="2"/>
  <c r="AR124" i="2"/>
  <c r="AQ124" i="2"/>
  <c r="AN124" i="2"/>
  <c r="AH124" i="2"/>
  <c r="W124" i="2"/>
  <c r="BB123" i="2"/>
  <c r="BC123" i="2" s="1"/>
  <c r="AZ123" i="2"/>
  <c r="BA123" i="2" s="1"/>
  <c r="AX123" i="2"/>
  <c r="AW123" i="2"/>
  <c r="AV123" i="2"/>
  <c r="AT123" i="2"/>
  <c r="AR123" i="2"/>
  <c r="AQ123" i="2"/>
  <c r="AN123" i="2"/>
  <c r="BD123" i="2" s="1"/>
  <c r="AH123" i="2"/>
  <c r="BB122" i="2"/>
  <c r="BC122" i="2" s="1"/>
  <c r="AZ122" i="2"/>
  <c r="BA122" i="2" s="1"/>
  <c r="AX122" i="2"/>
  <c r="AW122" i="2"/>
  <c r="AV122" i="2"/>
  <c r="AT122" i="2"/>
  <c r="AR122" i="2"/>
  <c r="AQ122" i="2"/>
  <c r="AN122" i="2"/>
  <c r="BD122" i="2" s="1"/>
  <c r="AH122" i="2"/>
  <c r="BB121" i="2"/>
  <c r="BC121" i="2" s="1"/>
  <c r="AZ121" i="2"/>
  <c r="BA121" i="2" s="1"/>
  <c r="AX121" i="2"/>
  <c r="AV121" i="2"/>
  <c r="AW121" i="2" s="1"/>
  <c r="AT121" i="2"/>
  <c r="AR121" i="2"/>
  <c r="AQ121" i="2"/>
  <c r="AN121" i="2"/>
  <c r="BD121" i="2" s="1"/>
  <c r="AH121" i="2"/>
  <c r="BB120" i="2"/>
  <c r="BC120" i="2" s="1"/>
  <c r="AZ120" i="2"/>
  <c r="BA120" i="2" s="1"/>
  <c r="AX120" i="2"/>
  <c r="AV120" i="2"/>
  <c r="AW120" i="2" s="1"/>
  <c r="AT120" i="2"/>
  <c r="AU120" i="2" s="1"/>
  <c r="AR120" i="2"/>
  <c r="AQ120" i="2"/>
  <c r="AN120" i="2"/>
  <c r="BD120" i="2" s="1"/>
  <c r="AH120" i="2"/>
  <c r="L120" i="2"/>
  <c r="BB119" i="2"/>
  <c r="BC119" i="2" s="1"/>
  <c r="AZ119" i="2"/>
  <c r="BA119" i="2" s="1"/>
  <c r="AX119" i="2"/>
  <c r="AV119" i="2"/>
  <c r="AW119" i="2" s="1"/>
  <c r="AT119" i="2"/>
  <c r="AR119" i="2"/>
  <c r="AQ119" i="2"/>
  <c r="AN119" i="2"/>
  <c r="L119" i="2" s="1"/>
  <c r="N119" i="2" s="1"/>
  <c r="AH119" i="2"/>
  <c r="BB118" i="2"/>
  <c r="BC118" i="2" s="1"/>
  <c r="AZ118" i="2"/>
  <c r="BA118" i="2" s="1"/>
  <c r="AX118" i="2"/>
  <c r="AV118" i="2"/>
  <c r="AW118" i="2" s="1"/>
  <c r="AT118" i="2"/>
  <c r="AR118" i="2"/>
  <c r="AQ118" i="2"/>
  <c r="AN118" i="2"/>
  <c r="BD118" i="2" s="1"/>
  <c r="AH118" i="2"/>
  <c r="L118" i="2"/>
  <c r="BB117" i="2"/>
  <c r="BC117" i="2" s="1"/>
  <c r="AZ117" i="2"/>
  <c r="BA117" i="2" s="1"/>
  <c r="AX117" i="2"/>
  <c r="AV117" i="2"/>
  <c r="AW117" i="2" s="1"/>
  <c r="AT117" i="2"/>
  <c r="AR117" i="2"/>
  <c r="AQ117" i="2"/>
  <c r="AN117" i="2"/>
  <c r="L117" i="2" s="1"/>
  <c r="K117" i="2" s="1"/>
  <c r="AH117" i="2"/>
  <c r="BB116" i="2"/>
  <c r="BC116" i="2" s="1"/>
  <c r="BA116" i="2"/>
  <c r="AZ116" i="2"/>
  <c r="AX116" i="2"/>
  <c r="AV116" i="2"/>
  <c r="AW116" i="2" s="1"/>
  <c r="AT116" i="2"/>
  <c r="AR116" i="2"/>
  <c r="AQ116" i="2"/>
  <c r="AN116" i="2"/>
  <c r="BD116" i="2" s="1"/>
  <c r="AH116" i="2"/>
  <c r="BB115" i="2"/>
  <c r="BC115" i="2" s="1"/>
  <c r="AZ115" i="2"/>
  <c r="BA115" i="2" s="1"/>
  <c r="AX115" i="2"/>
  <c r="AV115" i="2"/>
  <c r="AW115" i="2" s="1"/>
  <c r="AT115" i="2"/>
  <c r="AQ115" i="2"/>
  <c r="AN115" i="2"/>
  <c r="L115" i="2" s="1"/>
  <c r="N115" i="2" s="1"/>
  <c r="AI115" i="2" s="1"/>
  <c r="AH115" i="2"/>
  <c r="BB114" i="2"/>
  <c r="AZ114" i="2"/>
  <c r="BA114" i="2" s="1"/>
  <c r="AX114" i="2"/>
  <c r="AV114" i="2"/>
  <c r="AW114" i="2" s="1"/>
  <c r="AT114" i="2"/>
  <c r="AR114" i="2"/>
  <c r="AQ114" i="2"/>
  <c r="AN114" i="2"/>
  <c r="L114" i="2" s="1"/>
  <c r="AH114" i="2"/>
  <c r="W114" i="2"/>
  <c r="BB113" i="2"/>
  <c r="BC113" i="2" s="1"/>
  <c r="BA113" i="2"/>
  <c r="AZ113" i="2"/>
  <c r="AX113" i="2"/>
  <c r="AW113" i="2"/>
  <c r="AV113" i="2"/>
  <c r="AT113" i="2"/>
  <c r="AR113" i="2"/>
  <c r="AQ113" i="2"/>
  <c r="AN113" i="2"/>
  <c r="L113" i="2" s="1"/>
  <c r="N113" i="2" s="1"/>
  <c r="AI113" i="2" s="1"/>
  <c r="AH113" i="2"/>
  <c r="BB112" i="2"/>
  <c r="AZ112" i="2"/>
  <c r="BA112" i="2" s="1"/>
  <c r="AX112" i="2"/>
  <c r="AV112" i="2"/>
  <c r="AW112" i="2" s="1"/>
  <c r="AT112" i="2"/>
  <c r="AR112" i="2"/>
  <c r="AQ112" i="2"/>
  <c r="AN112" i="2"/>
  <c r="L112" i="2" s="1"/>
  <c r="N112" i="2" s="1"/>
  <c r="AI112" i="2" s="1"/>
  <c r="AH112" i="2"/>
  <c r="W112" i="2"/>
  <c r="BB111" i="2"/>
  <c r="BC111" i="2" s="1"/>
  <c r="AZ111" i="2"/>
  <c r="BA111" i="2" s="1"/>
  <c r="AX111" i="2"/>
  <c r="AV111" i="2"/>
  <c r="AW111" i="2" s="1"/>
  <c r="AT111" i="2"/>
  <c r="AR111" i="2"/>
  <c r="AQ111" i="2"/>
  <c r="AN111" i="2"/>
  <c r="BD111" i="2" s="1"/>
  <c r="AH111" i="2"/>
  <c r="BB110" i="2"/>
  <c r="BC110" i="2" s="1"/>
  <c r="AZ110" i="2"/>
  <c r="BA110" i="2" s="1"/>
  <c r="AX110" i="2"/>
  <c r="AV110" i="2"/>
  <c r="AW110" i="2" s="1"/>
  <c r="AT110" i="2"/>
  <c r="AR110" i="2"/>
  <c r="AQ110" i="2"/>
  <c r="AN110" i="2"/>
  <c r="BD110" i="2" s="1"/>
  <c r="AH110" i="2"/>
  <c r="L110" i="2"/>
  <c r="N110" i="2" s="1"/>
  <c r="AI110" i="2" s="1"/>
  <c r="BB109" i="2"/>
  <c r="BC109" i="2" s="1"/>
  <c r="AZ109" i="2"/>
  <c r="BA109" i="2" s="1"/>
  <c r="AX109" i="2"/>
  <c r="AV109" i="2"/>
  <c r="AW109" i="2" s="1"/>
  <c r="AT109" i="2"/>
  <c r="AR109" i="2"/>
  <c r="AQ109" i="2"/>
  <c r="AN109" i="2"/>
  <c r="BD109" i="2" s="1"/>
  <c r="AH109" i="2"/>
  <c r="BB108" i="2"/>
  <c r="AZ108" i="2"/>
  <c r="BA108" i="2" s="1"/>
  <c r="AX108" i="2"/>
  <c r="AV108" i="2"/>
  <c r="AW108" i="2" s="1"/>
  <c r="AT108" i="2"/>
  <c r="AR108" i="2"/>
  <c r="AQ108" i="2"/>
  <c r="AN108" i="2"/>
  <c r="AH108" i="2"/>
  <c r="W108" i="2"/>
  <c r="BD107" i="2"/>
  <c r="BB107" i="2"/>
  <c r="AZ107" i="2"/>
  <c r="BA107" i="2" s="1"/>
  <c r="AX107" i="2"/>
  <c r="AW107" i="2"/>
  <c r="AV107" i="2"/>
  <c r="AT107" i="2"/>
  <c r="AU107" i="2" s="1"/>
  <c r="AR107" i="2"/>
  <c r="AQ107" i="2"/>
  <c r="AN107" i="2"/>
  <c r="L107" i="2" s="1"/>
  <c r="N107" i="2" s="1"/>
  <c r="AI107" i="2" s="1"/>
  <c r="AH107" i="2"/>
  <c r="W107" i="2"/>
  <c r="BB106" i="2"/>
  <c r="BC106" i="2" s="1"/>
  <c r="AZ106" i="2"/>
  <c r="BA106" i="2" s="1"/>
  <c r="AX106" i="2"/>
  <c r="AV106" i="2"/>
  <c r="AW106" i="2" s="1"/>
  <c r="AT106" i="2"/>
  <c r="AR106" i="2"/>
  <c r="AQ106" i="2"/>
  <c r="AN106" i="2"/>
  <c r="L106" i="2" s="1"/>
  <c r="N106" i="2" s="1"/>
  <c r="AI106" i="2" s="1"/>
  <c r="AH106" i="2"/>
  <c r="BB105" i="2"/>
  <c r="AZ105" i="2"/>
  <c r="BA105" i="2" s="1"/>
  <c r="AX105" i="2"/>
  <c r="AV105" i="2"/>
  <c r="AW105" i="2" s="1"/>
  <c r="AT105" i="2"/>
  <c r="AR105" i="2"/>
  <c r="AQ105" i="2"/>
  <c r="AN105" i="2"/>
  <c r="L105" i="2" s="1"/>
  <c r="K105" i="2" s="1"/>
  <c r="AH105" i="2"/>
  <c r="W105" i="2"/>
  <c r="BB104" i="2"/>
  <c r="AZ104" i="2"/>
  <c r="BA104" i="2" s="1"/>
  <c r="AX104" i="2"/>
  <c r="AV104" i="2"/>
  <c r="AW104" i="2" s="1"/>
  <c r="AT104" i="2"/>
  <c r="AR104" i="2"/>
  <c r="AQ104" i="2"/>
  <c r="AN104" i="2"/>
  <c r="AH104" i="2"/>
  <c r="W104" i="2"/>
  <c r="BC104" i="2" s="1"/>
  <c r="BB103" i="2"/>
  <c r="BC103" i="2" s="1"/>
  <c r="AZ103" i="2"/>
  <c r="BA103" i="2" s="1"/>
  <c r="AX103" i="2"/>
  <c r="AV103" i="2"/>
  <c r="AW103" i="2" s="1"/>
  <c r="AT103" i="2"/>
  <c r="AR103" i="2"/>
  <c r="AQ103" i="2"/>
  <c r="AN103" i="2"/>
  <c r="BD103" i="2" s="1"/>
  <c r="AH103" i="2"/>
  <c r="W103" i="2"/>
  <c r="BB102" i="2"/>
  <c r="BC102" i="2" s="1"/>
  <c r="AZ102" i="2"/>
  <c r="BA102" i="2" s="1"/>
  <c r="AX102" i="2"/>
  <c r="AV102" i="2"/>
  <c r="AW102" i="2" s="1"/>
  <c r="AU102" i="2"/>
  <c r="AT102" i="2"/>
  <c r="AR102" i="2"/>
  <c r="AQ102" i="2"/>
  <c r="AN102" i="2"/>
  <c r="L102" i="2" s="1"/>
  <c r="K102" i="2" s="1"/>
  <c r="AH102" i="2"/>
  <c r="W102" i="2"/>
  <c r="BB101" i="2"/>
  <c r="BC101" i="2" s="1"/>
  <c r="AZ101" i="2"/>
  <c r="BA101" i="2" s="1"/>
  <c r="AX101" i="2"/>
  <c r="AV101" i="2"/>
  <c r="AW101" i="2" s="1"/>
  <c r="AT101" i="2"/>
  <c r="AR101" i="2"/>
  <c r="AQ101" i="2"/>
  <c r="AN101" i="2"/>
  <c r="BD101" i="2" s="1"/>
  <c r="AH101" i="2"/>
  <c r="L101" i="2"/>
  <c r="BB100" i="2"/>
  <c r="BC100" i="2" s="1"/>
  <c r="AZ100" i="2"/>
  <c r="BA100" i="2" s="1"/>
  <c r="AX100" i="2"/>
  <c r="AV100" i="2"/>
  <c r="AW100" i="2" s="1"/>
  <c r="AT100" i="2"/>
  <c r="AR100" i="2"/>
  <c r="AQ100" i="2"/>
  <c r="AN100" i="2"/>
  <c r="BD100" i="2" s="1"/>
  <c r="AH100" i="2"/>
  <c r="BB99" i="2"/>
  <c r="BC99" i="2" s="1"/>
  <c r="AZ99" i="2"/>
  <c r="BA99" i="2" s="1"/>
  <c r="AX99" i="2"/>
  <c r="AV99" i="2"/>
  <c r="AW99" i="2" s="1"/>
  <c r="AT99" i="2"/>
  <c r="AR99" i="2"/>
  <c r="AQ99" i="2"/>
  <c r="AN99" i="2"/>
  <c r="BD99" i="2" s="1"/>
  <c r="AH99" i="2"/>
  <c r="BB98" i="2"/>
  <c r="BC98" i="2" s="1"/>
  <c r="BA98" i="2"/>
  <c r="AZ98" i="2"/>
  <c r="AX98" i="2"/>
  <c r="AV98" i="2"/>
  <c r="AW98" i="2" s="1"/>
  <c r="AT98" i="2"/>
  <c r="AR98" i="2"/>
  <c r="AQ98" i="2"/>
  <c r="AN98" i="2"/>
  <c r="AH98" i="2"/>
  <c r="BB97" i="2"/>
  <c r="AZ97" i="2"/>
  <c r="AX97" i="2"/>
  <c r="AV97" i="2"/>
  <c r="AT97" i="2"/>
  <c r="AR97" i="2"/>
  <c r="AQ97" i="2"/>
  <c r="AN97" i="2"/>
  <c r="BD97" i="2" s="1"/>
  <c r="W97" i="2"/>
  <c r="M97" i="2"/>
  <c r="AH97" i="2" s="1"/>
  <c r="BD96" i="2"/>
  <c r="BB96" i="2"/>
  <c r="AZ96" i="2"/>
  <c r="BA96" i="2" s="1"/>
  <c r="AX96" i="2"/>
  <c r="AW96" i="2"/>
  <c r="AV96" i="2"/>
  <c r="AT96" i="2"/>
  <c r="AR96" i="2"/>
  <c r="AQ96" i="2"/>
  <c r="AN96" i="2"/>
  <c r="AH96" i="2"/>
  <c r="W96" i="2"/>
  <c r="BC96" i="2" s="1"/>
  <c r="L96" i="2"/>
  <c r="BB95" i="2"/>
  <c r="AZ95" i="2"/>
  <c r="BA95" i="2" s="1"/>
  <c r="AX95" i="2"/>
  <c r="AV95" i="2"/>
  <c r="AW95" i="2" s="1"/>
  <c r="AT95" i="2"/>
  <c r="AR95" i="2"/>
  <c r="AQ95" i="2"/>
  <c r="AN95" i="2"/>
  <c r="BD95" i="2" s="1"/>
  <c r="AH95" i="2"/>
  <c r="W95" i="2"/>
  <c r="BB94" i="2"/>
  <c r="AZ94" i="2"/>
  <c r="BA94" i="2" s="1"/>
  <c r="AX94" i="2"/>
  <c r="AV94" i="2"/>
  <c r="AW94" i="2" s="1"/>
  <c r="AT94" i="2"/>
  <c r="AR94" i="2"/>
  <c r="AQ94" i="2"/>
  <c r="AN94" i="2"/>
  <c r="AH94" i="2"/>
  <c r="W94" i="2"/>
  <c r="BB93" i="2"/>
  <c r="AZ93" i="2"/>
  <c r="BA93" i="2" s="1"/>
  <c r="AX93" i="2"/>
  <c r="AV93" i="2"/>
  <c r="AW93" i="2" s="1"/>
  <c r="AT93" i="2"/>
  <c r="AR93" i="2"/>
  <c r="AQ93" i="2"/>
  <c r="AN93" i="2"/>
  <c r="L93" i="2" s="1"/>
  <c r="K93" i="2" s="1"/>
  <c r="AH93" i="2"/>
  <c r="W93" i="2"/>
  <c r="BB92" i="2"/>
  <c r="AZ92" i="2"/>
  <c r="BA92" i="2" s="1"/>
  <c r="AX92" i="2"/>
  <c r="AV92" i="2"/>
  <c r="AW92" i="2" s="1"/>
  <c r="AT92" i="2"/>
  <c r="AR92" i="2"/>
  <c r="AQ92" i="2"/>
  <c r="AN92" i="2"/>
  <c r="AH92" i="2"/>
  <c r="W92" i="2"/>
  <c r="BB91" i="2"/>
  <c r="AZ91" i="2"/>
  <c r="BA91" i="2" s="1"/>
  <c r="AX91" i="2"/>
  <c r="AV91" i="2"/>
  <c r="AW91" i="2" s="1"/>
  <c r="AT91" i="2"/>
  <c r="AU91" i="2" s="1"/>
  <c r="AR91" i="2"/>
  <c r="AQ91" i="2"/>
  <c r="AN91" i="2"/>
  <c r="L91" i="2" s="1"/>
  <c r="K91" i="2" s="1"/>
  <c r="AH91" i="2"/>
  <c r="W91" i="2"/>
  <c r="BC91" i="2" s="1"/>
  <c r="BB90" i="2"/>
  <c r="AZ90" i="2"/>
  <c r="BA90" i="2" s="1"/>
  <c r="AX90" i="2"/>
  <c r="AV90" i="2"/>
  <c r="AW90" i="2" s="1"/>
  <c r="AT90" i="2"/>
  <c r="AR90" i="2"/>
  <c r="AQ90" i="2"/>
  <c r="AN90" i="2"/>
  <c r="AH90" i="2"/>
  <c r="W90" i="2"/>
  <c r="BB89" i="2"/>
  <c r="AZ89" i="2"/>
  <c r="BA89" i="2" s="1"/>
  <c r="AX89" i="2"/>
  <c r="AV89" i="2"/>
  <c r="AW89" i="2" s="1"/>
  <c r="AT89" i="2"/>
  <c r="AR89" i="2"/>
  <c r="AQ89" i="2"/>
  <c r="AN89" i="2"/>
  <c r="BD89" i="2" s="1"/>
  <c r="AH89" i="2"/>
  <c r="W89" i="2"/>
  <c r="BC89" i="2" s="1"/>
  <c r="BB88" i="2"/>
  <c r="BC88" i="2" s="1"/>
  <c r="AZ88" i="2"/>
  <c r="BA88" i="2" s="1"/>
  <c r="AX88" i="2"/>
  <c r="AV88" i="2"/>
  <c r="AW88" i="2" s="1"/>
  <c r="AT88" i="2"/>
  <c r="AR88" i="2"/>
  <c r="AQ88" i="2"/>
  <c r="AN88" i="2"/>
  <c r="BD88" i="2" s="1"/>
  <c r="AH88" i="2"/>
  <c r="W88" i="2"/>
  <c r="BB87" i="2"/>
  <c r="BC87" i="2" s="1"/>
  <c r="AZ87" i="2"/>
  <c r="BA87" i="2" s="1"/>
  <c r="AX87" i="2"/>
  <c r="AV87" i="2"/>
  <c r="AT87" i="2"/>
  <c r="AR87" i="2"/>
  <c r="AQ87" i="2"/>
  <c r="AN87" i="2"/>
  <c r="L87" i="2" s="1"/>
  <c r="AH87" i="2"/>
  <c r="W87" i="2"/>
  <c r="M87" i="2"/>
  <c r="BB86" i="2"/>
  <c r="AZ86" i="2"/>
  <c r="AX86" i="2"/>
  <c r="AV86" i="2"/>
  <c r="AT86" i="2"/>
  <c r="AR86" i="2"/>
  <c r="AQ86" i="2"/>
  <c r="AN86" i="2"/>
  <c r="L86" i="2" s="1"/>
  <c r="W86" i="2"/>
  <c r="M86" i="2"/>
  <c r="BB85" i="2"/>
  <c r="BC85" i="2" s="1"/>
  <c r="AZ85" i="2"/>
  <c r="BA85" i="2" s="1"/>
  <c r="AX85" i="2"/>
  <c r="AV85" i="2"/>
  <c r="AW85" i="2" s="1"/>
  <c r="AT85" i="2"/>
  <c r="AR85" i="2"/>
  <c r="AQ85" i="2"/>
  <c r="AN85" i="2"/>
  <c r="BD85" i="2" s="1"/>
  <c r="AH85" i="2"/>
  <c r="W85" i="2"/>
  <c r="BB84" i="2"/>
  <c r="AZ84" i="2"/>
  <c r="BA84" i="2" s="1"/>
  <c r="AX84" i="2"/>
  <c r="AV84" i="2"/>
  <c r="AW84" i="2" s="1"/>
  <c r="AT84" i="2"/>
  <c r="AR84" i="2"/>
  <c r="AQ84" i="2"/>
  <c r="AN84" i="2"/>
  <c r="L84" i="2" s="1"/>
  <c r="AH84" i="2"/>
  <c r="W84" i="2"/>
  <c r="BB83" i="2"/>
  <c r="AZ83" i="2"/>
  <c r="BA83" i="2" s="1"/>
  <c r="AX83" i="2"/>
  <c r="AV83" i="2"/>
  <c r="AW83" i="2" s="1"/>
  <c r="AT83" i="2"/>
  <c r="AR83" i="2"/>
  <c r="AQ83" i="2"/>
  <c r="AN83" i="2"/>
  <c r="AH83" i="2"/>
  <c r="W83" i="2"/>
  <c r="BB82" i="2"/>
  <c r="AZ82" i="2"/>
  <c r="BA82" i="2" s="1"/>
  <c r="AX82" i="2"/>
  <c r="AV82" i="2"/>
  <c r="AW82" i="2" s="1"/>
  <c r="AT82" i="2"/>
  <c r="AR82" i="2"/>
  <c r="AQ82" i="2"/>
  <c r="AN82" i="2"/>
  <c r="AH82" i="2"/>
  <c r="W82" i="2"/>
  <c r="BD81" i="2"/>
  <c r="BB81" i="2"/>
  <c r="AZ81" i="2"/>
  <c r="BA81" i="2" s="1"/>
  <c r="AX81" i="2"/>
  <c r="AW81" i="2"/>
  <c r="AV81" i="2"/>
  <c r="AT81" i="2"/>
  <c r="AU81" i="2" s="1"/>
  <c r="AR81" i="2"/>
  <c r="AQ81" i="2"/>
  <c r="AN81" i="2"/>
  <c r="AH81" i="2"/>
  <c r="W81" i="2"/>
  <c r="L81" i="2"/>
  <c r="N81" i="2" s="1"/>
  <c r="BB80" i="2"/>
  <c r="AZ80" i="2"/>
  <c r="AX80" i="2"/>
  <c r="AV80" i="2"/>
  <c r="AW80" i="2" s="1"/>
  <c r="AT80" i="2"/>
  <c r="AR80" i="2"/>
  <c r="AQ80" i="2"/>
  <c r="AN80" i="2"/>
  <c r="W80" i="2"/>
  <c r="M80" i="2"/>
  <c r="AH80" i="2" s="1"/>
  <c r="BB79" i="2"/>
  <c r="AZ79" i="2"/>
  <c r="AX79" i="2"/>
  <c r="AV79" i="2"/>
  <c r="AW79" i="2" s="1"/>
  <c r="AT79" i="2"/>
  <c r="AR79" i="2"/>
  <c r="AQ79" i="2"/>
  <c r="AN79" i="2"/>
  <c r="L79" i="2" s="1"/>
  <c r="N79" i="2" s="1"/>
  <c r="AI79" i="2" s="1"/>
  <c r="W79" i="2"/>
  <c r="BC79" i="2" s="1"/>
  <c r="M79" i="2"/>
  <c r="AH79" i="2" s="1"/>
  <c r="BB78" i="2"/>
  <c r="AZ78" i="2"/>
  <c r="BA78" i="2" s="1"/>
  <c r="AX78" i="2"/>
  <c r="AV78" i="2"/>
  <c r="AW78" i="2" s="1"/>
  <c r="AT78" i="2"/>
  <c r="AR78" i="2"/>
  <c r="AQ78" i="2"/>
  <c r="AN78" i="2"/>
  <c r="AH78" i="2"/>
  <c r="W78" i="2"/>
  <c r="BB77" i="2"/>
  <c r="AZ77" i="2"/>
  <c r="BA77" i="2" s="1"/>
  <c r="AX77" i="2"/>
  <c r="AV77" i="2"/>
  <c r="AT77" i="2"/>
  <c r="AU77" i="2" s="1"/>
  <c r="AR77" i="2"/>
  <c r="AQ77" i="2"/>
  <c r="AN77" i="2"/>
  <c r="L77" i="2" s="1"/>
  <c r="AH77" i="2"/>
  <c r="W77" i="2"/>
  <c r="BC77" i="2" s="1"/>
  <c r="M77" i="2"/>
  <c r="BB76" i="2"/>
  <c r="AZ76" i="2"/>
  <c r="BA76" i="2" s="1"/>
  <c r="AX76" i="2"/>
  <c r="AV76" i="2"/>
  <c r="AW76" i="2" s="1"/>
  <c r="AT76" i="2"/>
  <c r="AR76" i="2"/>
  <c r="AQ76" i="2"/>
  <c r="AN76" i="2"/>
  <c r="L76" i="2" s="1"/>
  <c r="AH76" i="2"/>
  <c r="W76" i="2"/>
  <c r="BB75" i="2"/>
  <c r="AZ75" i="2"/>
  <c r="BA75" i="2" s="1"/>
  <c r="AX75" i="2"/>
  <c r="AV75" i="2"/>
  <c r="AW75" i="2" s="1"/>
  <c r="AT75" i="2"/>
  <c r="AR75" i="2"/>
  <c r="AQ75" i="2"/>
  <c r="AN75" i="2"/>
  <c r="L75" i="2" s="1"/>
  <c r="AH75" i="2"/>
  <c r="W75" i="2"/>
  <c r="BC75" i="2" s="1"/>
  <c r="BB74" i="2"/>
  <c r="AZ74" i="2"/>
  <c r="BA74" i="2" s="1"/>
  <c r="AX74" i="2"/>
  <c r="AV74" i="2"/>
  <c r="AW74" i="2" s="1"/>
  <c r="AT74" i="2"/>
  <c r="AR74" i="2"/>
  <c r="AQ74" i="2"/>
  <c r="AN74" i="2"/>
  <c r="BD74" i="2" s="1"/>
  <c r="AH74" i="2"/>
  <c r="W74" i="2"/>
  <c r="BB73" i="2"/>
  <c r="AZ73" i="2"/>
  <c r="AX73" i="2"/>
  <c r="AV73" i="2"/>
  <c r="AT73" i="2"/>
  <c r="AR73" i="2"/>
  <c r="AQ73" i="2"/>
  <c r="AN73" i="2"/>
  <c r="W73" i="2"/>
  <c r="M73" i="2"/>
  <c r="BB72" i="2"/>
  <c r="AZ72" i="2"/>
  <c r="BA72" i="2" s="1"/>
  <c r="AX72" i="2"/>
  <c r="AV72" i="2"/>
  <c r="AW72" i="2" s="1"/>
  <c r="AT72" i="2"/>
  <c r="AR72" i="2"/>
  <c r="AQ72" i="2"/>
  <c r="AN72" i="2"/>
  <c r="AH72" i="2"/>
  <c r="W72" i="2"/>
  <c r="BC72" i="2" s="1"/>
  <c r="BB71" i="2"/>
  <c r="AZ71" i="2"/>
  <c r="BA71" i="2" s="1"/>
  <c r="AX71" i="2"/>
  <c r="AV71" i="2"/>
  <c r="AW71" i="2" s="1"/>
  <c r="AT71" i="2"/>
  <c r="AR71" i="2"/>
  <c r="AQ71" i="2"/>
  <c r="AN71" i="2"/>
  <c r="BD71" i="2" s="1"/>
  <c r="AH71" i="2"/>
  <c r="W71" i="2"/>
  <c r="BB70" i="2"/>
  <c r="BC70" i="2" s="1"/>
  <c r="AZ70" i="2"/>
  <c r="BA70" i="2" s="1"/>
  <c r="AX70" i="2"/>
  <c r="AV70" i="2"/>
  <c r="AW70" i="2" s="1"/>
  <c r="AT70" i="2"/>
  <c r="AR70" i="2"/>
  <c r="AQ70" i="2"/>
  <c r="AN70" i="2"/>
  <c r="L70" i="2" s="1"/>
  <c r="N70" i="2" s="1"/>
  <c r="AI70" i="2" s="1"/>
  <c r="AH70" i="2"/>
  <c r="W70" i="2"/>
  <c r="BC69" i="2"/>
  <c r="BB69" i="2"/>
  <c r="AZ69" i="2"/>
  <c r="AX69" i="2"/>
  <c r="AV69" i="2"/>
  <c r="AT69" i="2"/>
  <c r="AR69" i="2"/>
  <c r="AQ69" i="2"/>
  <c r="AN69" i="2"/>
  <c r="L69" i="2" s="1"/>
  <c r="AU69" i="2" s="1"/>
  <c r="W69" i="2"/>
  <c r="M69" i="2"/>
  <c r="BB68" i="2"/>
  <c r="AZ68" i="2"/>
  <c r="BA68" i="2" s="1"/>
  <c r="AX68" i="2"/>
  <c r="AW68" i="2"/>
  <c r="AV68" i="2"/>
  <c r="AT68" i="2"/>
  <c r="AR68" i="2"/>
  <c r="AQ68" i="2"/>
  <c r="AN68" i="2"/>
  <c r="BD68" i="2" s="1"/>
  <c r="AH68" i="2"/>
  <c r="W68" i="2"/>
  <c r="BB67" i="2"/>
  <c r="AZ67" i="2"/>
  <c r="BA67" i="2" s="1"/>
  <c r="AX67" i="2"/>
  <c r="AV67" i="2"/>
  <c r="AW67" i="2" s="1"/>
  <c r="AT67" i="2"/>
  <c r="AR67" i="2"/>
  <c r="AQ67" i="2"/>
  <c r="AN67" i="2"/>
  <c r="BD67" i="2" s="1"/>
  <c r="AH67" i="2"/>
  <c r="W67" i="2"/>
  <c r="BB66" i="2"/>
  <c r="AZ66" i="2"/>
  <c r="BA66" i="2" s="1"/>
  <c r="AX66" i="2"/>
  <c r="AV66" i="2"/>
  <c r="AW66" i="2" s="1"/>
  <c r="AT66" i="2"/>
  <c r="AR66" i="2"/>
  <c r="AQ66" i="2"/>
  <c r="AN66" i="2"/>
  <c r="BD66" i="2" s="1"/>
  <c r="AH66" i="2"/>
  <c r="W66" i="2"/>
  <c r="BB65" i="2"/>
  <c r="BC65" i="2" s="1"/>
  <c r="AZ65" i="2"/>
  <c r="BA65" i="2" s="1"/>
  <c r="AX65" i="2"/>
  <c r="AV65" i="2"/>
  <c r="AW65" i="2" s="1"/>
  <c r="AT65" i="2"/>
  <c r="AU65" i="2" s="1"/>
  <c r="AR65" i="2"/>
  <c r="AQ65" i="2"/>
  <c r="AN65" i="2"/>
  <c r="BD65" i="2" s="1"/>
  <c r="AH65" i="2"/>
  <c r="L65" i="2"/>
  <c r="N65" i="2" s="1"/>
  <c r="AI65" i="2" s="1"/>
  <c r="BB64" i="2"/>
  <c r="AZ64" i="2"/>
  <c r="AX64" i="2"/>
  <c r="AV64" i="2"/>
  <c r="AT64" i="2"/>
  <c r="AR64" i="2"/>
  <c r="AQ64" i="2"/>
  <c r="AN64" i="2"/>
  <c r="L64" i="2" s="1"/>
  <c r="W64" i="2"/>
  <c r="BC64" i="2" s="1"/>
  <c r="M64" i="2"/>
  <c r="AH64" i="2" s="1"/>
  <c r="BB63" i="2"/>
  <c r="AZ63" i="2"/>
  <c r="BA63" i="2" s="1"/>
  <c r="AX63" i="2"/>
  <c r="AY63" i="2" s="1"/>
  <c r="AV63" i="2"/>
  <c r="AW63" i="2" s="1"/>
  <c r="AT63" i="2"/>
  <c r="AR63" i="2"/>
  <c r="AQ63" i="2"/>
  <c r="AN63" i="2"/>
  <c r="BD63" i="2" s="1"/>
  <c r="AH63" i="2"/>
  <c r="W63" i="2"/>
  <c r="L63" i="2"/>
  <c r="N63" i="2" s="1"/>
  <c r="AI63" i="2" s="1"/>
  <c r="BB62" i="2"/>
  <c r="AZ62" i="2"/>
  <c r="BA62" i="2" s="1"/>
  <c r="AX62" i="2"/>
  <c r="AV62" i="2"/>
  <c r="AW62" i="2" s="1"/>
  <c r="AT62" i="2"/>
  <c r="AR62" i="2"/>
  <c r="AQ62" i="2"/>
  <c r="AN62" i="2"/>
  <c r="BD62" i="2" s="1"/>
  <c r="AH62" i="2"/>
  <c r="W62" i="2"/>
  <c r="BB61" i="2"/>
  <c r="AZ61" i="2"/>
  <c r="BA61" i="2" s="1"/>
  <c r="AX61" i="2"/>
  <c r="AV61" i="2"/>
  <c r="AW61" i="2" s="1"/>
  <c r="AT61" i="2"/>
  <c r="AR61" i="2"/>
  <c r="AQ61" i="2"/>
  <c r="AN61" i="2"/>
  <c r="BD61" i="2" s="1"/>
  <c r="AH61" i="2"/>
  <c r="W61" i="2"/>
  <c r="BB60" i="2"/>
  <c r="BC60" i="2" s="1"/>
  <c r="AZ60" i="2"/>
  <c r="BA60" i="2" s="1"/>
  <c r="AX60" i="2"/>
  <c r="AV60" i="2"/>
  <c r="AW60" i="2" s="1"/>
  <c r="AT60" i="2"/>
  <c r="AR60" i="2"/>
  <c r="AQ60" i="2"/>
  <c r="AN60" i="2"/>
  <c r="BD60" i="2" s="1"/>
  <c r="AH60" i="2"/>
  <c r="W60" i="2"/>
  <c r="BB59" i="2"/>
  <c r="AZ59" i="2"/>
  <c r="BA59" i="2" s="1"/>
  <c r="AX59" i="2"/>
  <c r="AV59" i="2"/>
  <c r="AW59" i="2" s="1"/>
  <c r="AT59" i="2"/>
  <c r="AR59" i="2"/>
  <c r="AQ59" i="2"/>
  <c r="AN59" i="2"/>
  <c r="BD59" i="2" s="1"/>
  <c r="AI59" i="2"/>
  <c r="AH59" i="2"/>
  <c r="W59" i="2"/>
  <c r="L59" i="2"/>
  <c r="N59" i="2" s="1"/>
  <c r="AY59" i="2" s="1"/>
  <c r="BB58" i="2"/>
  <c r="BC58" i="2" s="1"/>
  <c r="AZ58" i="2"/>
  <c r="BA58" i="2" s="1"/>
  <c r="AX58" i="2"/>
  <c r="AV58" i="2"/>
  <c r="AW58" i="2" s="1"/>
  <c r="AT58" i="2"/>
  <c r="AR58" i="2"/>
  <c r="AQ58" i="2"/>
  <c r="AN58" i="2"/>
  <c r="BD58" i="2" s="1"/>
  <c r="AH58" i="2"/>
  <c r="W58" i="2"/>
  <c r="BB57" i="2"/>
  <c r="AZ57" i="2"/>
  <c r="BA57" i="2" s="1"/>
  <c r="AX57" i="2"/>
  <c r="AV57" i="2"/>
  <c r="AW57" i="2" s="1"/>
  <c r="AT57" i="2"/>
  <c r="AR57" i="2"/>
  <c r="AQ57" i="2"/>
  <c r="AN57" i="2"/>
  <c r="BD57" i="2" s="1"/>
  <c r="AH57" i="2"/>
  <c r="W57" i="2"/>
  <c r="BB56" i="2"/>
  <c r="BC56" i="2" s="1"/>
  <c r="AZ56" i="2"/>
  <c r="BA56" i="2" s="1"/>
  <c r="AX56" i="2"/>
  <c r="AV56" i="2"/>
  <c r="AW56" i="2" s="1"/>
  <c r="AT56" i="2"/>
  <c r="AR56" i="2"/>
  <c r="AQ56" i="2"/>
  <c r="AN56" i="2"/>
  <c r="BD56" i="2" s="1"/>
  <c r="AH56" i="2"/>
  <c r="W56" i="2"/>
  <c r="BB55" i="2"/>
  <c r="AZ55" i="2"/>
  <c r="BA55" i="2" s="1"/>
  <c r="AX55" i="2"/>
  <c r="AV55" i="2"/>
  <c r="AW55" i="2" s="1"/>
  <c r="AT55" i="2"/>
  <c r="AR55" i="2"/>
  <c r="AQ55" i="2"/>
  <c r="AN55" i="2"/>
  <c r="BD55" i="2" s="1"/>
  <c r="AH55" i="2"/>
  <c r="W55" i="2"/>
  <c r="BC55" i="2" s="1"/>
  <c r="BB54" i="2"/>
  <c r="BA54" i="2"/>
  <c r="AZ54" i="2"/>
  <c r="AX54" i="2"/>
  <c r="AV54" i="2"/>
  <c r="AW54" i="2" s="1"/>
  <c r="AT54" i="2"/>
  <c r="AR54" i="2"/>
  <c r="AQ54" i="2"/>
  <c r="AN54" i="2"/>
  <c r="L54" i="2" s="1"/>
  <c r="AH54" i="2"/>
  <c r="W54" i="2"/>
  <c r="BB53" i="2"/>
  <c r="AZ53" i="2"/>
  <c r="BA53" i="2" s="1"/>
  <c r="AX53" i="2"/>
  <c r="AV53" i="2"/>
  <c r="AW53" i="2" s="1"/>
  <c r="AT53" i="2"/>
  <c r="AR53" i="2"/>
  <c r="AQ53" i="2"/>
  <c r="AN53" i="2"/>
  <c r="BD53" i="2" s="1"/>
  <c r="AH53" i="2"/>
  <c r="W53" i="2"/>
  <c r="BB52" i="2"/>
  <c r="AZ52" i="2"/>
  <c r="BA52" i="2" s="1"/>
  <c r="AX52" i="2"/>
  <c r="AV52" i="2"/>
  <c r="AW52" i="2" s="1"/>
  <c r="AT52" i="2"/>
  <c r="AR52" i="2"/>
  <c r="AQ52" i="2"/>
  <c r="AN52" i="2"/>
  <c r="BD52" i="2" s="1"/>
  <c r="AH52" i="2"/>
  <c r="W52" i="2"/>
  <c r="BB51" i="2"/>
  <c r="AZ51" i="2"/>
  <c r="BA51" i="2" s="1"/>
  <c r="AX51" i="2"/>
  <c r="AV51" i="2"/>
  <c r="AW51" i="2" s="1"/>
  <c r="AT51" i="2"/>
  <c r="AR51" i="2"/>
  <c r="AQ51" i="2"/>
  <c r="AN51" i="2"/>
  <c r="AH51" i="2"/>
  <c r="W51" i="2"/>
  <c r="BB50" i="2"/>
  <c r="AZ50" i="2"/>
  <c r="BA50" i="2" s="1"/>
  <c r="AX50" i="2"/>
  <c r="AW50" i="2"/>
  <c r="AV50" i="2"/>
  <c r="AT50" i="2"/>
  <c r="AR50" i="2"/>
  <c r="AQ50" i="2"/>
  <c r="AN50" i="2"/>
  <c r="BD50" i="2" s="1"/>
  <c r="AH50" i="2"/>
  <c r="W50" i="2"/>
  <c r="L50" i="2"/>
  <c r="N50" i="2" s="1"/>
  <c r="BC49" i="2"/>
  <c r="BB49" i="2"/>
  <c r="AZ49" i="2"/>
  <c r="BA49" i="2" s="1"/>
  <c r="AX49" i="2"/>
  <c r="AV49" i="2"/>
  <c r="AW49" i="2" s="1"/>
  <c r="AT49" i="2"/>
  <c r="AR49" i="2"/>
  <c r="AQ49" i="2"/>
  <c r="AN49" i="2"/>
  <c r="AH49" i="2"/>
  <c r="W49" i="2"/>
  <c r="BB48" i="2"/>
  <c r="BA48" i="2"/>
  <c r="AZ48" i="2"/>
  <c r="AX48" i="2"/>
  <c r="AV48" i="2"/>
  <c r="AW48" i="2" s="1"/>
  <c r="AT48" i="2"/>
  <c r="AR48" i="2"/>
  <c r="AQ48" i="2"/>
  <c r="AN48" i="2"/>
  <c r="BD48" i="2" s="1"/>
  <c r="AH48" i="2"/>
  <c r="W48" i="2"/>
  <c r="BB47" i="2"/>
  <c r="AZ47" i="2"/>
  <c r="BA47" i="2" s="1"/>
  <c r="AX47" i="2"/>
  <c r="AV47" i="2"/>
  <c r="AW47" i="2" s="1"/>
  <c r="AT47" i="2"/>
  <c r="AR47" i="2"/>
  <c r="AQ47" i="2"/>
  <c r="AN47" i="2"/>
  <c r="L47" i="2" s="1"/>
  <c r="N47" i="2" s="1"/>
  <c r="AH47" i="2"/>
  <c r="W47" i="2"/>
  <c r="BB46" i="2"/>
  <c r="BC46" i="2" s="1"/>
  <c r="AZ46" i="2"/>
  <c r="BA46" i="2" s="1"/>
  <c r="AX46" i="2"/>
  <c r="AV46" i="2"/>
  <c r="AW46" i="2" s="1"/>
  <c r="AU46" i="2"/>
  <c r="AT46" i="2"/>
  <c r="AR46" i="2"/>
  <c r="AQ46" i="2"/>
  <c r="AN46" i="2"/>
  <c r="BD46" i="2" s="1"/>
  <c r="AH46" i="2"/>
  <c r="W46" i="2"/>
  <c r="N46" i="2"/>
  <c r="AI46" i="2" s="1"/>
  <c r="L46" i="2"/>
  <c r="BB45" i="2"/>
  <c r="BA45" i="2"/>
  <c r="AZ45" i="2"/>
  <c r="AX45" i="2"/>
  <c r="AV45" i="2"/>
  <c r="AW45" i="2" s="1"/>
  <c r="AT45" i="2"/>
  <c r="AR45" i="2"/>
  <c r="AQ45" i="2"/>
  <c r="AN45" i="2"/>
  <c r="BD45" i="2" s="1"/>
  <c r="AH45" i="2"/>
  <c r="W45" i="2"/>
  <c r="BB44" i="2"/>
  <c r="AZ44" i="2"/>
  <c r="BA44" i="2" s="1"/>
  <c r="AX44" i="2"/>
  <c r="AV44" i="2"/>
  <c r="AW44" i="2" s="1"/>
  <c r="AT44" i="2"/>
  <c r="AR44" i="2"/>
  <c r="AQ44" i="2"/>
  <c r="AN44" i="2"/>
  <c r="AH44" i="2"/>
  <c r="W44" i="2"/>
  <c r="BB43" i="2"/>
  <c r="AZ43" i="2"/>
  <c r="BA43" i="2" s="1"/>
  <c r="AX43" i="2"/>
  <c r="AW43" i="2"/>
  <c r="AV43" i="2"/>
  <c r="AT43" i="2"/>
  <c r="AR43" i="2"/>
  <c r="AQ43" i="2"/>
  <c r="AN43" i="2"/>
  <c r="BD43" i="2" s="1"/>
  <c r="AH43" i="2"/>
  <c r="W43" i="2"/>
  <c r="L43" i="2"/>
  <c r="BB42" i="2"/>
  <c r="BA42" i="2"/>
  <c r="AZ42" i="2"/>
  <c r="AX42" i="2"/>
  <c r="AV42" i="2"/>
  <c r="AW42" i="2" s="1"/>
  <c r="AT42" i="2"/>
  <c r="AR42" i="2"/>
  <c r="AQ42" i="2"/>
  <c r="AN42" i="2"/>
  <c r="L42" i="2" s="1"/>
  <c r="AH42" i="2"/>
  <c r="W42" i="2"/>
  <c r="BC42" i="2" s="1"/>
  <c r="BB41" i="2"/>
  <c r="AZ41" i="2"/>
  <c r="BA41" i="2" s="1"/>
  <c r="AX41" i="2"/>
  <c r="AV41" i="2"/>
  <c r="AW41" i="2" s="1"/>
  <c r="AT41" i="2"/>
  <c r="AR41" i="2"/>
  <c r="AQ41" i="2"/>
  <c r="AN41" i="2"/>
  <c r="BD41" i="2" s="1"/>
  <c r="AH41" i="2"/>
  <c r="W41" i="2"/>
  <c r="BC41" i="2" s="1"/>
  <c r="BB40" i="2"/>
  <c r="AZ40" i="2"/>
  <c r="BA40" i="2" s="1"/>
  <c r="AX40" i="2"/>
  <c r="AY40" i="2" s="1"/>
  <c r="AW40" i="2"/>
  <c r="AV40" i="2"/>
  <c r="AT40" i="2"/>
  <c r="AR40" i="2"/>
  <c r="AQ40" i="2"/>
  <c r="AN40" i="2"/>
  <c r="BD40" i="2" s="1"/>
  <c r="AH40" i="2"/>
  <c r="W40" i="2"/>
  <c r="BC40" i="2" s="1"/>
  <c r="L40" i="2"/>
  <c r="N40" i="2" s="1"/>
  <c r="AI40" i="2" s="1"/>
  <c r="BB39" i="2"/>
  <c r="AZ39" i="2"/>
  <c r="BA39" i="2" s="1"/>
  <c r="AX39" i="2"/>
  <c r="AW39" i="2"/>
  <c r="AV39" i="2"/>
  <c r="AT39" i="2"/>
  <c r="AR39" i="2"/>
  <c r="AQ39" i="2"/>
  <c r="AN39" i="2"/>
  <c r="BD39" i="2" s="1"/>
  <c r="AH39" i="2"/>
  <c r="W39" i="2"/>
  <c r="BB38" i="2"/>
  <c r="AZ38" i="2"/>
  <c r="BA38" i="2" s="1"/>
  <c r="AX38" i="2"/>
  <c r="AV38" i="2"/>
  <c r="AW38" i="2" s="1"/>
  <c r="AT38" i="2"/>
  <c r="AR38" i="2"/>
  <c r="AQ38" i="2"/>
  <c r="AN38" i="2"/>
  <c r="BD38" i="2" s="1"/>
  <c r="AH38" i="2"/>
  <c r="W38" i="2"/>
  <c r="L38" i="2"/>
  <c r="N38" i="2" s="1"/>
  <c r="BB37" i="2"/>
  <c r="AZ37" i="2"/>
  <c r="BA37" i="2" s="1"/>
  <c r="AX37" i="2"/>
  <c r="AW37" i="2"/>
  <c r="AV37" i="2"/>
  <c r="AT37" i="2"/>
  <c r="AR37" i="2"/>
  <c r="AQ37" i="2"/>
  <c r="AN37" i="2"/>
  <c r="AH37" i="2"/>
  <c r="W37" i="2"/>
  <c r="BB36" i="2"/>
  <c r="AZ36" i="2"/>
  <c r="BA36" i="2" s="1"/>
  <c r="AX36" i="2"/>
  <c r="AV36" i="2"/>
  <c r="AW36" i="2" s="1"/>
  <c r="AT36" i="2"/>
  <c r="AR36" i="2"/>
  <c r="AQ36" i="2"/>
  <c r="AN36" i="2"/>
  <c r="L36" i="2" s="1"/>
  <c r="N36" i="2" s="1"/>
  <c r="AI36" i="2" s="1"/>
  <c r="AH36" i="2"/>
  <c r="W36" i="2"/>
  <c r="BC36" i="2" s="1"/>
  <c r="BB35" i="2"/>
  <c r="BA35" i="2"/>
  <c r="AZ35" i="2"/>
  <c r="AX35" i="2"/>
  <c r="AV35" i="2"/>
  <c r="AW35" i="2" s="1"/>
  <c r="AT35" i="2"/>
  <c r="AR35" i="2"/>
  <c r="AQ35" i="2"/>
  <c r="AN35" i="2"/>
  <c r="L35" i="2" s="1"/>
  <c r="AH35" i="2"/>
  <c r="W35" i="2"/>
  <c r="BB34" i="2"/>
  <c r="BC34" i="2" s="1"/>
  <c r="AZ34" i="2"/>
  <c r="BA34" i="2" s="1"/>
  <c r="AX34" i="2"/>
  <c r="AW34" i="2"/>
  <c r="AV34" i="2"/>
  <c r="AT34" i="2"/>
  <c r="AR34" i="2"/>
  <c r="AQ34" i="2"/>
  <c r="AN34" i="2"/>
  <c r="BD34" i="2" s="1"/>
  <c r="L34" i="2"/>
  <c r="N34" i="2" s="1"/>
  <c r="BB33" i="2"/>
  <c r="AZ33" i="2"/>
  <c r="BA33" i="2" s="1"/>
  <c r="AX33" i="2"/>
  <c r="AV33" i="2"/>
  <c r="AW33" i="2" s="1"/>
  <c r="AT33" i="2"/>
  <c r="AR33" i="2"/>
  <c r="AQ33" i="2"/>
  <c r="AN33" i="2"/>
  <c r="BD33" i="2" s="1"/>
  <c r="AH33" i="2"/>
  <c r="W33" i="2"/>
  <c r="BB32" i="2"/>
  <c r="AZ32" i="2"/>
  <c r="BA32" i="2" s="1"/>
  <c r="AX32" i="2"/>
  <c r="AV32" i="2"/>
  <c r="AW32" i="2" s="1"/>
  <c r="AT32" i="2"/>
  <c r="AR32" i="2"/>
  <c r="AQ32" i="2"/>
  <c r="AN32" i="2"/>
  <c r="L32" i="2" s="1"/>
  <c r="AH32" i="2"/>
  <c r="W32" i="2"/>
  <c r="BB31" i="2"/>
  <c r="AZ31" i="2"/>
  <c r="BA31" i="2" s="1"/>
  <c r="AX31" i="2"/>
  <c r="AV31" i="2"/>
  <c r="AW31" i="2" s="1"/>
  <c r="AT31" i="2"/>
  <c r="AR31" i="2"/>
  <c r="AQ31" i="2"/>
  <c r="AN31" i="2"/>
  <c r="AH31" i="2"/>
  <c r="W31" i="2"/>
  <c r="BB30" i="2"/>
  <c r="BC30" i="2" s="1"/>
  <c r="AZ30" i="2"/>
  <c r="BA30" i="2" s="1"/>
  <c r="AX30" i="2"/>
  <c r="AV30" i="2"/>
  <c r="AW30" i="2" s="1"/>
  <c r="AT30" i="2"/>
  <c r="AR30" i="2"/>
  <c r="AQ30" i="2"/>
  <c r="AN30" i="2"/>
  <c r="BD30" i="2" s="1"/>
  <c r="AH30" i="2"/>
  <c r="W30" i="2"/>
  <c r="BB29" i="2"/>
  <c r="BC29" i="2" s="1"/>
  <c r="AZ29" i="2"/>
  <c r="BA29" i="2" s="1"/>
  <c r="AX29" i="2"/>
  <c r="AV29" i="2"/>
  <c r="AW29" i="2" s="1"/>
  <c r="AT29" i="2"/>
  <c r="AR29" i="2"/>
  <c r="AQ29" i="2"/>
  <c r="AN29" i="2"/>
  <c r="BD29" i="2" s="1"/>
  <c r="AH29" i="2"/>
  <c r="W29" i="2"/>
  <c r="BB28" i="2"/>
  <c r="AZ28" i="2"/>
  <c r="BA28" i="2" s="1"/>
  <c r="AX28" i="2"/>
  <c r="AV28" i="2"/>
  <c r="AW28" i="2" s="1"/>
  <c r="AT28" i="2"/>
  <c r="AR28" i="2"/>
  <c r="AQ28" i="2"/>
  <c r="AN28" i="2"/>
  <c r="L28" i="2" s="1"/>
  <c r="N28" i="2" s="1"/>
  <c r="AH28" i="2"/>
  <c r="W28" i="2"/>
  <c r="BB27" i="2"/>
  <c r="BC27" i="2" s="1"/>
  <c r="AZ27" i="2"/>
  <c r="BA27" i="2" s="1"/>
  <c r="AX27" i="2"/>
  <c r="AV27" i="2"/>
  <c r="AW27" i="2" s="1"/>
  <c r="AT27" i="2"/>
  <c r="AR27" i="2"/>
  <c r="AQ27" i="2"/>
  <c r="AN27" i="2"/>
  <c r="BD27" i="2" s="1"/>
  <c r="AH27" i="2"/>
  <c r="W27" i="2"/>
  <c r="L27" i="2"/>
  <c r="BB26" i="2"/>
  <c r="AZ26" i="2"/>
  <c r="BA26" i="2" s="1"/>
  <c r="AX26" i="2"/>
  <c r="AV26" i="2"/>
  <c r="AW26" i="2" s="1"/>
  <c r="AT26" i="2"/>
  <c r="AR26" i="2"/>
  <c r="AQ26" i="2"/>
  <c r="AN26" i="2"/>
  <c r="BD26" i="2" s="1"/>
  <c r="AH26" i="2"/>
  <c r="W26" i="2"/>
  <c r="BC26" i="2" s="1"/>
  <c r="BB25" i="2"/>
  <c r="BA25" i="2"/>
  <c r="AZ25" i="2"/>
  <c r="AX25" i="2"/>
  <c r="AV25" i="2"/>
  <c r="AW25" i="2" s="1"/>
  <c r="AT25" i="2"/>
  <c r="AR25" i="2"/>
  <c r="AQ25" i="2"/>
  <c r="AN25" i="2"/>
  <c r="BD25" i="2" s="1"/>
  <c r="AH25" i="2"/>
  <c r="W25" i="2"/>
  <c r="BB24" i="2"/>
  <c r="AZ24" i="2"/>
  <c r="BA24" i="2" s="1"/>
  <c r="AX24" i="2"/>
  <c r="AV24" i="2"/>
  <c r="AW24" i="2" s="1"/>
  <c r="AT24" i="2"/>
  <c r="AR24" i="2"/>
  <c r="AQ24" i="2"/>
  <c r="AN24" i="2"/>
  <c r="L24" i="2" s="1"/>
  <c r="K24" i="2" s="1"/>
  <c r="AH24" i="2"/>
  <c r="W24" i="2"/>
  <c r="BB23" i="2"/>
  <c r="BC23" i="2" s="1"/>
  <c r="AZ23" i="2"/>
  <c r="BA23" i="2" s="1"/>
  <c r="AX23" i="2"/>
  <c r="AV23" i="2"/>
  <c r="AW23" i="2" s="1"/>
  <c r="AT23" i="2"/>
  <c r="AR23" i="2"/>
  <c r="AQ23" i="2"/>
  <c r="AN23" i="2"/>
  <c r="BD23" i="2" s="1"/>
  <c r="AH23" i="2"/>
  <c r="W23" i="2"/>
  <c r="BB22" i="2"/>
  <c r="BC22" i="2" s="1"/>
  <c r="AZ22" i="2"/>
  <c r="BA22" i="2" s="1"/>
  <c r="AX22" i="2"/>
  <c r="AV22" i="2"/>
  <c r="AW22" i="2" s="1"/>
  <c r="AT22" i="2"/>
  <c r="AR22" i="2"/>
  <c r="AQ22" i="2"/>
  <c r="AN22" i="2"/>
  <c r="AH22" i="2"/>
  <c r="W22" i="2"/>
  <c r="BB21" i="2"/>
  <c r="BA21" i="2"/>
  <c r="AZ21" i="2"/>
  <c r="AX21" i="2"/>
  <c r="AV21" i="2"/>
  <c r="AW21" i="2" s="1"/>
  <c r="AT21" i="2"/>
  <c r="AR21" i="2"/>
  <c r="AQ21" i="2"/>
  <c r="AN21" i="2"/>
  <c r="AH21" i="2"/>
  <c r="W21" i="2"/>
  <c r="BB20" i="2"/>
  <c r="AZ20" i="2"/>
  <c r="BA20" i="2" s="1"/>
  <c r="AX20" i="2"/>
  <c r="AV20" i="2"/>
  <c r="AW20" i="2" s="1"/>
  <c r="AT20" i="2"/>
  <c r="AR20" i="2"/>
  <c r="AQ20" i="2"/>
  <c r="AN20" i="2"/>
  <c r="BD20" i="2" s="1"/>
  <c r="AH20" i="2"/>
  <c r="W20" i="2"/>
  <c r="BB19" i="2"/>
  <c r="BA19" i="2"/>
  <c r="AZ19" i="2"/>
  <c r="AX19" i="2"/>
  <c r="AV19" i="2"/>
  <c r="AW19" i="2" s="1"/>
  <c r="AT19" i="2"/>
  <c r="AR19" i="2"/>
  <c r="AQ19" i="2"/>
  <c r="AN19" i="2"/>
  <c r="L19" i="2" s="1"/>
  <c r="K19" i="2" s="1"/>
  <c r="AH19" i="2"/>
  <c r="W19" i="2"/>
  <c r="BB18" i="2"/>
  <c r="AZ18" i="2"/>
  <c r="BA18" i="2" s="1"/>
  <c r="AX18" i="2"/>
  <c r="AV18" i="2"/>
  <c r="AW18" i="2" s="1"/>
  <c r="AT18" i="2"/>
  <c r="AR18" i="2"/>
  <c r="AQ18" i="2"/>
  <c r="AN18" i="2"/>
  <c r="AH18" i="2"/>
  <c r="W18" i="2"/>
  <c r="BB17" i="2"/>
  <c r="AZ17" i="2"/>
  <c r="BA17" i="2" s="1"/>
  <c r="AX17" i="2"/>
  <c r="AV17" i="2"/>
  <c r="AW17" i="2" s="1"/>
  <c r="AT17" i="2"/>
  <c r="AR17" i="2"/>
  <c r="AQ17" i="2"/>
  <c r="AN17" i="2"/>
  <c r="AH17" i="2"/>
  <c r="W17" i="2"/>
  <c r="BB16" i="2"/>
  <c r="AZ16" i="2"/>
  <c r="BA16" i="2" s="1"/>
  <c r="AX16" i="2"/>
  <c r="AV16" i="2"/>
  <c r="AW16" i="2" s="1"/>
  <c r="AT16" i="2"/>
  <c r="AR16" i="2"/>
  <c r="AQ16" i="2"/>
  <c r="AN16" i="2"/>
  <c r="BD16" i="2" s="1"/>
  <c r="AH16" i="2"/>
  <c r="W16" i="2"/>
  <c r="BB15" i="2"/>
  <c r="BC15" i="2" s="1"/>
  <c r="AZ15" i="2"/>
  <c r="BA15" i="2" s="1"/>
  <c r="AX15" i="2"/>
  <c r="AV15" i="2"/>
  <c r="AW15" i="2" s="1"/>
  <c r="AT15" i="2"/>
  <c r="AR15" i="2"/>
  <c r="AQ15" i="2"/>
  <c r="AN15" i="2"/>
  <c r="L15" i="2" s="1"/>
  <c r="AH15" i="2"/>
  <c r="W15" i="2"/>
  <c r="BB14" i="2"/>
  <c r="AZ14" i="2"/>
  <c r="BA14" i="2" s="1"/>
  <c r="AX14" i="2"/>
  <c r="AV14" i="2"/>
  <c r="AW14" i="2" s="1"/>
  <c r="AT14" i="2"/>
  <c r="AR14" i="2"/>
  <c r="AQ14" i="2"/>
  <c r="AN14" i="2"/>
  <c r="BD14" i="2" s="1"/>
  <c r="AH14" i="2"/>
  <c r="W14" i="2"/>
  <c r="L14" i="2"/>
  <c r="BB13" i="2"/>
  <c r="AZ13" i="2"/>
  <c r="BA13" i="2" s="1"/>
  <c r="AX13" i="2"/>
  <c r="AV13" i="2"/>
  <c r="AW13" i="2" s="1"/>
  <c r="AT13" i="2"/>
  <c r="AR13" i="2"/>
  <c r="AQ13" i="2"/>
  <c r="AN13" i="2"/>
  <c r="AH13" i="2"/>
  <c r="W13" i="2"/>
  <c r="BB12" i="2"/>
  <c r="BC12" i="2" s="1"/>
  <c r="AZ12" i="2"/>
  <c r="BA12" i="2" s="1"/>
  <c r="AX12" i="2"/>
  <c r="AV12" i="2"/>
  <c r="AW12" i="2" s="1"/>
  <c r="AT12" i="2"/>
  <c r="AR12" i="2"/>
  <c r="AQ12" i="2"/>
  <c r="AN12" i="2"/>
  <c r="BD12" i="2" s="1"/>
  <c r="AH12" i="2"/>
  <c r="W12" i="2"/>
  <c r="BB11" i="2"/>
  <c r="BC11" i="2" s="1"/>
  <c r="AZ11" i="2"/>
  <c r="BA11" i="2" s="1"/>
  <c r="AX11" i="2"/>
  <c r="AV11" i="2"/>
  <c r="AW11" i="2" s="1"/>
  <c r="AT11" i="2"/>
  <c r="AR11" i="2"/>
  <c r="AQ11" i="2"/>
  <c r="AN11" i="2"/>
  <c r="AH11" i="2"/>
  <c r="W11" i="2"/>
  <c r="BB10" i="2"/>
  <c r="BA10" i="2"/>
  <c r="AZ10" i="2"/>
  <c r="AX10" i="2"/>
  <c r="AV10" i="2"/>
  <c r="AW10" i="2" s="1"/>
  <c r="AT10" i="2"/>
  <c r="AR10" i="2"/>
  <c r="AQ10" i="2"/>
  <c r="AN10" i="2"/>
  <c r="L10" i="2" s="1"/>
  <c r="AH10" i="2"/>
  <c r="W10" i="2"/>
  <c r="BB9" i="2"/>
  <c r="AZ9" i="2"/>
  <c r="BA9" i="2" s="1"/>
  <c r="AX9" i="2"/>
  <c r="AV9" i="2"/>
  <c r="AW9" i="2" s="1"/>
  <c r="AT9" i="2"/>
  <c r="AR9" i="2"/>
  <c r="AQ9" i="2"/>
  <c r="AN9" i="2"/>
  <c r="BD9" i="2" s="1"/>
  <c r="AH9" i="2"/>
  <c r="W9" i="2"/>
  <c r="L9" i="2"/>
  <c r="N9" i="2" s="1"/>
  <c r="AI9" i="2" s="1"/>
  <c r="BB8" i="2"/>
  <c r="BC8" i="2" s="1"/>
  <c r="AZ8" i="2"/>
  <c r="BA8" i="2" s="1"/>
  <c r="AX8" i="2"/>
  <c r="AV8" i="2"/>
  <c r="AW8" i="2" s="1"/>
  <c r="AT8" i="2"/>
  <c r="AR8" i="2"/>
  <c r="AQ8" i="2"/>
  <c r="AN8" i="2"/>
  <c r="L8" i="2" s="1"/>
  <c r="N8" i="2" s="1"/>
  <c r="AH8" i="2"/>
  <c r="W8" i="2"/>
  <c r="BB7" i="2"/>
  <c r="AZ7" i="2"/>
  <c r="BA7" i="2" s="1"/>
  <c r="AX7" i="2"/>
  <c r="AV7" i="2"/>
  <c r="AW7" i="2" s="1"/>
  <c r="AT7" i="2"/>
  <c r="AR7" i="2"/>
  <c r="AQ7" i="2"/>
  <c r="AN7" i="2"/>
  <c r="L7" i="2" s="1"/>
  <c r="N7" i="2" s="1"/>
  <c r="AH7" i="2"/>
  <c r="W7" i="2"/>
  <c r="BB6" i="2"/>
  <c r="AZ6" i="2"/>
  <c r="BA6" i="2" s="1"/>
  <c r="AX6" i="2"/>
  <c r="AW6" i="2"/>
  <c r="AV6" i="2"/>
  <c r="AT6" i="2"/>
  <c r="AR6" i="2"/>
  <c r="AQ6" i="2"/>
  <c r="AN6" i="2"/>
  <c r="BD6" i="2" s="1"/>
  <c r="AH6" i="2"/>
  <c r="W6" i="2"/>
  <c r="AK338" i="1"/>
  <c r="AD338" i="1"/>
  <c r="X338" i="1"/>
  <c r="M338" i="1"/>
  <c r="O338" i="1" s="1"/>
  <c r="AE338" i="1" s="1"/>
  <c r="B338" i="1"/>
  <c r="AK337" i="1"/>
  <c r="AD337" i="1"/>
  <c r="X337" i="1"/>
  <c r="M337" i="1"/>
  <c r="O337" i="1" s="1"/>
  <c r="AE337" i="1" s="1"/>
  <c r="B337" i="1"/>
  <c r="AK336" i="1"/>
  <c r="AD336" i="1"/>
  <c r="X336" i="1"/>
  <c r="M336" i="1"/>
  <c r="O336" i="1" s="1"/>
  <c r="AE336" i="1" s="1"/>
  <c r="B336" i="1"/>
  <c r="AK335" i="1"/>
  <c r="AD335" i="1"/>
  <c r="X335" i="1"/>
  <c r="M335" i="1"/>
  <c r="O335" i="1" s="1"/>
  <c r="AE335" i="1" s="1"/>
  <c r="B335" i="1"/>
  <c r="AK334" i="1"/>
  <c r="AD334" i="1"/>
  <c r="X334" i="1"/>
  <c r="M334" i="1"/>
  <c r="O334" i="1" s="1"/>
  <c r="AE334" i="1" s="1"/>
  <c r="B334" i="1"/>
  <c r="AK333" i="1"/>
  <c r="AD333" i="1"/>
  <c r="X333" i="1"/>
  <c r="M333" i="1"/>
  <c r="O333" i="1" s="1"/>
  <c r="AE333" i="1" s="1"/>
  <c r="B333" i="1"/>
  <c r="AK332" i="1"/>
  <c r="AD332" i="1"/>
  <c r="X332" i="1"/>
  <c r="M332" i="1"/>
  <c r="O332" i="1" s="1"/>
  <c r="AE332" i="1" s="1"/>
  <c r="B332" i="1"/>
  <c r="AK331" i="1"/>
  <c r="AD331" i="1"/>
  <c r="X331" i="1"/>
  <c r="M331" i="1"/>
  <c r="O331" i="1" s="1"/>
  <c r="AE331" i="1" s="1"/>
  <c r="B331" i="1"/>
  <c r="AK330" i="1"/>
  <c r="AD330" i="1"/>
  <c r="X330" i="1"/>
  <c r="M330" i="1"/>
  <c r="O330" i="1" s="1"/>
  <c r="AE330" i="1" s="1"/>
  <c r="B330" i="1"/>
  <c r="AK329" i="1"/>
  <c r="AD329" i="1"/>
  <c r="X329" i="1"/>
  <c r="M329" i="1"/>
  <c r="O329" i="1" s="1"/>
  <c r="AE329" i="1" s="1"/>
  <c r="B329" i="1"/>
  <c r="AK328" i="1"/>
  <c r="AD328" i="1"/>
  <c r="X328" i="1"/>
  <c r="M328" i="1"/>
  <c r="O328" i="1" s="1"/>
  <c r="AE328" i="1" s="1"/>
  <c r="B328" i="1"/>
  <c r="AK327" i="1"/>
  <c r="AD327" i="1"/>
  <c r="X327" i="1"/>
  <c r="O327" i="1"/>
  <c r="AE327" i="1" s="1"/>
  <c r="M327" i="1"/>
  <c r="B327" i="1"/>
  <c r="AK326" i="1"/>
  <c r="AD326" i="1"/>
  <c r="X326" i="1"/>
  <c r="M326" i="1"/>
  <c r="O326" i="1" s="1"/>
  <c r="AE326" i="1" s="1"/>
  <c r="B326" i="1"/>
  <c r="AK325" i="1"/>
  <c r="AD325" i="1"/>
  <c r="X325" i="1"/>
  <c r="M325" i="1"/>
  <c r="O325" i="1" s="1"/>
  <c r="AE325" i="1" s="1"/>
  <c r="B325" i="1"/>
  <c r="AK324" i="1"/>
  <c r="AD324" i="1"/>
  <c r="X324" i="1"/>
  <c r="M324" i="1"/>
  <c r="O324" i="1" s="1"/>
  <c r="AE324" i="1" s="1"/>
  <c r="B324" i="1"/>
  <c r="AK323" i="1"/>
  <c r="AD323" i="1"/>
  <c r="X323" i="1"/>
  <c r="M323" i="1"/>
  <c r="O323" i="1" s="1"/>
  <c r="AE323" i="1" s="1"/>
  <c r="B323" i="1"/>
  <c r="AK322" i="1"/>
  <c r="AD322" i="1"/>
  <c r="X322" i="1"/>
  <c r="M322" i="1"/>
  <c r="O322" i="1" s="1"/>
  <c r="AE322" i="1" s="1"/>
  <c r="B322" i="1"/>
  <c r="AK321" i="1"/>
  <c r="AD321" i="1"/>
  <c r="X321" i="1"/>
  <c r="M321" i="1"/>
  <c r="O321" i="1" s="1"/>
  <c r="AE321" i="1" s="1"/>
  <c r="B321" i="1"/>
  <c r="AK320" i="1"/>
  <c r="AD320" i="1"/>
  <c r="X320" i="1"/>
  <c r="M320" i="1"/>
  <c r="O320" i="1" s="1"/>
  <c r="AE320" i="1" s="1"/>
  <c r="B320" i="1"/>
  <c r="AK319" i="1"/>
  <c r="AD319" i="1"/>
  <c r="X319" i="1"/>
  <c r="M319" i="1"/>
  <c r="O319" i="1" s="1"/>
  <c r="AE319" i="1" s="1"/>
  <c r="B319" i="1"/>
  <c r="AK318" i="1"/>
  <c r="AD318" i="1"/>
  <c r="X318" i="1"/>
  <c r="M318" i="1"/>
  <c r="O318" i="1" s="1"/>
  <c r="AE318" i="1" s="1"/>
  <c r="B318" i="1"/>
  <c r="AK317" i="1"/>
  <c r="AD317" i="1"/>
  <c r="X317" i="1"/>
  <c r="M317" i="1"/>
  <c r="O317" i="1" s="1"/>
  <c r="AE317" i="1" s="1"/>
  <c r="B317" i="1"/>
  <c r="AK316" i="1"/>
  <c r="AD316" i="1"/>
  <c r="X316" i="1"/>
  <c r="M316" i="1"/>
  <c r="O316" i="1" s="1"/>
  <c r="AE316" i="1" s="1"/>
  <c r="B316" i="1"/>
  <c r="AK315" i="1"/>
  <c r="AD315" i="1"/>
  <c r="X315" i="1"/>
  <c r="M315" i="1"/>
  <c r="O315" i="1" s="1"/>
  <c r="AE315" i="1" s="1"/>
  <c r="B315" i="1"/>
  <c r="AK314" i="1"/>
  <c r="AD314" i="1"/>
  <c r="X314" i="1"/>
  <c r="M314" i="1"/>
  <c r="O314" i="1" s="1"/>
  <c r="AE314" i="1" s="1"/>
  <c r="B314" i="1"/>
  <c r="AK313" i="1"/>
  <c r="AD313" i="1"/>
  <c r="X313" i="1"/>
  <c r="M313" i="1"/>
  <c r="O313" i="1" s="1"/>
  <c r="AE313" i="1" s="1"/>
  <c r="B313" i="1"/>
  <c r="AK312" i="1"/>
  <c r="AD312" i="1"/>
  <c r="X312" i="1"/>
  <c r="M312" i="1"/>
  <c r="O312" i="1" s="1"/>
  <c r="AE312" i="1" s="1"/>
  <c r="B312" i="1"/>
  <c r="AK311" i="1"/>
  <c r="AD311" i="1"/>
  <c r="X311" i="1"/>
  <c r="M311" i="1"/>
  <c r="O311" i="1" s="1"/>
  <c r="AE311" i="1" s="1"/>
  <c r="B311" i="1"/>
  <c r="AK310" i="1"/>
  <c r="AD310" i="1"/>
  <c r="X310" i="1"/>
  <c r="M310" i="1"/>
  <c r="O310" i="1" s="1"/>
  <c r="AE310" i="1" s="1"/>
  <c r="B310" i="1"/>
  <c r="AK309" i="1"/>
  <c r="AD309" i="1"/>
  <c r="X309" i="1"/>
  <c r="M309" i="1"/>
  <c r="O309" i="1" s="1"/>
  <c r="AE309" i="1" s="1"/>
  <c r="B309" i="1"/>
  <c r="AK308" i="1"/>
  <c r="AD308" i="1"/>
  <c r="X308" i="1"/>
  <c r="M308" i="1"/>
  <c r="O308" i="1" s="1"/>
  <c r="AE308" i="1" s="1"/>
  <c r="B308" i="1"/>
  <c r="AK307" i="1"/>
  <c r="AD307" i="1"/>
  <c r="X307" i="1"/>
  <c r="M307" i="1"/>
  <c r="O307" i="1" s="1"/>
  <c r="AE307" i="1" s="1"/>
  <c r="B307" i="1"/>
  <c r="AK306" i="1"/>
  <c r="AD306" i="1"/>
  <c r="X306" i="1"/>
  <c r="M306" i="1"/>
  <c r="O306" i="1" s="1"/>
  <c r="AE306" i="1" s="1"/>
  <c r="B306" i="1"/>
  <c r="AK305" i="1"/>
  <c r="AD305" i="1"/>
  <c r="X305" i="1"/>
  <c r="O305" i="1"/>
  <c r="AE305" i="1" s="1"/>
  <c r="M305" i="1"/>
  <c r="B305" i="1"/>
  <c r="AK304" i="1"/>
  <c r="AD304" i="1"/>
  <c r="X304" i="1"/>
  <c r="M304" i="1"/>
  <c r="O304" i="1" s="1"/>
  <c r="AE304" i="1" s="1"/>
  <c r="B304" i="1"/>
  <c r="AK303" i="1"/>
  <c r="AD303" i="1"/>
  <c r="X303" i="1"/>
  <c r="O303" i="1"/>
  <c r="AE303" i="1" s="1"/>
  <c r="M303" i="1"/>
  <c r="B303" i="1"/>
  <c r="AK302" i="1"/>
  <c r="AD302" i="1"/>
  <c r="X302" i="1"/>
  <c r="M302" i="1"/>
  <c r="O302" i="1" s="1"/>
  <c r="AE302" i="1" s="1"/>
  <c r="B302" i="1"/>
  <c r="AK301" i="1"/>
  <c r="AD301" i="1"/>
  <c r="X301" i="1"/>
  <c r="M301" i="1"/>
  <c r="O301" i="1" s="1"/>
  <c r="AE301" i="1" s="1"/>
  <c r="B301" i="1"/>
  <c r="AK300" i="1"/>
  <c r="AD300" i="1"/>
  <c r="X300" i="1"/>
  <c r="O300" i="1"/>
  <c r="AE300" i="1" s="1"/>
  <c r="M300" i="1"/>
  <c r="B300" i="1"/>
  <c r="AK299" i="1"/>
  <c r="AD299" i="1"/>
  <c r="X299" i="1"/>
  <c r="M299" i="1"/>
  <c r="O299" i="1" s="1"/>
  <c r="AE299" i="1" s="1"/>
  <c r="B299" i="1"/>
  <c r="AK298" i="1"/>
  <c r="AD298" i="1"/>
  <c r="X298" i="1"/>
  <c r="M298" i="1"/>
  <c r="O298" i="1" s="1"/>
  <c r="AE298" i="1" s="1"/>
  <c r="B298" i="1"/>
  <c r="AK297" i="1"/>
  <c r="AD297" i="1"/>
  <c r="X297" i="1"/>
  <c r="M297" i="1"/>
  <c r="O297" i="1" s="1"/>
  <c r="AE297" i="1" s="1"/>
  <c r="B297" i="1"/>
  <c r="AK296" i="1"/>
  <c r="AD296" i="1"/>
  <c r="X296" i="1"/>
  <c r="M296" i="1"/>
  <c r="O296" i="1" s="1"/>
  <c r="AE296" i="1" s="1"/>
  <c r="B296" i="1"/>
  <c r="AK295" i="1"/>
  <c r="AD295" i="1"/>
  <c r="X295" i="1"/>
  <c r="M295" i="1"/>
  <c r="O295" i="1" s="1"/>
  <c r="AE295" i="1" s="1"/>
  <c r="B295" i="1"/>
  <c r="AD294" i="1"/>
  <c r="X294" i="1"/>
  <c r="M294" i="1"/>
  <c r="O294" i="1" s="1"/>
  <c r="AE294" i="1" s="1"/>
  <c r="B294" i="1"/>
  <c r="AK293" i="1"/>
  <c r="AD293" i="1"/>
  <c r="X293" i="1"/>
  <c r="M293" i="1"/>
  <c r="O293" i="1" s="1"/>
  <c r="AE293" i="1" s="1"/>
  <c r="B293" i="1"/>
  <c r="AD292" i="1"/>
  <c r="X292" i="1"/>
  <c r="M292" i="1"/>
  <c r="O292" i="1" s="1"/>
  <c r="AE292" i="1" s="1"/>
  <c r="B292" i="1"/>
  <c r="AD291" i="1"/>
  <c r="X291" i="1"/>
  <c r="M291" i="1"/>
  <c r="O291" i="1" s="1"/>
  <c r="AE291" i="1" s="1"/>
  <c r="B291" i="1"/>
  <c r="AK290" i="1"/>
  <c r="AD290" i="1"/>
  <c r="X290" i="1"/>
  <c r="O290" i="1"/>
  <c r="AE290" i="1" s="1"/>
  <c r="M290" i="1"/>
  <c r="B290" i="1"/>
  <c r="AK289" i="1"/>
  <c r="AD289" i="1"/>
  <c r="X289" i="1"/>
  <c r="M289" i="1"/>
  <c r="O289" i="1" s="1"/>
  <c r="AE289" i="1" s="1"/>
  <c r="B289" i="1"/>
  <c r="AD288" i="1"/>
  <c r="X288" i="1"/>
  <c r="M288" i="1"/>
  <c r="O288" i="1" s="1"/>
  <c r="AE288" i="1" s="1"/>
  <c r="B288" i="1"/>
  <c r="AD287" i="1"/>
  <c r="X287" i="1"/>
  <c r="M287" i="1"/>
  <c r="O287" i="1" s="1"/>
  <c r="AE287" i="1" s="1"/>
  <c r="B287" i="1"/>
  <c r="AK286" i="1"/>
  <c r="AD286" i="1"/>
  <c r="X286" i="1"/>
  <c r="M286" i="1"/>
  <c r="O286" i="1" s="1"/>
  <c r="AE286" i="1" s="1"/>
  <c r="B286" i="1"/>
  <c r="AD285" i="1"/>
  <c r="X285" i="1"/>
  <c r="M285" i="1"/>
  <c r="O285" i="1" s="1"/>
  <c r="AE285" i="1" s="1"/>
  <c r="B285" i="1"/>
  <c r="AD284" i="1"/>
  <c r="X284" i="1"/>
  <c r="M284" i="1"/>
  <c r="O284" i="1" s="1"/>
  <c r="AE284" i="1" s="1"/>
  <c r="B284" i="1"/>
  <c r="AK283" i="1"/>
  <c r="AD283" i="1"/>
  <c r="X283" i="1"/>
  <c r="M283" i="1"/>
  <c r="O283" i="1" s="1"/>
  <c r="AE283" i="1" s="1"/>
  <c r="B283" i="1"/>
  <c r="AK282" i="1"/>
  <c r="AD282" i="1"/>
  <c r="X282" i="1"/>
  <c r="M282" i="1"/>
  <c r="O282" i="1" s="1"/>
  <c r="AE282" i="1" s="1"/>
  <c r="B282" i="1"/>
  <c r="AK281" i="1"/>
  <c r="AD281" i="1"/>
  <c r="X281" i="1"/>
  <c r="O281" i="1"/>
  <c r="AE281" i="1" s="1"/>
  <c r="M281" i="1"/>
  <c r="B281" i="1"/>
  <c r="AK280" i="1"/>
  <c r="AD280" i="1"/>
  <c r="X280" i="1"/>
  <c r="M280" i="1"/>
  <c r="O280" i="1" s="1"/>
  <c r="AE280" i="1" s="1"/>
  <c r="B280" i="1"/>
  <c r="AK279" i="1"/>
  <c r="AD279" i="1"/>
  <c r="X279" i="1"/>
  <c r="O279" i="1"/>
  <c r="AE279" i="1" s="1"/>
  <c r="M279" i="1"/>
  <c r="B279" i="1"/>
  <c r="AK278" i="1"/>
  <c r="AD278" i="1"/>
  <c r="X278" i="1"/>
  <c r="M278" i="1"/>
  <c r="O278" i="1" s="1"/>
  <c r="AE278" i="1" s="1"/>
  <c r="B278" i="1"/>
  <c r="AK277" i="1"/>
  <c r="AD277" i="1"/>
  <c r="X277" i="1"/>
  <c r="M277" i="1"/>
  <c r="O277" i="1" s="1"/>
  <c r="AE277" i="1" s="1"/>
  <c r="B277" i="1"/>
  <c r="AK276" i="1"/>
  <c r="AD276" i="1"/>
  <c r="X276" i="1"/>
  <c r="M276" i="1"/>
  <c r="O276" i="1" s="1"/>
  <c r="AE276" i="1" s="1"/>
  <c r="B276" i="1"/>
  <c r="AK275" i="1"/>
  <c r="AD275" i="1"/>
  <c r="X275" i="1"/>
  <c r="M275" i="1"/>
  <c r="O275" i="1" s="1"/>
  <c r="AE275" i="1" s="1"/>
  <c r="B275" i="1"/>
  <c r="AK274" i="1"/>
  <c r="AD274" i="1"/>
  <c r="X274" i="1"/>
  <c r="M274" i="1"/>
  <c r="O274" i="1" s="1"/>
  <c r="AE274" i="1" s="1"/>
  <c r="B274" i="1"/>
  <c r="AK273" i="1"/>
  <c r="AD273" i="1"/>
  <c r="X273" i="1"/>
  <c r="M273" i="1"/>
  <c r="O273" i="1" s="1"/>
  <c r="AE273" i="1" s="1"/>
  <c r="B273" i="1"/>
  <c r="AK272" i="1"/>
  <c r="AD272" i="1"/>
  <c r="X272" i="1"/>
  <c r="M272" i="1"/>
  <c r="O272" i="1" s="1"/>
  <c r="AE272" i="1" s="1"/>
  <c r="B272" i="1"/>
  <c r="AK271" i="1"/>
  <c r="AD271" i="1"/>
  <c r="X271" i="1"/>
  <c r="M271" i="1"/>
  <c r="O271" i="1" s="1"/>
  <c r="AE271" i="1" s="1"/>
  <c r="B271" i="1"/>
  <c r="AK270" i="1"/>
  <c r="AD270" i="1"/>
  <c r="X270" i="1"/>
  <c r="M270" i="1"/>
  <c r="O270" i="1" s="1"/>
  <c r="AE270" i="1" s="1"/>
  <c r="B270" i="1"/>
  <c r="AK269" i="1"/>
  <c r="AD269" i="1"/>
  <c r="X269" i="1"/>
  <c r="M269" i="1"/>
  <c r="O269" i="1" s="1"/>
  <c r="AE269" i="1" s="1"/>
  <c r="B269" i="1"/>
  <c r="AK268" i="1"/>
  <c r="AD268" i="1"/>
  <c r="X268" i="1"/>
  <c r="M268" i="1"/>
  <c r="O268" i="1" s="1"/>
  <c r="AE268" i="1" s="1"/>
  <c r="B268" i="1"/>
  <c r="AK267" i="1"/>
  <c r="AD267" i="1"/>
  <c r="X267" i="1"/>
  <c r="M267" i="1"/>
  <c r="O267" i="1" s="1"/>
  <c r="AE267" i="1" s="1"/>
  <c r="B267" i="1"/>
  <c r="AK266" i="1"/>
  <c r="AD266" i="1"/>
  <c r="X266" i="1"/>
  <c r="O266" i="1"/>
  <c r="AE266" i="1" s="1"/>
  <c r="M266" i="1"/>
  <c r="B266" i="1"/>
  <c r="AK265" i="1"/>
  <c r="AD265" i="1"/>
  <c r="X265" i="1"/>
  <c r="M265" i="1"/>
  <c r="O265" i="1" s="1"/>
  <c r="AE265" i="1" s="1"/>
  <c r="B265" i="1"/>
  <c r="AK264" i="1"/>
  <c r="AD264" i="1"/>
  <c r="X264" i="1"/>
  <c r="M264" i="1"/>
  <c r="O264" i="1" s="1"/>
  <c r="AE264" i="1" s="1"/>
  <c r="B264" i="1"/>
  <c r="AK263" i="1"/>
  <c r="AD263" i="1"/>
  <c r="X263" i="1"/>
  <c r="O263" i="1"/>
  <c r="AE263" i="1" s="1"/>
  <c r="M263" i="1"/>
  <c r="B263" i="1"/>
  <c r="AK262" i="1"/>
  <c r="AD262" i="1"/>
  <c r="X262" i="1"/>
  <c r="M262" i="1"/>
  <c r="O262" i="1" s="1"/>
  <c r="AE262" i="1" s="1"/>
  <c r="B262" i="1"/>
  <c r="AK261" i="1"/>
  <c r="AD261" i="1"/>
  <c r="X261" i="1"/>
  <c r="M261" i="1"/>
  <c r="O261" i="1" s="1"/>
  <c r="AE261" i="1" s="1"/>
  <c r="B261" i="1"/>
  <c r="AK260" i="1"/>
  <c r="AD260" i="1"/>
  <c r="X260" i="1"/>
  <c r="M260" i="1"/>
  <c r="O260" i="1" s="1"/>
  <c r="AE260" i="1" s="1"/>
  <c r="B260" i="1"/>
  <c r="AK259" i="1"/>
  <c r="AE259" i="1"/>
  <c r="AD259" i="1"/>
  <c r="X259" i="1"/>
  <c r="O259" i="1"/>
  <c r="M259" i="1"/>
  <c r="B259" i="1"/>
  <c r="AK258" i="1"/>
  <c r="AD258" i="1"/>
  <c r="X258" i="1"/>
  <c r="M258" i="1"/>
  <c r="O258" i="1" s="1"/>
  <c r="AE258" i="1" s="1"/>
  <c r="B258" i="1"/>
  <c r="AK257" i="1"/>
  <c r="AD257" i="1"/>
  <c r="X257" i="1"/>
  <c r="M257" i="1"/>
  <c r="O257" i="1" s="1"/>
  <c r="AE257" i="1" s="1"/>
  <c r="B257" i="1"/>
  <c r="AK256" i="1"/>
  <c r="AD256" i="1"/>
  <c r="X256" i="1"/>
  <c r="O256" i="1"/>
  <c r="AE256" i="1" s="1"/>
  <c r="M256" i="1"/>
  <c r="B256" i="1"/>
  <c r="AK255" i="1"/>
  <c r="AD255" i="1"/>
  <c r="X255" i="1"/>
  <c r="M255" i="1"/>
  <c r="O255" i="1" s="1"/>
  <c r="AE255" i="1" s="1"/>
  <c r="B255" i="1"/>
  <c r="AK254" i="1"/>
  <c r="AD254" i="1"/>
  <c r="X254" i="1"/>
  <c r="M254" i="1"/>
  <c r="O254" i="1" s="1"/>
  <c r="AE254" i="1" s="1"/>
  <c r="B254" i="1"/>
  <c r="AK253" i="1"/>
  <c r="AD253" i="1"/>
  <c r="X253" i="1"/>
  <c r="M253" i="1"/>
  <c r="O253" i="1" s="1"/>
  <c r="AE253" i="1" s="1"/>
  <c r="B253" i="1"/>
  <c r="AK252" i="1"/>
  <c r="AD252" i="1"/>
  <c r="X252" i="1"/>
  <c r="M252" i="1"/>
  <c r="O252" i="1" s="1"/>
  <c r="AE252" i="1" s="1"/>
  <c r="B252" i="1"/>
  <c r="AK251" i="1"/>
  <c r="AD251" i="1"/>
  <c r="X251" i="1"/>
  <c r="M251" i="1"/>
  <c r="O251" i="1" s="1"/>
  <c r="AE251" i="1" s="1"/>
  <c r="B251" i="1"/>
  <c r="AK250" i="1"/>
  <c r="AD250" i="1"/>
  <c r="X250" i="1"/>
  <c r="M250" i="1"/>
  <c r="O250" i="1" s="1"/>
  <c r="AE250" i="1" s="1"/>
  <c r="B250" i="1"/>
  <c r="AK249" i="1"/>
  <c r="AD249" i="1"/>
  <c r="X249" i="1"/>
  <c r="M249" i="1"/>
  <c r="O249" i="1" s="1"/>
  <c r="AE249" i="1" s="1"/>
  <c r="B249" i="1"/>
  <c r="AK248" i="1"/>
  <c r="AD248" i="1"/>
  <c r="X248" i="1"/>
  <c r="M248" i="1"/>
  <c r="O248" i="1" s="1"/>
  <c r="AE248" i="1" s="1"/>
  <c r="B248" i="1"/>
  <c r="AK247" i="1"/>
  <c r="AD247" i="1"/>
  <c r="X247" i="1"/>
  <c r="M247" i="1"/>
  <c r="O247" i="1" s="1"/>
  <c r="AE247" i="1" s="1"/>
  <c r="B247" i="1"/>
  <c r="AK246" i="1"/>
  <c r="AD246" i="1"/>
  <c r="X246" i="1"/>
  <c r="M246" i="1"/>
  <c r="O246" i="1" s="1"/>
  <c r="AE246" i="1" s="1"/>
  <c r="B246" i="1"/>
  <c r="AK245" i="1"/>
  <c r="AD245" i="1"/>
  <c r="X245" i="1"/>
  <c r="M245" i="1"/>
  <c r="O245" i="1" s="1"/>
  <c r="AE245" i="1" s="1"/>
  <c r="B245" i="1"/>
  <c r="AK244" i="1"/>
  <c r="AD244" i="1"/>
  <c r="X244" i="1"/>
  <c r="M244" i="1"/>
  <c r="O244" i="1" s="1"/>
  <c r="AE244" i="1" s="1"/>
  <c r="B244" i="1"/>
  <c r="AK243" i="1"/>
  <c r="AD243" i="1"/>
  <c r="X243" i="1"/>
  <c r="M243" i="1"/>
  <c r="O243" i="1" s="1"/>
  <c r="AE243" i="1" s="1"/>
  <c r="B243" i="1"/>
  <c r="AK242" i="1"/>
  <c r="AD242" i="1"/>
  <c r="X242" i="1"/>
  <c r="M242" i="1"/>
  <c r="O242" i="1" s="1"/>
  <c r="AE242" i="1" s="1"/>
  <c r="B242" i="1"/>
  <c r="AK241" i="1"/>
  <c r="AD241" i="1"/>
  <c r="X241" i="1"/>
  <c r="M241" i="1"/>
  <c r="O241" i="1" s="1"/>
  <c r="AE241" i="1" s="1"/>
  <c r="B241" i="1"/>
  <c r="AK240" i="1"/>
  <c r="AD240" i="1"/>
  <c r="X240" i="1"/>
  <c r="M240" i="1"/>
  <c r="O240" i="1" s="1"/>
  <c r="AE240" i="1" s="1"/>
  <c r="B240" i="1"/>
  <c r="AK239" i="1"/>
  <c r="AD239" i="1"/>
  <c r="X239" i="1"/>
  <c r="M239" i="1"/>
  <c r="O239" i="1" s="1"/>
  <c r="AE239" i="1" s="1"/>
  <c r="B239" i="1"/>
  <c r="AK238" i="1"/>
  <c r="AD238" i="1"/>
  <c r="X238" i="1"/>
  <c r="M238" i="1"/>
  <c r="O238" i="1" s="1"/>
  <c r="AE238" i="1" s="1"/>
  <c r="B238" i="1"/>
  <c r="AK237" i="1"/>
  <c r="AD237" i="1"/>
  <c r="X237" i="1"/>
  <c r="O237" i="1"/>
  <c r="AE237" i="1" s="1"/>
  <c r="M237" i="1"/>
  <c r="B237" i="1"/>
  <c r="AK236" i="1"/>
  <c r="AD236" i="1"/>
  <c r="X236" i="1"/>
  <c r="M236" i="1"/>
  <c r="O236" i="1" s="1"/>
  <c r="AE236" i="1" s="1"/>
  <c r="B236" i="1"/>
  <c r="AK235" i="1"/>
  <c r="AD235" i="1"/>
  <c r="X235" i="1"/>
  <c r="M235" i="1"/>
  <c r="O235" i="1" s="1"/>
  <c r="AE235" i="1" s="1"/>
  <c r="B235" i="1"/>
  <c r="AK234" i="1"/>
  <c r="AD234" i="1"/>
  <c r="X234" i="1"/>
  <c r="M234" i="1"/>
  <c r="O234" i="1" s="1"/>
  <c r="AE234" i="1" s="1"/>
  <c r="B234" i="1"/>
  <c r="AK233" i="1"/>
  <c r="AD233" i="1"/>
  <c r="X233" i="1"/>
  <c r="M233" i="1"/>
  <c r="O233" i="1" s="1"/>
  <c r="AE233" i="1" s="1"/>
  <c r="B233" i="1"/>
  <c r="AK232" i="1"/>
  <c r="AD232" i="1"/>
  <c r="X232" i="1"/>
  <c r="M232" i="1"/>
  <c r="O232" i="1" s="1"/>
  <c r="AE232" i="1" s="1"/>
  <c r="B232" i="1"/>
  <c r="AK231" i="1"/>
  <c r="AD231" i="1"/>
  <c r="X231" i="1"/>
  <c r="M231" i="1"/>
  <c r="O231" i="1" s="1"/>
  <c r="AE231" i="1" s="1"/>
  <c r="B231" i="1"/>
  <c r="AK230" i="1"/>
  <c r="AD230" i="1"/>
  <c r="X230" i="1"/>
  <c r="M230" i="1"/>
  <c r="O230" i="1" s="1"/>
  <c r="AE230" i="1" s="1"/>
  <c r="B230" i="1"/>
  <c r="AK229" i="1"/>
  <c r="AD229" i="1"/>
  <c r="X229" i="1"/>
  <c r="M229" i="1"/>
  <c r="O229" i="1" s="1"/>
  <c r="AE229" i="1" s="1"/>
  <c r="B229" i="1"/>
  <c r="AK228" i="1"/>
  <c r="AD228" i="1"/>
  <c r="X228" i="1"/>
  <c r="M228" i="1"/>
  <c r="O228" i="1" s="1"/>
  <c r="AE228" i="1" s="1"/>
  <c r="B228" i="1"/>
  <c r="AK227" i="1"/>
  <c r="AD227" i="1"/>
  <c r="X227" i="1"/>
  <c r="M227" i="1"/>
  <c r="O227" i="1" s="1"/>
  <c r="AE227" i="1" s="1"/>
  <c r="B227" i="1"/>
  <c r="AK226" i="1"/>
  <c r="AD226" i="1"/>
  <c r="X226" i="1"/>
  <c r="M226" i="1"/>
  <c r="O226" i="1" s="1"/>
  <c r="AE226" i="1" s="1"/>
  <c r="B226" i="1"/>
  <c r="AK225" i="1"/>
  <c r="AD225" i="1"/>
  <c r="X225" i="1"/>
  <c r="M225" i="1"/>
  <c r="O225" i="1" s="1"/>
  <c r="AE225" i="1" s="1"/>
  <c r="B225" i="1"/>
  <c r="AK224" i="1"/>
  <c r="AD224" i="1"/>
  <c r="X224" i="1"/>
  <c r="M224" i="1"/>
  <c r="O224" i="1" s="1"/>
  <c r="AE224" i="1" s="1"/>
  <c r="B224" i="1"/>
  <c r="AK223" i="1"/>
  <c r="AD223" i="1"/>
  <c r="X223" i="1"/>
  <c r="M223" i="1"/>
  <c r="O223" i="1" s="1"/>
  <c r="AE223" i="1" s="1"/>
  <c r="B223" i="1"/>
  <c r="AK222" i="1"/>
  <c r="AD222" i="1"/>
  <c r="X222" i="1"/>
  <c r="M222" i="1"/>
  <c r="O222" i="1" s="1"/>
  <c r="AE222" i="1" s="1"/>
  <c r="B222" i="1"/>
  <c r="AK221" i="1"/>
  <c r="AD221" i="1"/>
  <c r="X221" i="1"/>
  <c r="M221" i="1"/>
  <c r="O221" i="1" s="1"/>
  <c r="AE221" i="1" s="1"/>
  <c r="B221" i="1"/>
  <c r="AK220" i="1"/>
  <c r="AD220" i="1"/>
  <c r="X220" i="1"/>
  <c r="M220" i="1"/>
  <c r="O220" i="1" s="1"/>
  <c r="AE220" i="1" s="1"/>
  <c r="B220" i="1"/>
  <c r="AK219" i="1"/>
  <c r="AD219" i="1"/>
  <c r="X219" i="1"/>
  <c r="M219" i="1"/>
  <c r="O219" i="1" s="1"/>
  <c r="AE219" i="1" s="1"/>
  <c r="B219" i="1"/>
  <c r="AK218" i="1"/>
  <c r="AD218" i="1"/>
  <c r="X218" i="1"/>
  <c r="M218" i="1"/>
  <c r="O218" i="1" s="1"/>
  <c r="AE218" i="1" s="1"/>
  <c r="B218" i="1"/>
  <c r="AK217" i="1"/>
  <c r="AD217" i="1"/>
  <c r="X217" i="1"/>
  <c r="M217" i="1"/>
  <c r="O217" i="1" s="1"/>
  <c r="AE217" i="1" s="1"/>
  <c r="B217" i="1"/>
  <c r="AK216" i="1"/>
  <c r="AD216" i="1"/>
  <c r="X216" i="1"/>
  <c r="M216" i="1"/>
  <c r="O216" i="1" s="1"/>
  <c r="AE216" i="1" s="1"/>
  <c r="B216" i="1"/>
  <c r="AK215" i="1"/>
  <c r="AD215" i="1"/>
  <c r="X215" i="1"/>
  <c r="M215" i="1"/>
  <c r="O215" i="1" s="1"/>
  <c r="AE215" i="1" s="1"/>
  <c r="B215" i="1"/>
  <c r="AK214" i="1"/>
  <c r="AD214" i="1"/>
  <c r="X214" i="1"/>
  <c r="M214" i="1"/>
  <c r="O214" i="1" s="1"/>
  <c r="AE214" i="1" s="1"/>
  <c r="B214" i="1"/>
  <c r="AK213" i="1"/>
  <c r="AD213" i="1"/>
  <c r="X213" i="1"/>
  <c r="M213" i="1"/>
  <c r="O213" i="1" s="1"/>
  <c r="AE213" i="1" s="1"/>
  <c r="B213" i="1"/>
  <c r="AK212" i="1"/>
  <c r="AD212" i="1"/>
  <c r="X212" i="1"/>
  <c r="M212" i="1"/>
  <c r="O212" i="1" s="1"/>
  <c r="AE212" i="1" s="1"/>
  <c r="B212" i="1"/>
  <c r="AK211" i="1"/>
  <c r="AD211" i="1"/>
  <c r="X211" i="1"/>
  <c r="M211" i="1"/>
  <c r="O211" i="1" s="1"/>
  <c r="AE211" i="1" s="1"/>
  <c r="B211" i="1"/>
  <c r="AK210" i="1"/>
  <c r="AD210" i="1"/>
  <c r="X210" i="1"/>
  <c r="M210" i="1"/>
  <c r="O210" i="1" s="1"/>
  <c r="AE210" i="1" s="1"/>
  <c r="B210" i="1"/>
  <c r="AK209" i="1"/>
  <c r="AD209" i="1"/>
  <c r="X209" i="1"/>
  <c r="M209" i="1"/>
  <c r="O209" i="1" s="1"/>
  <c r="AE209" i="1" s="1"/>
  <c r="B209" i="1"/>
  <c r="AK208" i="1"/>
  <c r="AD208" i="1"/>
  <c r="M208" i="1"/>
  <c r="O208" i="1" s="1"/>
  <c r="AE208" i="1" s="1"/>
  <c r="B208" i="1"/>
  <c r="AK207" i="1"/>
  <c r="AD207" i="1"/>
  <c r="X207" i="1"/>
  <c r="M207" i="1"/>
  <c r="O207" i="1" s="1"/>
  <c r="AE207" i="1" s="1"/>
  <c r="B207" i="1"/>
  <c r="AK206" i="1"/>
  <c r="AD206" i="1"/>
  <c r="X206" i="1"/>
  <c r="M206" i="1"/>
  <c r="O206" i="1" s="1"/>
  <c r="AE206" i="1" s="1"/>
  <c r="B206" i="1"/>
  <c r="AK205" i="1"/>
  <c r="AD205" i="1"/>
  <c r="X205" i="1"/>
  <c r="M205" i="1"/>
  <c r="O205" i="1" s="1"/>
  <c r="AE205" i="1" s="1"/>
  <c r="B205" i="1"/>
  <c r="AK204" i="1"/>
  <c r="AD204" i="1"/>
  <c r="X204" i="1"/>
  <c r="M204" i="1"/>
  <c r="O204" i="1" s="1"/>
  <c r="AE204" i="1" s="1"/>
  <c r="B204" i="1"/>
  <c r="AK203" i="1"/>
  <c r="AD203" i="1"/>
  <c r="X203" i="1"/>
  <c r="M203" i="1"/>
  <c r="O203" i="1" s="1"/>
  <c r="AE203" i="1" s="1"/>
  <c r="B203" i="1"/>
  <c r="AK202" i="1"/>
  <c r="AD202" i="1"/>
  <c r="X202" i="1"/>
  <c r="M202" i="1"/>
  <c r="O202" i="1" s="1"/>
  <c r="AE202" i="1" s="1"/>
  <c r="B202" i="1"/>
  <c r="AK201" i="1"/>
  <c r="AD201" i="1"/>
  <c r="X201" i="1"/>
  <c r="M201" i="1"/>
  <c r="O201" i="1" s="1"/>
  <c r="AE201" i="1" s="1"/>
  <c r="B201" i="1"/>
  <c r="AK200" i="1"/>
  <c r="AD200" i="1"/>
  <c r="X200" i="1"/>
  <c r="M200" i="1"/>
  <c r="O200" i="1" s="1"/>
  <c r="AE200" i="1" s="1"/>
  <c r="B200" i="1"/>
  <c r="AK199" i="1"/>
  <c r="AD199" i="1"/>
  <c r="X199" i="1"/>
  <c r="M199" i="1"/>
  <c r="O199" i="1" s="1"/>
  <c r="AE199" i="1" s="1"/>
  <c r="B199" i="1"/>
  <c r="AK198" i="1"/>
  <c r="AD198" i="1"/>
  <c r="M198" i="1"/>
  <c r="O198" i="1" s="1"/>
  <c r="AE198" i="1" s="1"/>
  <c r="B198" i="1"/>
  <c r="AK197" i="1"/>
  <c r="AD197" i="1"/>
  <c r="X197" i="1"/>
  <c r="M197" i="1"/>
  <c r="O197" i="1" s="1"/>
  <c r="AE197" i="1" s="1"/>
  <c r="B197" i="1"/>
  <c r="AK196" i="1"/>
  <c r="AD196" i="1"/>
  <c r="X196" i="1"/>
  <c r="M196" i="1"/>
  <c r="O196" i="1" s="1"/>
  <c r="AE196" i="1" s="1"/>
  <c r="B196" i="1"/>
  <c r="AK195" i="1"/>
  <c r="AD195" i="1"/>
  <c r="X195" i="1"/>
  <c r="M195" i="1"/>
  <c r="O195" i="1" s="1"/>
  <c r="AE195" i="1" s="1"/>
  <c r="B195" i="1"/>
  <c r="AK194" i="1"/>
  <c r="AD194" i="1"/>
  <c r="X194" i="1"/>
  <c r="M194" i="1"/>
  <c r="O194" i="1" s="1"/>
  <c r="AE194" i="1" s="1"/>
  <c r="B194" i="1"/>
  <c r="AK193" i="1"/>
  <c r="AD193" i="1"/>
  <c r="X193" i="1"/>
  <c r="M193" i="1"/>
  <c r="O193" i="1" s="1"/>
  <c r="AE193" i="1" s="1"/>
  <c r="B193" i="1"/>
  <c r="AK192" i="1"/>
  <c r="AD192" i="1"/>
  <c r="X192" i="1"/>
  <c r="M192" i="1"/>
  <c r="O192" i="1" s="1"/>
  <c r="AE192" i="1" s="1"/>
  <c r="B192" i="1"/>
  <c r="AK191" i="1"/>
  <c r="AD191" i="1"/>
  <c r="X191" i="1"/>
  <c r="M191" i="1"/>
  <c r="O191" i="1" s="1"/>
  <c r="AE191" i="1" s="1"/>
  <c r="B191" i="1"/>
  <c r="AK190" i="1"/>
  <c r="AD190" i="1"/>
  <c r="X190" i="1"/>
  <c r="M190" i="1"/>
  <c r="O190" i="1" s="1"/>
  <c r="AE190" i="1" s="1"/>
  <c r="B190" i="1"/>
  <c r="AK189" i="1"/>
  <c r="AD189" i="1"/>
  <c r="X189" i="1"/>
  <c r="M189" i="1"/>
  <c r="O189" i="1" s="1"/>
  <c r="AE189" i="1" s="1"/>
  <c r="B189" i="1"/>
  <c r="AK188" i="1"/>
  <c r="AD188" i="1"/>
  <c r="X188" i="1"/>
  <c r="M188" i="1"/>
  <c r="O188" i="1" s="1"/>
  <c r="AE188" i="1" s="1"/>
  <c r="B188" i="1"/>
  <c r="AK187" i="1"/>
  <c r="AD187" i="1"/>
  <c r="X187" i="1"/>
  <c r="M187" i="1"/>
  <c r="O187" i="1" s="1"/>
  <c r="AE187" i="1" s="1"/>
  <c r="B187" i="1"/>
  <c r="AK186" i="1"/>
  <c r="AD186" i="1"/>
  <c r="X186" i="1"/>
  <c r="M186" i="1"/>
  <c r="O186" i="1" s="1"/>
  <c r="AE186" i="1" s="1"/>
  <c r="B186" i="1"/>
  <c r="AK185" i="1"/>
  <c r="AD185" i="1"/>
  <c r="X185" i="1"/>
  <c r="M185" i="1"/>
  <c r="O185" i="1" s="1"/>
  <c r="AE185" i="1" s="1"/>
  <c r="B185" i="1"/>
  <c r="AK184" i="1"/>
  <c r="AD184" i="1"/>
  <c r="X184" i="1"/>
  <c r="M184" i="1"/>
  <c r="O184" i="1" s="1"/>
  <c r="AE184" i="1" s="1"/>
  <c r="B184" i="1"/>
  <c r="AK183" i="1"/>
  <c r="AD183" i="1"/>
  <c r="X183" i="1"/>
  <c r="M183" i="1"/>
  <c r="O183" i="1" s="1"/>
  <c r="AE183" i="1" s="1"/>
  <c r="B183" i="1"/>
  <c r="AK182" i="1"/>
  <c r="AD182" i="1"/>
  <c r="X182" i="1"/>
  <c r="M182" i="1"/>
  <c r="O182" i="1" s="1"/>
  <c r="AE182" i="1" s="1"/>
  <c r="B182" i="1"/>
  <c r="AK181" i="1"/>
  <c r="AD181" i="1"/>
  <c r="X181" i="1"/>
  <c r="M181" i="1"/>
  <c r="O181" i="1" s="1"/>
  <c r="AE181" i="1" s="1"/>
  <c r="B181" i="1"/>
  <c r="AK180" i="1"/>
  <c r="AD180" i="1"/>
  <c r="X180" i="1"/>
  <c r="M180" i="1"/>
  <c r="O180" i="1" s="1"/>
  <c r="AE180" i="1" s="1"/>
  <c r="B180" i="1"/>
  <c r="AK179" i="1"/>
  <c r="AD179" i="1"/>
  <c r="X179" i="1"/>
  <c r="M179" i="1"/>
  <c r="O179" i="1" s="1"/>
  <c r="AE179" i="1" s="1"/>
  <c r="B179" i="1"/>
  <c r="AK178" i="1"/>
  <c r="AD178" i="1"/>
  <c r="X178" i="1"/>
  <c r="M178" i="1"/>
  <c r="O178" i="1" s="1"/>
  <c r="AE178" i="1" s="1"/>
  <c r="B178" i="1"/>
  <c r="AK177" i="1"/>
  <c r="AD177" i="1"/>
  <c r="X177" i="1"/>
  <c r="M177" i="1"/>
  <c r="O177" i="1" s="1"/>
  <c r="AE177" i="1" s="1"/>
  <c r="B177" i="1"/>
  <c r="AK176" i="1"/>
  <c r="AD176" i="1"/>
  <c r="X176" i="1"/>
  <c r="M176" i="1"/>
  <c r="O176" i="1" s="1"/>
  <c r="AE176" i="1" s="1"/>
  <c r="B176" i="1"/>
  <c r="AK175" i="1"/>
  <c r="AD175" i="1"/>
  <c r="X175" i="1"/>
  <c r="M175" i="1"/>
  <c r="O175" i="1" s="1"/>
  <c r="AE175" i="1" s="1"/>
  <c r="B175" i="1"/>
  <c r="AK174" i="1"/>
  <c r="AD174" i="1"/>
  <c r="X174" i="1"/>
  <c r="M174" i="1"/>
  <c r="O174" i="1" s="1"/>
  <c r="AE174" i="1" s="1"/>
  <c r="B174" i="1"/>
  <c r="AK173" i="1"/>
  <c r="AD173" i="1"/>
  <c r="X173" i="1"/>
  <c r="M173" i="1"/>
  <c r="O173" i="1" s="1"/>
  <c r="AE173" i="1" s="1"/>
  <c r="B173" i="1"/>
  <c r="AK172" i="1"/>
  <c r="AD172" i="1"/>
  <c r="X172" i="1"/>
  <c r="M172" i="1"/>
  <c r="O172" i="1" s="1"/>
  <c r="AE172" i="1" s="1"/>
  <c r="B172" i="1"/>
  <c r="AK171" i="1"/>
  <c r="AD171" i="1"/>
  <c r="X171" i="1"/>
  <c r="M171" i="1"/>
  <c r="O171" i="1" s="1"/>
  <c r="AE171" i="1" s="1"/>
  <c r="B171" i="1"/>
  <c r="AK170" i="1"/>
  <c r="AD170" i="1"/>
  <c r="X170" i="1"/>
  <c r="M170" i="1"/>
  <c r="O170" i="1" s="1"/>
  <c r="AE170" i="1" s="1"/>
  <c r="B170" i="1"/>
  <c r="AK169" i="1"/>
  <c r="AD169" i="1"/>
  <c r="X169" i="1"/>
  <c r="M169" i="1"/>
  <c r="O169" i="1" s="1"/>
  <c r="AE169" i="1" s="1"/>
  <c r="B169" i="1"/>
  <c r="AK168" i="1"/>
  <c r="AD168" i="1"/>
  <c r="X168" i="1"/>
  <c r="M168" i="1"/>
  <c r="O168" i="1" s="1"/>
  <c r="AE168" i="1" s="1"/>
  <c r="B168" i="1"/>
  <c r="AK167" i="1"/>
  <c r="AD167" i="1"/>
  <c r="X167" i="1"/>
  <c r="M167" i="1"/>
  <c r="O167" i="1" s="1"/>
  <c r="AE167" i="1" s="1"/>
  <c r="B167" i="1"/>
  <c r="AK166" i="1"/>
  <c r="AD166" i="1"/>
  <c r="X166" i="1"/>
  <c r="M166" i="1"/>
  <c r="O166" i="1" s="1"/>
  <c r="AE166" i="1" s="1"/>
  <c r="B166" i="1"/>
  <c r="AK165" i="1"/>
  <c r="AD165" i="1"/>
  <c r="X165" i="1"/>
  <c r="M165" i="1"/>
  <c r="O165" i="1" s="1"/>
  <c r="AE165" i="1" s="1"/>
  <c r="B165" i="1"/>
  <c r="AK164" i="1"/>
  <c r="AD164" i="1"/>
  <c r="X164" i="1"/>
  <c r="M164" i="1"/>
  <c r="O164" i="1" s="1"/>
  <c r="AE164" i="1" s="1"/>
  <c r="B164" i="1"/>
  <c r="AK163" i="1"/>
  <c r="AD163" i="1"/>
  <c r="X163" i="1"/>
  <c r="M163" i="1"/>
  <c r="O163" i="1" s="1"/>
  <c r="AE163" i="1" s="1"/>
  <c r="B163" i="1"/>
  <c r="AK162" i="1"/>
  <c r="AD162" i="1"/>
  <c r="X162" i="1"/>
  <c r="M162" i="1"/>
  <c r="O162" i="1" s="1"/>
  <c r="AE162" i="1" s="1"/>
  <c r="B162" i="1"/>
  <c r="AK161" i="1"/>
  <c r="AD161" i="1"/>
  <c r="X161" i="1"/>
  <c r="M161" i="1"/>
  <c r="O161" i="1" s="1"/>
  <c r="AE161" i="1" s="1"/>
  <c r="B161" i="1"/>
  <c r="AK160" i="1"/>
  <c r="AD160" i="1"/>
  <c r="X160" i="1"/>
  <c r="M160" i="1"/>
  <c r="O160" i="1" s="1"/>
  <c r="AE160" i="1" s="1"/>
  <c r="B160" i="1"/>
  <c r="AK159" i="1"/>
  <c r="AD159" i="1"/>
  <c r="X159" i="1"/>
  <c r="M159" i="1"/>
  <c r="O159" i="1" s="1"/>
  <c r="AE159" i="1" s="1"/>
  <c r="B159" i="1"/>
  <c r="AK158" i="1"/>
  <c r="AD158" i="1"/>
  <c r="X158" i="1"/>
  <c r="M158" i="1"/>
  <c r="O158" i="1" s="1"/>
  <c r="AE158" i="1" s="1"/>
  <c r="B158" i="1"/>
  <c r="AK157" i="1"/>
  <c r="AD157" i="1"/>
  <c r="X157" i="1"/>
  <c r="M157" i="1"/>
  <c r="O157" i="1" s="1"/>
  <c r="AE157" i="1" s="1"/>
  <c r="B157" i="1"/>
  <c r="AK156" i="1"/>
  <c r="AD156" i="1"/>
  <c r="X156" i="1"/>
  <c r="M156" i="1"/>
  <c r="O156" i="1" s="1"/>
  <c r="AE156" i="1" s="1"/>
  <c r="B156" i="1"/>
  <c r="AK155" i="1"/>
  <c r="AD155" i="1"/>
  <c r="X155" i="1"/>
  <c r="M155" i="1"/>
  <c r="O155" i="1" s="1"/>
  <c r="AE155" i="1" s="1"/>
  <c r="B155" i="1"/>
  <c r="AK154" i="1"/>
  <c r="AD154" i="1"/>
  <c r="X154" i="1"/>
  <c r="M154" i="1"/>
  <c r="O154" i="1" s="1"/>
  <c r="AE154" i="1" s="1"/>
  <c r="B154" i="1"/>
  <c r="AK153" i="1"/>
  <c r="AD153" i="1"/>
  <c r="X153" i="1"/>
  <c r="M153" i="1"/>
  <c r="O153" i="1" s="1"/>
  <c r="AE153" i="1" s="1"/>
  <c r="B153" i="1"/>
  <c r="AK152" i="1"/>
  <c r="AD152" i="1"/>
  <c r="X152" i="1"/>
  <c r="M152" i="1"/>
  <c r="O152" i="1" s="1"/>
  <c r="AE152" i="1" s="1"/>
  <c r="B152" i="1"/>
  <c r="AK151" i="1"/>
  <c r="AD151" i="1"/>
  <c r="X151" i="1"/>
  <c r="M151" i="1"/>
  <c r="O151" i="1" s="1"/>
  <c r="AE151" i="1" s="1"/>
  <c r="B151" i="1"/>
  <c r="AK150" i="1"/>
  <c r="AD150" i="1"/>
  <c r="X150" i="1"/>
  <c r="M150" i="1"/>
  <c r="O150" i="1" s="1"/>
  <c r="AE150" i="1" s="1"/>
  <c r="B150" i="1"/>
  <c r="AK149" i="1"/>
  <c r="AD149" i="1"/>
  <c r="X149" i="1"/>
  <c r="M149" i="1"/>
  <c r="O149" i="1" s="1"/>
  <c r="AE149" i="1" s="1"/>
  <c r="B149" i="1"/>
  <c r="AK148" i="1"/>
  <c r="AD148" i="1"/>
  <c r="X148" i="1"/>
  <c r="M148" i="1"/>
  <c r="O148" i="1" s="1"/>
  <c r="AE148" i="1" s="1"/>
  <c r="B148" i="1"/>
  <c r="AK147" i="1"/>
  <c r="AD147" i="1"/>
  <c r="X147" i="1"/>
  <c r="M147" i="1"/>
  <c r="O147" i="1" s="1"/>
  <c r="AE147" i="1" s="1"/>
  <c r="B147" i="1"/>
  <c r="AK146" i="1"/>
  <c r="AD146" i="1"/>
  <c r="X146" i="1"/>
  <c r="M146" i="1"/>
  <c r="O146" i="1" s="1"/>
  <c r="AE146" i="1" s="1"/>
  <c r="B146" i="1"/>
  <c r="AK145" i="1"/>
  <c r="AD145" i="1"/>
  <c r="X145" i="1"/>
  <c r="M145" i="1"/>
  <c r="O145" i="1" s="1"/>
  <c r="AE145" i="1" s="1"/>
  <c r="B145" i="1"/>
  <c r="AK144" i="1"/>
  <c r="AD144" i="1"/>
  <c r="X144" i="1"/>
  <c r="M144" i="1"/>
  <c r="O144" i="1" s="1"/>
  <c r="AE144" i="1" s="1"/>
  <c r="B144" i="1"/>
  <c r="AK143" i="1"/>
  <c r="AD143" i="1"/>
  <c r="X143" i="1"/>
  <c r="M143" i="1"/>
  <c r="O143" i="1" s="1"/>
  <c r="AE143" i="1" s="1"/>
  <c r="B143" i="1"/>
  <c r="AK142" i="1"/>
  <c r="AD142" i="1"/>
  <c r="X142" i="1"/>
  <c r="M142" i="1"/>
  <c r="O142" i="1" s="1"/>
  <c r="AE142" i="1" s="1"/>
  <c r="B142" i="1"/>
  <c r="AK141" i="1"/>
  <c r="AD141" i="1"/>
  <c r="X141" i="1"/>
  <c r="M141" i="1"/>
  <c r="O141" i="1" s="1"/>
  <c r="AE141" i="1" s="1"/>
  <c r="B141" i="1"/>
  <c r="AK140" i="1"/>
  <c r="AD140" i="1"/>
  <c r="X140" i="1"/>
  <c r="M140" i="1"/>
  <c r="O140" i="1" s="1"/>
  <c r="AE140" i="1" s="1"/>
  <c r="B140" i="1"/>
  <c r="AK139" i="1"/>
  <c r="AD139" i="1"/>
  <c r="X139" i="1"/>
  <c r="M139" i="1"/>
  <c r="O139" i="1" s="1"/>
  <c r="AE139" i="1" s="1"/>
  <c r="B139" i="1"/>
  <c r="AK138" i="1"/>
  <c r="AD138" i="1"/>
  <c r="X138" i="1"/>
  <c r="M138" i="1"/>
  <c r="O138" i="1" s="1"/>
  <c r="AE138" i="1" s="1"/>
  <c r="B138" i="1"/>
  <c r="AK137" i="1"/>
  <c r="AD137" i="1"/>
  <c r="X137" i="1"/>
  <c r="M137" i="1"/>
  <c r="O137" i="1" s="1"/>
  <c r="AE137" i="1" s="1"/>
  <c r="B137" i="1"/>
  <c r="AK136" i="1"/>
  <c r="AD136" i="1"/>
  <c r="X136" i="1"/>
  <c r="M136" i="1"/>
  <c r="O136" i="1" s="1"/>
  <c r="AE136" i="1" s="1"/>
  <c r="B136" i="1"/>
  <c r="AK135" i="1"/>
  <c r="AD135" i="1"/>
  <c r="X135" i="1"/>
  <c r="M135" i="1"/>
  <c r="O135" i="1" s="1"/>
  <c r="AE135" i="1" s="1"/>
  <c r="B135" i="1"/>
  <c r="AK134" i="1"/>
  <c r="AD134" i="1"/>
  <c r="X134" i="1"/>
  <c r="M134" i="1"/>
  <c r="O134" i="1" s="1"/>
  <c r="AE134" i="1" s="1"/>
  <c r="B134" i="1"/>
  <c r="AK133" i="1"/>
  <c r="AD133" i="1"/>
  <c r="X133" i="1"/>
  <c r="M133" i="1"/>
  <c r="O133" i="1" s="1"/>
  <c r="AE133" i="1" s="1"/>
  <c r="B133" i="1"/>
  <c r="AK132" i="1"/>
  <c r="AD132" i="1"/>
  <c r="X132" i="1"/>
  <c r="M132" i="1"/>
  <c r="O132" i="1" s="1"/>
  <c r="AE132" i="1" s="1"/>
  <c r="B132" i="1"/>
  <c r="AK131" i="1"/>
  <c r="AD131" i="1"/>
  <c r="X131" i="1"/>
  <c r="M131" i="1"/>
  <c r="O131" i="1" s="1"/>
  <c r="AE131" i="1" s="1"/>
  <c r="B131" i="1"/>
  <c r="AK130" i="1"/>
  <c r="AD130" i="1"/>
  <c r="X130" i="1"/>
  <c r="M130" i="1"/>
  <c r="O130" i="1" s="1"/>
  <c r="AE130" i="1" s="1"/>
  <c r="B130" i="1"/>
  <c r="AK129" i="1"/>
  <c r="AD129" i="1"/>
  <c r="X129" i="1"/>
  <c r="M129" i="1"/>
  <c r="O129" i="1" s="1"/>
  <c r="AE129" i="1" s="1"/>
  <c r="B129" i="1"/>
  <c r="AK128" i="1"/>
  <c r="AD128" i="1"/>
  <c r="X128" i="1"/>
  <c r="M128" i="1"/>
  <c r="O128" i="1" s="1"/>
  <c r="AE128" i="1" s="1"/>
  <c r="B128" i="1"/>
  <c r="AK127" i="1"/>
  <c r="AD127" i="1"/>
  <c r="X127" i="1"/>
  <c r="M127" i="1"/>
  <c r="O127" i="1" s="1"/>
  <c r="AE127" i="1" s="1"/>
  <c r="B127" i="1"/>
  <c r="AK126" i="1"/>
  <c r="AD126" i="1"/>
  <c r="X126" i="1"/>
  <c r="M126" i="1"/>
  <c r="O126" i="1" s="1"/>
  <c r="AE126" i="1" s="1"/>
  <c r="B126" i="1"/>
  <c r="AK125" i="1"/>
  <c r="AD125" i="1"/>
  <c r="X125" i="1"/>
  <c r="M125" i="1"/>
  <c r="O125" i="1" s="1"/>
  <c r="AE125" i="1" s="1"/>
  <c r="B125" i="1"/>
  <c r="AK124" i="1"/>
  <c r="AD124" i="1"/>
  <c r="X124" i="1"/>
  <c r="M124" i="1"/>
  <c r="O124" i="1" s="1"/>
  <c r="AE124" i="1" s="1"/>
  <c r="B124" i="1"/>
  <c r="AK123" i="1"/>
  <c r="AD123" i="1"/>
  <c r="X123" i="1"/>
  <c r="M123" i="1"/>
  <c r="O123" i="1" s="1"/>
  <c r="AE123" i="1" s="1"/>
  <c r="B123" i="1"/>
  <c r="AK122" i="1"/>
  <c r="AD122" i="1"/>
  <c r="X122" i="1"/>
  <c r="M122" i="1"/>
  <c r="O122" i="1" s="1"/>
  <c r="AE122" i="1" s="1"/>
  <c r="B122" i="1"/>
  <c r="AK121" i="1"/>
  <c r="AD121" i="1"/>
  <c r="X121" i="1"/>
  <c r="M121" i="1"/>
  <c r="O121" i="1" s="1"/>
  <c r="AE121" i="1" s="1"/>
  <c r="B121" i="1"/>
  <c r="AK120" i="1"/>
  <c r="AD120" i="1"/>
  <c r="X120" i="1"/>
  <c r="M120" i="1"/>
  <c r="O120" i="1" s="1"/>
  <c r="AE120" i="1" s="1"/>
  <c r="B120" i="1"/>
  <c r="AK119" i="1"/>
  <c r="AD119" i="1"/>
  <c r="X119" i="1"/>
  <c r="M119" i="1"/>
  <c r="O119" i="1" s="1"/>
  <c r="AE119" i="1" s="1"/>
  <c r="B119" i="1"/>
  <c r="AK118" i="1"/>
  <c r="AD118" i="1"/>
  <c r="M118" i="1"/>
  <c r="O118" i="1" s="1"/>
  <c r="AE118" i="1" s="1"/>
  <c r="B118" i="1"/>
  <c r="AK117" i="1"/>
  <c r="AD117" i="1"/>
  <c r="X117" i="1"/>
  <c r="M117" i="1"/>
  <c r="O117" i="1" s="1"/>
  <c r="AE117" i="1" s="1"/>
  <c r="B117" i="1"/>
  <c r="AK116" i="1"/>
  <c r="AD116" i="1"/>
  <c r="X116" i="1"/>
  <c r="M116" i="1"/>
  <c r="O116" i="1" s="1"/>
  <c r="AE116" i="1" s="1"/>
  <c r="B116" i="1"/>
  <c r="AK115" i="1"/>
  <c r="AD115" i="1"/>
  <c r="M115" i="1"/>
  <c r="O115" i="1" s="1"/>
  <c r="AE115" i="1" s="1"/>
  <c r="B115" i="1"/>
  <c r="AK114" i="1"/>
  <c r="AD114" i="1"/>
  <c r="M114" i="1"/>
  <c r="O114" i="1" s="1"/>
  <c r="AE114" i="1" s="1"/>
  <c r="B114" i="1"/>
  <c r="AK113" i="1"/>
  <c r="AD113" i="1"/>
  <c r="M113" i="1"/>
  <c r="O113" i="1" s="1"/>
  <c r="AE113" i="1" s="1"/>
  <c r="B113" i="1"/>
  <c r="AK112" i="1"/>
  <c r="AD112" i="1"/>
  <c r="M112" i="1"/>
  <c r="O112" i="1" s="1"/>
  <c r="AE112" i="1" s="1"/>
  <c r="B112" i="1"/>
  <c r="AK111" i="1"/>
  <c r="AD111" i="1"/>
  <c r="X111" i="1"/>
  <c r="M111" i="1"/>
  <c r="O111" i="1" s="1"/>
  <c r="AE111" i="1" s="1"/>
  <c r="B111" i="1"/>
  <c r="AK110" i="1"/>
  <c r="AD110" i="1"/>
  <c r="X110" i="1"/>
  <c r="M110" i="1"/>
  <c r="O110" i="1" s="1"/>
  <c r="AE110" i="1" s="1"/>
  <c r="B110" i="1"/>
  <c r="AK109" i="1"/>
  <c r="AD109" i="1"/>
  <c r="M109" i="1"/>
  <c r="O109" i="1" s="1"/>
  <c r="AE109" i="1" s="1"/>
  <c r="B109" i="1"/>
  <c r="AK108" i="1"/>
  <c r="AD108" i="1"/>
  <c r="X108" i="1"/>
  <c r="M108" i="1"/>
  <c r="O108" i="1" s="1"/>
  <c r="AE108" i="1" s="1"/>
  <c r="B108" i="1"/>
  <c r="AK107" i="1"/>
  <c r="AD107" i="1"/>
  <c r="X107" i="1"/>
  <c r="M107" i="1"/>
  <c r="O107" i="1" s="1"/>
  <c r="AE107" i="1" s="1"/>
  <c r="B107" i="1"/>
  <c r="AK106" i="1"/>
  <c r="AD106" i="1"/>
  <c r="X106" i="1"/>
  <c r="M106" i="1"/>
  <c r="O106" i="1" s="1"/>
  <c r="AE106" i="1" s="1"/>
  <c r="B106" i="1"/>
  <c r="AK105" i="1"/>
  <c r="AD105" i="1"/>
  <c r="X105" i="1"/>
  <c r="M105" i="1"/>
  <c r="O105" i="1" s="1"/>
  <c r="AE105" i="1" s="1"/>
  <c r="B105" i="1"/>
  <c r="AK104" i="1"/>
  <c r="AD104" i="1"/>
  <c r="X104" i="1"/>
  <c r="M104" i="1"/>
  <c r="O104" i="1" s="1"/>
  <c r="AE104" i="1" s="1"/>
  <c r="B104" i="1"/>
  <c r="AK103" i="1"/>
  <c r="AD103" i="1"/>
  <c r="X103" i="1"/>
  <c r="M103" i="1"/>
  <c r="O103" i="1" s="1"/>
  <c r="AE103" i="1" s="1"/>
  <c r="B103" i="1"/>
  <c r="AK102" i="1"/>
  <c r="AD102" i="1"/>
  <c r="X102" i="1"/>
  <c r="M102" i="1"/>
  <c r="O102" i="1" s="1"/>
  <c r="AE102" i="1" s="1"/>
  <c r="B102" i="1"/>
  <c r="AK101" i="1"/>
  <c r="AD101" i="1"/>
  <c r="X101" i="1"/>
  <c r="M101" i="1"/>
  <c r="O101" i="1" s="1"/>
  <c r="AE101" i="1" s="1"/>
  <c r="B101" i="1"/>
  <c r="AK100" i="1"/>
  <c r="AD100" i="1"/>
  <c r="M100" i="1"/>
  <c r="O100" i="1" s="1"/>
  <c r="AE100" i="1" s="1"/>
  <c r="B100" i="1"/>
  <c r="AK99" i="1"/>
  <c r="AD99" i="1"/>
  <c r="M99" i="1"/>
  <c r="O99" i="1" s="1"/>
  <c r="AE99" i="1" s="1"/>
  <c r="B99" i="1"/>
  <c r="AK98" i="1"/>
  <c r="AD98" i="1"/>
  <c r="X98" i="1"/>
  <c r="M98" i="1"/>
  <c r="O98" i="1" s="1"/>
  <c r="AE98" i="1" s="1"/>
  <c r="B98" i="1"/>
  <c r="AK97" i="1"/>
  <c r="AD97" i="1"/>
  <c r="X97" i="1"/>
  <c r="M97" i="1"/>
  <c r="O97" i="1" s="1"/>
  <c r="AE97" i="1" s="1"/>
  <c r="B97" i="1"/>
  <c r="AK96" i="1"/>
  <c r="AD96" i="1"/>
  <c r="X96" i="1"/>
  <c r="M96" i="1"/>
  <c r="O96" i="1" s="1"/>
  <c r="AE96" i="1" s="1"/>
  <c r="B96" i="1"/>
  <c r="AK95" i="1"/>
  <c r="AD95" i="1"/>
  <c r="X95" i="1"/>
  <c r="M95" i="1"/>
  <c r="O95" i="1" s="1"/>
  <c r="AE95" i="1" s="1"/>
  <c r="B95" i="1"/>
  <c r="AK94" i="1"/>
  <c r="AD94" i="1"/>
  <c r="X94" i="1"/>
  <c r="M94" i="1"/>
  <c r="O94" i="1" s="1"/>
  <c r="AE94" i="1" s="1"/>
  <c r="B94" i="1"/>
  <c r="AK93" i="1"/>
  <c r="AD93" i="1"/>
  <c r="X93" i="1"/>
  <c r="M93" i="1"/>
  <c r="O93" i="1" s="1"/>
  <c r="AE93" i="1" s="1"/>
  <c r="B93" i="1"/>
  <c r="AK92" i="1"/>
  <c r="AD92" i="1"/>
  <c r="X92" i="1"/>
  <c r="M92" i="1"/>
  <c r="O92" i="1" s="1"/>
  <c r="AE92" i="1" s="1"/>
  <c r="B92" i="1"/>
  <c r="AK91" i="1"/>
  <c r="AD91" i="1"/>
  <c r="X91" i="1"/>
  <c r="M91" i="1"/>
  <c r="O91" i="1" s="1"/>
  <c r="AE91" i="1" s="1"/>
  <c r="B91" i="1"/>
  <c r="AK90" i="1"/>
  <c r="AD90" i="1"/>
  <c r="M90" i="1"/>
  <c r="O90" i="1" s="1"/>
  <c r="AE90" i="1" s="1"/>
  <c r="B90" i="1"/>
  <c r="AK89" i="1"/>
  <c r="AD89" i="1"/>
  <c r="O89" i="1"/>
  <c r="AE89" i="1" s="1"/>
  <c r="M89" i="1"/>
  <c r="B89" i="1"/>
  <c r="AK88" i="1"/>
  <c r="AD88" i="1"/>
  <c r="M88" i="1"/>
  <c r="O88" i="1" s="1"/>
  <c r="AE88" i="1" s="1"/>
  <c r="B88" i="1"/>
  <c r="AK87" i="1"/>
  <c r="AD87" i="1"/>
  <c r="X87" i="1"/>
  <c r="M87" i="1"/>
  <c r="O87" i="1" s="1"/>
  <c r="AE87" i="1" s="1"/>
  <c r="B87" i="1"/>
  <c r="AK86" i="1"/>
  <c r="AD86" i="1"/>
  <c r="X86" i="1"/>
  <c r="M86" i="1"/>
  <c r="O86" i="1" s="1"/>
  <c r="AE86" i="1" s="1"/>
  <c r="B86" i="1"/>
  <c r="AK85" i="1"/>
  <c r="AD85" i="1"/>
  <c r="X85" i="1"/>
  <c r="M85" i="1"/>
  <c r="O85" i="1" s="1"/>
  <c r="AE85" i="1" s="1"/>
  <c r="B85" i="1"/>
  <c r="AK84" i="1"/>
  <c r="AD84" i="1"/>
  <c r="X84" i="1"/>
  <c r="M84" i="1"/>
  <c r="O84" i="1" s="1"/>
  <c r="AE84" i="1" s="1"/>
  <c r="B84" i="1"/>
  <c r="AK83" i="1"/>
  <c r="AD83" i="1"/>
  <c r="M83" i="1"/>
  <c r="O83" i="1" s="1"/>
  <c r="AE83" i="1" s="1"/>
  <c r="B83" i="1"/>
  <c r="AK82" i="1"/>
  <c r="AD82" i="1"/>
  <c r="X82" i="1"/>
  <c r="M82" i="1"/>
  <c r="O82" i="1" s="1"/>
  <c r="AE82" i="1" s="1"/>
  <c r="B82" i="1"/>
  <c r="AK81" i="1"/>
  <c r="AD81" i="1"/>
  <c r="X81" i="1"/>
  <c r="M81" i="1"/>
  <c r="O81" i="1" s="1"/>
  <c r="AE81" i="1" s="1"/>
  <c r="B81" i="1"/>
  <c r="AK80" i="1"/>
  <c r="AD80" i="1"/>
  <c r="X80" i="1"/>
  <c r="M80" i="1"/>
  <c r="O80" i="1" s="1"/>
  <c r="AE80" i="1" s="1"/>
  <c r="B80" i="1"/>
  <c r="AK79" i="1"/>
  <c r="AD79" i="1"/>
  <c r="X79" i="1"/>
  <c r="M79" i="1"/>
  <c r="O79" i="1" s="1"/>
  <c r="AE79" i="1" s="1"/>
  <c r="B79" i="1"/>
  <c r="AK78" i="1"/>
  <c r="AD78" i="1"/>
  <c r="X78" i="1"/>
  <c r="M78" i="1"/>
  <c r="O78" i="1" s="1"/>
  <c r="AE78" i="1" s="1"/>
  <c r="B78" i="1"/>
  <c r="AK77" i="1"/>
  <c r="AD77" i="1"/>
  <c r="X77" i="1"/>
  <c r="M77" i="1"/>
  <c r="O77" i="1" s="1"/>
  <c r="AE77" i="1" s="1"/>
  <c r="B77" i="1"/>
  <c r="AK76" i="1"/>
  <c r="AD76" i="1"/>
  <c r="X76" i="1"/>
  <c r="O76" i="1"/>
  <c r="AE76" i="1" s="1"/>
  <c r="M76" i="1"/>
  <c r="B76" i="1"/>
  <c r="AK75" i="1"/>
  <c r="AD75" i="1"/>
  <c r="X75" i="1"/>
  <c r="M75" i="1"/>
  <c r="O75" i="1" s="1"/>
  <c r="AE75" i="1" s="1"/>
  <c r="B75" i="1"/>
  <c r="AK74" i="1"/>
  <c r="AD74" i="1"/>
  <c r="X74" i="1"/>
  <c r="M74" i="1"/>
  <c r="O74" i="1" s="1"/>
  <c r="AE74" i="1" s="1"/>
  <c r="B74" i="1"/>
  <c r="AK73" i="1"/>
  <c r="AD73" i="1"/>
  <c r="X73" i="1"/>
  <c r="M73" i="1"/>
  <c r="O73" i="1" s="1"/>
  <c r="AE73" i="1" s="1"/>
  <c r="B73" i="1"/>
  <c r="AK72" i="1"/>
  <c r="AD72" i="1"/>
  <c r="X72" i="1"/>
  <c r="M72" i="1"/>
  <c r="O72" i="1" s="1"/>
  <c r="AE72" i="1" s="1"/>
  <c r="B72" i="1"/>
  <c r="AK71" i="1"/>
  <c r="AD71" i="1"/>
  <c r="X71" i="1"/>
  <c r="M71" i="1"/>
  <c r="O71" i="1" s="1"/>
  <c r="AE71" i="1" s="1"/>
  <c r="B71" i="1"/>
  <c r="AK70" i="1"/>
  <c r="AD70" i="1"/>
  <c r="X70" i="1"/>
  <c r="M70" i="1"/>
  <c r="O70" i="1" s="1"/>
  <c r="AE70" i="1" s="1"/>
  <c r="B70" i="1"/>
  <c r="AK69" i="1"/>
  <c r="AD69" i="1"/>
  <c r="X69" i="1"/>
  <c r="M69" i="1"/>
  <c r="O69" i="1" s="1"/>
  <c r="AE69" i="1" s="1"/>
  <c r="B69" i="1"/>
  <c r="AK68" i="1"/>
  <c r="AD68" i="1"/>
  <c r="X68" i="1"/>
  <c r="M68" i="1"/>
  <c r="O68" i="1" s="1"/>
  <c r="AE68" i="1" s="1"/>
  <c r="B68" i="1"/>
  <c r="AD67" i="1"/>
  <c r="X67" i="1"/>
  <c r="M67" i="1"/>
  <c r="O67" i="1" s="1"/>
  <c r="AE67" i="1" s="1"/>
  <c r="B67" i="1"/>
  <c r="AK66" i="1"/>
  <c r="AD66" i="1"/>
  <c r="X66" i="1"/>
  <c r="M66" i="1"/>
  <c r="O66" i="1" s="1"/>
  <c r="AE66" i="1" s="1"/>
  <c r="B66" i="1"/>
  <c r="AK65" i="1"/>
  <c r="AD65" i="1"/>
  <c r="X65" i="1"/>
  <c r="M65" i="1"/>
  <c r="O65" i="1" s="1"/>
  <c r="AE65" i="1" s="1"/>
  <c r="B65" i="1"/>
  <c r="AK64" i="1"/>
  <c r="AD64" i="1"/>
  <c r="X64" i="1"/>
  <c r="M64" i="1"/>
  <c r="O64" i="1" s="1"/>
  <c r="AE64" i="1" s="1"/>
  <c r="B64" i="1"/>
  <c r="AK63" i="1"/>
  <c r="AD63" i="1"/>
  <c r="X63" i="1"/>
  <c r="M63" i="1"/>
  <c r="O63" i="1" s="1"/>
  <c r="AE63" i="1" s="1"/>
  <c r="B63" i="1"/>
  <c r="AK62" i="1"/>
  <c r="AD62" i="1"/>
  <c r="X62" i="1"/>
  <c r="M62" i="1"/>
  <c r="O62" i="1" s="1"/>
  <c r="AE62" i="1" s="1"/>
  <c r="B62" i="1"/>
  <c r="AK61" i="1"/>
  <c r="AD61" i="1"/>
  <c r="X61" i="1"/>
  <c r="M61" i="1"/>
  <c r="O61" i="1" s="1"/>
  <c r="AE61" i="1" s="1"/>
  <c r="B61" i="1"/>
  <c r="AK60" i="1"/>
  <c r="AD60" i="1"/>
  <c r="X60" i="1"/>
  <c r="M60" i="1"/>
  <c r="O60" i="1" s="1"/>
  <c r="AE60" i="1" s="1"/>
  <c r="B60" i="1"/>
  <c r="AK59" i="1"/>
  <c r="AD59" i="1"/>
  <c r="X59" i="1"/>
  <c r="M59" i="1"/>
  <c r="O59" i="1" s="1"/>
  <c r="AE59" i="1" s="1"/>
  <c r="B59" i="1"/>
  <c r="AK58" i="1"/>
  <c r="AD58" i="1"/>
  <c r="X58" i="1"/>
  <c r="M58" i="1"/>
  <c r="O58" i="1" s="1"/>
  <c r="AE58" i="1" s="1"/>
  <c r="B58" i="1"/>
  <c r="AK57" i="1"/>
  <c r="AD57" i="1"/>
  <c r="X57" i="1"/>
  <c r="M57" i="1"/>
  <c r="O57" i="1" s="1"/>
  <c r="AE57" i="1" s="1"/>
  <c r="B57" i="1"/>
  <c r="AK56" i="1"/>
  <c r="AD56" i="1"/>
  <c r="X56" i="1"/>
  <c r="M56" i="1"/>
  <c r="O56" i="1" s="1"/>
  <c r="AE56" i="1" s="1"/>
  <c r="B56" i="1"/>
  <c r="AK55" i="1"/>
  <c r="AD55" i="1"/>
  <c r="X55" i="1"/>
  <c r="M55" i="1"/>
  <c r="O55" i="1" s="1"/>
  <c r="AE55" i="1" s="1"/>
  <c r="B55" i="1"/>
  <c r="AK54" i="1"/>
  <c r="AD54" i="1"/>
  <c r="X54" i="1"/>
  <c r="M54" i="1"/>
  <c r="O54" i="1" s="1"/>
  <c r="AE54" i="1" s="1"/>
  <c r="B54" i="1"/>
  <c r="AK53" i="1"/>
  <c r="AD53" i="1"/>
  <c r="X53" i="1"/>
  <c r="M53" i="1"/>
  <c r="O53" i="1" s="1"/>
  <c r="AE53" i="1" s="1"/>
  <c r="B53" i="1"/>
  <c r="AK52" i="1"/>
  <c r="AD52" i="1"/>
  <c r="X52" i="1"/>
  <c r="M52" i="1"/>
  <c r="O52" i="1" s="1"/>
  <c r="AE52" i="1" s="1"/>
  <c r="B52" i="1"/>
  <c r="AK51" i="1"/>
  <c r="AD51" i="1"/>
  <c r="X51" i="1"/>
  <c r="M51" i="1"/>
  <c r="O51" i="1" s="1"/>
  <c r="AE51" i="1" s="1"/>
  <c r="B51" i="1"/>
  <c r="AK50" i="1"/>
  <c r="AD50" i="1"/>
  <c r="X50" i="1"/>
  <c r="M50" i="1"/>
  <c r="O50" i="1" s="1"/>
  <c r="AE50" i="1" s="1"/>
  <c r="B50" i="1"/>
  <c r="AK49" i="1"/>
  <c r="AD49" i="1"/>
  <c r="X49" i="1"/>
  <c r="M49" i="1"/>
  <c r="O49" i="1" s="1"/>
  <c r="AE49" i="1" s="1"/>
  <c r="B49" i="1"/>
  <c r="AK48" i="1"/>
  <c r="AD48" i="1"/>
  <c r="X48" i="1"/>
  <c r="M48" i="1"/>
  <c r="O48" i="1" s="1"/>
  <c r="AE48" i="1" s="1"/>
  <c r="B48" i="1"/>
  <c r="AK47" i="1"/>
  <c r="AD47" i="1"/>
  <c r="X47" i="1"/>
  <c r="M47" i="1"/>
  <c r="O47" i="1" s="1"/>
  <c r="AE47" i="1" s="1"/>
  <c r="B47" i="1"/>
  <c r="AK46" i="1"/>
  <c r="AD46" i="1"/>
  <c r="X46" i="1"/>
  <c r="M46" i="1"/>
  <c r="O46" i="1" s="1"/>
  <c r="AE46" i="1" s="1"/>
  <c r="B46" i="1"/>
  <c r="AK45" i="1"/>
  <c r="AD45" i="1"/>
  <c r="X45" i="1"/>
  <c r="M45" i="1"/>
  <c r="O45" i="1" s="1"/>
  <c r="AE45" i="1" s="1"/>
  <c r="B45" i="1"/>
  <c r="AK44" i="1"/>
  <c r="AD44" i="1"/>
  <c r="X44" i="1"/>
  <c r="M44" i="1"/>
  <c r="O44" i="1" s="1"/>
  <c r="AE44" i="1" s="1"/>
  <c r="B44" i="1"/>
  <c r="AK43" i="1"/>
  <c r="AD43" i="1"/>
  <c r="X43" i="1"/>
  <c r="M43" i="1"/>
  <c r="O43" i="1" s="1"/>
  <c r="AE43" i="1" s="1"/>
  <c r="B43" i="1"/>
  <c r="AK42" i="1"/>
  <c r="AD42" i="1"/>
  <c r="X42" i="1"/>
  <c r="M42" i="1"/>
  <c r="O42" i="1" s="1"/>
  <c r="AE42" i="1" s="1"/>
  <c r="B42" i="1"/>
  <c r="AK41" i="1"/>
  <c r="AD41" i="1"/>
  <c r="X41" i="1"/>
  <c r="M41" i="1"/>
  <c r="O41" i="1" s="1"/>
  <c r="AE41" i="1" s="1"/>
  <c r="B41" i="1"/>
  <c r="AK40" i="1"/>
  <c r="AD40" i="1"/>
  <c r="X40" i="1"/>
  <c r="M40" i="1"/>
  <c r="O40" i="1" s="1"/>
  <c r="AE40" i="1" s="1"/>
  <c r="B40" i="1"/>
  <c r="AK39" i="1"/>
  <c r="AD39" i="1"/>
  <c r="X39" i="1"/>
  <c r="M39" i="1"/>
  <c r="O39" i="1" s="1"/>
  <c r="AE39" i="1" s="1"/>
  <c r="B39" i="1"/>
  <c r="AK38" i="1"/>
  <c r="AD38" i="1"/>
  <c r="X38" i="1"/>
  <c r="M38" i="1"/>
  <c r="O38" i="1" s="1"/>
  <c r="AE38" i="1" s="1"/>
  <c r="B38" i="1"/>
  <c r="AK37" i="1"/>
  <c r="AD37" i="1"/>
  <c r="X37" i="1"/>
  <c r="M37" i="1"/>
  <c r="O37" i="1" s="1"/>
  <c r="AE37" i="1" s="1"/>
  <c r="B37" i="1"/>
  <c r="AK36" i="1"/>
  <c r="AD36" i="1"/>
  <c r="X36" i="1"/>
  <c r="M36" i="1"/>
  <c r="O36" i="1" s="1"/>
  <c r="AE36" i="1" s="1"/>
  <c r="B36" i="1"/>
  <c r="AK35" i="1"/>
  <c r="AD35" i="1"/>
  <c r="X35" i="1"/>
  <c r="M35" i="1"/>
  <c r="O35" i="1" s="1"/>
  <c r="AE35" i="1" s="1"/>
  <c r="B35" i="1"/>
  <c r="AK34" i="1"/>
  <c r="AD34" i="1"/>
  <c r="X34" i="1"/>
  <c r="M34" i="1"/>
  <c r="O34" i="1" s="1"/>
  <c r="AE34" i="1" s="1"/>
  <c r="B34" i="1"/>
  <c r="AK33" i="1"/>
  <c r="AD33" i="1"/>
  <c r="X33" i="1"/>
  <c r="O33" i="1"/>
  <c r="AE33" i="1" s="1"/>
  <c r="M33" i="1"/>
  <c r="B33" i="1"/>
  <c r="AK32" i="1"/>
  <c r="AD32" i="1"/>
  <c r="X32" i="1"/>
  <c r="M32" i="1"/>
  <c r="O32" i="1" s="1"/>
  <c r="AE32" i="1" s="1"/>
  <c r="B32" i="1"/>
  <c r="AK31" i="1"/>
  <c r="AD31" i="1"/>
  <c r="X31" i="1"/>
  <c r="M31" i="1"/>
  <c r="O31" i="1" s="1"/>
  <c r="AE31" i="1" s="1"/>
  <c r="B31" i="1"/>
  <c r="AK30" i="1"/>
  <c r="AD30" i="1"/>
  <c r="X30" i="1"/>
  <c r="M30" i="1"/>
  <c r="O30" i="1" s="1"/>
  <c r="AE30" i="1" s="1"/>
  <c r="B30" i="1"/>
  <c r="AK29" i="1"/>
  <c r="AD29" i="1"/>
  <c r="X29" i="1"/>
  <c r="M29" i="1"/>
  <c r="O29" i="1" s="1"/>
  <c r="AE29" i="1" s="1"/>
  <c r="B29" i="1"/>
  <c r="AK28" i="1"/>
  <c r="AD28" i="1"/>
  <c r="X28" i="1"/>
  <c r="M28" i="1"/>
  <c r="O28" i="1" s="1"/>
  <c r="AE28" i="1" s="1"/>
  <c r="B28" i="1"/>
  <c r="AK27" i="1"/>
  <c r="AD27" i="1"/>
  <c r="X27" i="1"/>
  <c r="M27" i="1"/>
  <c r="O27" i="1" s="1"/>
  <c r="AE27" i="1" s="1"/>
  <c r="B27" i="1"/>
  <c r="AK26" i="1"/>
  <c r="AD26" i="1"/>
  <c r="X26" i="1"/>
  <c r="M26" i="1"/>
  <c r="O26" i="1" s="1"/>
  <c r="AE26" i="1" s="1"/>
  <c r="B26" i="1"/>
  <c r="AK25" i="1"/>
  <c r="AD25" i="1"/>
  <c r="X25" i="1"/>
  <c r="M25" i="1"/>
  <c r="O25" i="1" s="1"/>
  <c r="AE25" i="1" s="1"/>
  <c r="B25" i="1"/>
  <c r="AK24" i="1"/>
  <c r="AD24" i="1"/>
  <c r="X24" i="1"/>
  <c r="M24" i="1"/>
  <c r="O24" i="1" s="1"/>
  <c r="AE24" i="1" s="1"/>
  <c r="B24" i="1"/>
  <c r="AK23" i="1"/>
  <c r="AD23" i="1"/>
  <c r="X23" i="1"/>
  <c r="M23" i="1"/>
  <c r="O23" i="1" s="1"/>
  <c r="AE23" i="1" s="1"/>
  <c r="B23" i="1"/>
  <c r="AK22" i="1"/>
  <c r="AD22" i="1"/>
  <c r="X22" i="1"/>
  <c r="M22" i="1"/>
  <c r="O22" i="1" s="1"/>
  <c r="AE22" i="1" s="1"/>
  <c r="B22" i="1"/>
  <c r="AK21" i="1"/>
  <c r="AD21" i="1"/>
  <c r="X21" i="1"/>
  <c r="M21" i="1"/>
  <c r="O21" i="1" s="1"/>
  <c r="AE21" i="1" s="1"/>
  <c r="B21" i="1"/>
  <c r="AK20" i="1"/>
  <c r="AD20" i="1"/>
  <c r="X20" i="1"/>
  <c r="M20" i="1"/>
  <c r="O20" i="1" s="1"/>
  <c r="AE20" i="1" s="1"/>
  <c r="B20" i="1"/>
  <c r="AK19" i="1"/>
  <c r="AD19" i="1"/>
  <c r="X19" i="1"/>
  <c r="M19" i="1"/>
  <c r="O19" i="1" s="1"/>
  <c r="AE19" i="1" s="1"/>
  <c r="B19" i="1"/>
  <c r="AK18" i="1"/>
  <c r="AD18" i="1"/>
  <c r="X18" i="1"/>
  <c r="M18" i="1"/>
  <c r="O18" i="1" s="1"/>
  <c r="AE18" i="1" s="1"/>
  <c r="B18" i="1"/>
  <c r="AK17" i="1"/>
  <c r="AD17" i="1"/>
  <c r="X17" i="1"/>
  <c r="M17" i="1"/>
  <c r="O17" i="1" s="1"/>
  <c r="AE17" i="1" s="1"/>
  <c r="B17" i="1"/>
  <c r="AK16" i="1"/>
  <c r="AD16" i="1"/>
  <c r="X16" i="1"/>
  <c r="M16" i="1"/>
  <c r="O16" i="1" s="1"/>
  <c r="AE16" i="1" s="1"/>
  <c r="B16" i="1"/>
  <c r="AK15" i="1"/>
  <c r="AD15" i="1"/>
  <c r="X15" i="1"/>
  <c r="M15" i="1"/>
  <c r="O15" i="1" s="1"/>
  <c r="AE15" i="1" s="1"/>
  <c r="B15" i="1"/>
  <c r="AK14" i="1"/>
  <c r="AD14" i="1"/>
  <c r="X14" i="1"/>
  <c r="M14" i="1"/>
  <c r="O14" i="1" s="1"/>
  <c r="AE14" i="1" s="1"/>
  <c r="B14" i="1"/>
  <c r="AK13" i="1"/>
  <c r="AD13" i="1"/>
  <c r="X13" i="1"/>
  <c r="M13" i="1"/>
  <c r="O13" i="1" s="1"/>
  <c r="AE13" i="1" s="1"/>
  <c r="B13" i="1"/>
  <c r="AK12" i="1"/>
  <c r="AD12" i="1"/>
  <c r="X12" i="1"/>
  <c r="M12" i="1"/>
  <c r="O12" i="1" s="1"/>
  <c r="AE12" i="1" s="1"/>
  <c r="B12" i="1"/>
  <c r="AK11" i="1"/>
  <c r="AD11" i="1"/>
  <c r="X11" i="1"/>
  <c r="M11" i="1"/>
  <c r="O11" i="1" s="1"/>
  <c r="AE11" i="1" s="1"/>
  <c r="B11" i="1"/>
  <c r="AK10" i="1"/>
  <c r="AD10" i="1"/>
  <c r="X10" i="1"/>
  <c r="M10" i="1"/>
  <c r="O10" i="1" s="1"/>
  <c r="AE10" i="1" s="1"/>
  <c r="B10" i="1"/>
  <c r="AK9" i="1"/>
  <c r="AD9" i="1"/>
  <c r="X9" i="1"/>
  <c r="M9" i="1"/>
  <c r="O9" i="1" s="1"/>
  <c r="AE9" i="1" s="1"/>
  <c r="B9" i="1"/>
  <c r="AK8" i="1"/>
  <c r="AD8" i="1"/>
  <c r="X8" i="1"/>
  <c r="M8" i="1"/>
  <c r="O8" i="1" s="1"/>
  <c r="AE8" i="1" s="1"/>
  <c r="B8" i="1"/>
  <c r="AK7" i="1"/>
  <c r="AD7" i="1"/>
  <c r="X7" i="1"/>
  <c r="M7" i="1"/>
  <c r="O7" i="1" s="1"/>
  <c r="AE7" i="1" s="1"/>
  <c r="B7" i="1"/>
  <c r="AO12" i="3" l="1"/>
  <c r="AO71" i="3"/>
  <c r="AO64" i="3"/>
  <c r="AO66" i="3"/>
  <c r="AO92" i="3"/>
  <c r="AO115" i="3"/>
  <c r="AQ118" i="3"/>
  <c r="AO121" i="3"/>
  <c r="AO32" i="3"/>
  <c r="AO27" i="3"/>
  <c r="AO30" i="3"/>
  <c r="AO52" i="3"/>
  <c r="AO13" i="3"/>
  <c r="AO19" i="3"/>
  <c r="AO33" i="3"/>
  <c r="AO57" i="3"/>
  <c r="AO62" i="3"/>
  <c r="AQ115" i="3"/>
  <c r="AO108" i="3"/>
  <c r="AO28" i="3"/>
  <c r="AO70" i="3"/>
  <c r="AO122" i="3"/>
  <c r="AO8" i="3"/>
  <c r="AO7" i="3"/>
  <c r="AO31" i="3"/>
  <c r="AO51" i="3"/>
  <c r="AO61" i="3"/>
  <c r="AO63" i="3"/>
  <c r="N113" i="3"/>
  <c r="AD113" i="3" s="1"/>
  <c r="N117" i="3"/>
  <c r="AD117" i="3" s="1"/>
  <c r="AO68" i="3"/>
  <c r="N118" i="3"/>
  <c r="AD118" i="3" s="1"/>
  <c r="AO37" i="3"/>
  <c r="AO41" i="3"/>
  <c r="AO45" i="3"/>
  <c r="AO49" i="3"/>
  <c r="AO53" i="3"/>
  <c r="N59" i="3"/>
  <c r="AD59" i="3" s="1"/>
  <c r="AO59" i="3"/>
  <c r="N61" i="3"/>
  <c r="AD61" i="3" s="1"/>
  <c r="N110" i="3"/>
  <c r="AD110" i="3" s="1"/>
  <c r="N119" i="3"/>
  <c r="AD119" i="3" s="1"/>
  <c r="N10" i="3"/>
  <c r="AD10" i="3" s="1"/>
  <c r="AO17" i="3"/>
  <c r="AO34" i="3"/>
  <c r="AO38" i="3"/>
  <c r="AO42" i="3"/>
  <c r="AO46" i="3"/>
  <c r="N115" i="3"/>
  <c r="AD115" i="3" s="1"/>
  <c r="AC117" i="3"/>
  <c r="AO50" i="3"/>
  <c r="AO75" i="3"/>
  <c r="AQ117" i="3"/>
  <c r="N29" i="3"/>
  <c r="AD29" i="3" s="1"/>
  <c r="AO35" i="3"/>
  <c r="AO39" i="3"/>
  <c r="AO43" i="3"/>
  <c r="AO47" i="3"/>
  <c r="AO54" i="3"/>
  <c r="AO79" i="3"/>
  <c r="AO107" i="3"/>
  <c r="N109" i="3"/>
  <c r="AD109" i="3" s="1"/>
  <c r="AQ110" i="3"/>
  <c r="AQ119" i="3"/>
  <c r="N60" i="3"/>
  <c r="AD60" i="3" s="1"/>
  <c r="AO96" i="3"/>
  <c r="AO116" i="3"/>
  <c r="AO118" i="3"/>
  <c r="AO21" i="3"/>
  <c r="AO36" i="3"/>
  <c r="AO40" i="3"/>
  <c r="AO44" i="3"/>
  <c r="AO55" i="3"/>
  <c r="AO88" i="3"/>
  <c r="AO101" i="3"/>
  <c r="AC109" i="3"/>
  <c r="AQ109" i="3"/>
  <c r="AQ111" i="3"/>
  <c r="AC113" i="3"/>
  <c r="AO123" i="3"/>
  <c r="AO22" i="3"/>
  <c r="AO97" i="3"/>
  <c r="AO114" i="3"/>
  <c r="AQ114" i="3"/>
  <c r="AO117" i="3"/>
  <c r="BD19" i="2"/>
  <c r="AY34" i="2"/>
  <c r="L45" i="2"/>
  <c r="N45" i="2" s="1"/>
  <c r="AI45" i="2" s="1"/>
  <c r="BD47" i="2"/>
  <c r="L57" i="2"/>
  <c r="N57" i="2" s="1"/>
  <c r="BD69" i="2"/>
  <c r="BD84" i="2"/>
  <c r="BD86" i="2"/>
  <c r="BA97" i="2"/>
  <c r="N102" i="2"/>
  <c r="AI102" i="2" s="1"/>
  <c r="BD112" i="2"/>
  <c r="AU118" i="2"/>
  <c r="L123" i="2"/>
  <c r="BC132" i="2"/>
  <c r="BA142" i="2"/>
  <c r="BC147" i="2"/>
  <c r="BC162" i="2"/>
  <c r="BD79" i="2"/>
  <c r="BA147" i="2"/>
  <c r="BC6" i="2"/>
  <c r="L12" i="2"/>
  <c r="N12" i="2" s="1"/>
  <c r="AI12" i="2" s="1"/>
  <c r="L20" i="2"/>
  <c r="K20" i="2" s="1"/>
  <c r="BD42" i="2"/>
  <c r="BC45" i="2"/>
  <c r="BC63" i="2"/>
  <c r="BD75" i="2"/>
  <c r="BD77" i="2"/>
  <c r="AW87" i="2"/>
  <c r="BD91" i="2"/>
  <c r="AU93" i="2"/>
  <c r="AU115" i="2"/>
  <c r="N117" i="2"/>
  <c r="AY117" i="2" s="1"/>
  <c r="AU119" i="2"/>
  <c r="BC139" i="2"/>
  <c r="BA148" i="2"/>
  <c r="L163" i="2"/>
  <c r="N163" i="2" s="1"/>
  <c r="AI163" i="2" s="1"/>
  <c r="BC35" i="2"/>
  <c r="BD36" i="2"/>
  <c r="L39" i="2"/>
  <c r="K39" i="2" s="1"/>
  <c r="AY46" i="2"/>
  <c r="L56" i="2"/>
  <c r="AU58" i="2"/>
  <c r="AU79" i="2"/>
  <c r="BC82" i="2"/>
  <c r="AU106" i="2"/>
  <c r="L121" i="2"/>
  <c r="N121" i="2" s="1"/>
  <c r="AI121" i="2" s="1"/>
  <c r="AW127" i="2"/>
  <c r="BC145" i="2"/>
  <c r="AH155" i="2"/>
  <c r="AH157" i="2"/>
  <c r="AU158" i="2"/>
  <c r="AU161" i="2"/>
  <c r="AU168" i="2"/>
  <c r="AU26" i="2"/>
  <c r="L71" i="2"/>
  <c r="N71" i="2" s="1"/>
  <c r="AI71" i="2" s="1"/>
  <c r="AU112" i="2"/>
  <c r="L127" i="2"/>
  <c r="AU127" i="2" s="1"/>
  <c r="L143" i="2"/>
  <c r="K143" i="2" s="1"/>
  <c r="AU10" i="2"/>
  <c r="BD15" i="2"/>
  <c r="L58" i="2"/>
  <c r="N58" i="2" s="1"/>
  <c r="AI58" i="2" s="1"/>
  <c r="L62" i="2"/>
  <c r="N62" i="2" s="1"/>
  <c r="BA64" i="2"/>
  <c r="L67" i="2"/>
  <c r="N67" i="2" s="1"/>
  <c r="AI67" i="2" s="1"/>
  <c r="L88" i="2"/>
  <c r="N88" i="2" s="1"/>
  <c r="AI88" i="2" s="1"/>
  <c r="BC90" i="2"/>
  <c r="BC108" i="2"/>
  <c r="BC149" i="2"/>
  <c r="L161" i="2"/>
  <c r="AU9" i="2"/>
  <c r="BC19" i="2"/>
  <c r="L26" i="2"/>
  <c r="N26" i="2" s="1"/>
  <c r="AI26" i="2" s="1"/>
  <c r="BD32" i="2"/>
  <c r="BC37" i="2"/>
  <c r="BC39" i="2"/>
  <c r="BD54" i="2"/>
  <c r="N77" i="2"/>
  <c r="AI77" i="2" s="1"/>
  <c r="BC83" i="2"/>
  <c r="N91" i="2"/>
  <c r="AI91" i="2" s="1"/>
  <c r="BC93" i="2"/>
  <c r="L103" i="2"/>
  <c r="BC112" i="2"/>
  <c r="BC130" i="2"/>
  <c r="BA131" i="2"/>
  <c r="AU139" i="2"/>
  <c r="BC140" i="2"/>
  <c r="AW147" i="2"/>
  <c r="L158" i="2"/>
  <c r="N158" i="2" s="1"/>
  <c r="AI158" i="2" s="1"/>
  <c r="AU166" i="2"/>
  <c r="N168" i="2"/>
  <c r="AU57" i="2"/>
  <c r="BC84" i="2"/>
  <c r="N86" i="2"/>
  <c r="BA86" i="2"/>
  <c r="BC171" i="2"/>
  <c r="BD49" i="2"/>
  <c r="L49" i="2"/>
  <c r="N101" i="2"/>
  <c r="AI101" i="2" s="1"/>
  <c r="AU101" i="2"/>
  <c r="BC7" i="2"/>
  <c r="L29" i="2"/>
  <c r="K107" i="2"/>
  <c r="K115" i="2"/>
  <c r="BD124" i="2"/>
  <c r="L124" i="2"/>
  <c r="N124" i="2" s="1"/>
  <c r="AW149" i="2"/>
  <c r="BD7" i="2"/>
  <c r="BC9" i="2"/>
  <c r="BD11" i="2"/>
  <c r="L11" i="2"/>
  <c r="BC14" i="2"/>
  <c r="AU24" i="2"/>
  <c r="AU96" i="2"/>
  <c r="BD134" i="2"/>
  <c r="BD152" i="2"/>
  <c r="BC10" i="2"/>
  <c r="L17" i="2"/>
  <c r="BD17" i="2"/>
  <c r="L21" i="2"/>
  <c r="K21" i="2" s="1"/>
  <c r="BD21" i="2"/>
  <c r="N24" i="2"/>
  <c r="AI24" i="2" s="1"/>
  <c r="BC25" i="2"/>
  <c r="AU49" i="2"/>
  <c r="BD146" i="2"/>
  <c r="L146" i="2"/>
  <c r="N146" i="2" s="1"/>
  <c r="AI146" i="2" s="1"/>
  <c r="BA149" i="2"/>
  <c r="AU171" i="2"/>
  <c r="BD82" i="2"/>
  <c r="L82" i="2"/>
  <c r="N82" i="2" s="1"/>
  <c r="AI82" i="2" s="1"/>
  <c r="N96" i="2"/>
  <c r="AI96" i="2" s="1"/>
  <c r="K96" i="2"/>
  <c r="N123" i="2"/>
  <c r="AI123" i="2" s="1"/>
  <c r="K123" i="2"/>
  <c r="BD157" i="2"/>
  <c r="L157" i="2"/>
  <c r="N157" i="2" s="1"/>
  <c r="AU12" i="2"/>
  <c r="BD98" i="2"/>
  <c r="L98" i="2"/>
  <c r="N98" i="2" s="1"/>
  <c r="BD8" i="2"/>
  <c r="BD13" i="2"/>
  <c r="L13" i="2"/>
  <c r="N13" i="2" s="1"/>
  <c r="AY13" i="2" s="1"/>
  <c r="BD18" i="2"/>
  <c r="L18" i="2"/>
  <c r="AU18" i="2" s="1"/>
  <c r="BD22" i="2"/>
  <c r="L22" i="2"/>
  <c r="BC24" i="2"/>
  <c r="N69" i="2"/>
  <c r="AI69" i="2" s="1"/>
  <c r="BA69" i="2"/>
  <c r="AH69" i="2"/>
  <c r="AW69" i="2"/>
  <c r="AY79" i="2"/>
  <c r="BC128" i="2"/>
  <c r="BD144" i="2"/>
  <c r="AU14" i="2"/>
  <c r="BD24" i="2"/>
  <c r="N103" i="2"/>
  <c r="AU103" i="2"/>
  <c r="K103" i="2"/>
  <c r="N164" i="2"/>
  <c r="AI164" i="2" s="1"/>
  <c r="K164" i="2"/>
  <c r="AY24" i="2"/>
  <c r="BC31" i="2"/>
  <c r="BD35" i="2"/>
  <c r="K45" i="2"/>
  <c r="AU47" i="2"/>
  <c r="L52" i="2"/>
  <c r="N52" i="2" s="1"/>
  <c r="BC54" i="2"/>
  <c r="L68" i="2"/>
  <c r="N68" i="2" s="1"/>
  <c r="L74" i="2"/>
  <c r="N74" i="2" s="1"/>
  <c r="N93" i="2"/>
  <c r="AI93" i="2" s="1"/>
  <c r="L95" i="2"/>
  <c r="N95" i="2" s="1"/>
  <c r="AY95" i="2" s="1"/>
  <c r="AW97" i="2"/>
  <c r="L99" i="2"/>
  <c r="N99" i="2" s="1"/>
  <c r="AI99" i="2" s="1"/>
  <c r="BD117" i="2"/>
  <c r="AW142" i="2"/>
  <c r="AW148" i="2"/>
  <c r="BD150" i="2"/>
  <c r="BD164" i="2"/>
  <c r="BC167" i="2"/>
  <c r="BD172" i="2"/>
  <c r="AU36" i="2"/>
  <c r="AU45" i="2"/>
  <c r="BD76" i="2"/>
  <c r="BC81" i="2"/>
  <c r="AW86" i="2"/>
  <c r="AY102" i="2"/>
  <c r="BD115" i="2"/>
  <c r="BD126" i="2"/>
  <c r="AU152" i="2"/>
  <c r="L173" i="2"/>
  <c r="N173" i="2" s="1"/>
  <c r="AI173" i="2" s="1"/>
  <c r="K26" i="2"/>
  <c r="BC33" i="2"/>
  <c r="K58" i="2"/>
  <c r="L60" i="2"/>
  <c r="N60" i="2" s="1"/>
  <c r="AI60" i="2" s="1"/>
  <c r="BC74" i="2"/>
  <c r="BC78" i="2"/>
  <c r="L89" i="2"/>
  <c r="N89" i="2" s="1"/>
  <c r="AY91" i="2"/>
  <c r="AY96" i="2"/>
  <c r="BD105" i="2"/>
  <c r="BD151" i="2"/>
  <c r="L155" i="2"/>
  <c r="N155" i="2" s="1"/>
  <c r="AI155" i="2" s="1"/>
  <c r="BC161" i="2"/>
  <c r="AU172" i="2"/>
  <c r="AU27" i="2"/>
  <c r="BC32" i="2"/>
  <c r="AU40" i="2"/>
  <c r="BC52" i="2"/>
  <c r="BD64" i="2"/>
  <c r="BA80" i="2"/>
  <c r="AH86" i="2"/>
  <c r="BC95" i="2"/>
  <c r="K106" i="2"/>
  <c r="BD113" i="2"/>
  <c r="BA127" i="2"/>
  <c r="L129" i="2"/>
  <c r="AU150" i="2"/>
  <c r="L156" i="2"/>
  <c r="N156" i="2" s="1"/>
  <c r="AU164" i="2"/>
  <c r="BC170" i="2"/>
  <c r="BD171" i="2"/>
  <c r="BC173" i="2"/>
  <c r="BC17" i="2"/>
  <c r="BC20" i="2"/>
  <c r="BC28" i="2"/>
  <c r="AU38" i="2"/>
  <c r="N39" i="2"/>
  <c r="AI39" i="2" s="1"/>
  <c r="BC43" i="2"/>
  <c r="AY45" i="2"/>
  <c r="BC50" i="2"/>
  <c r="L55" i="2"/>
  <c r="N55" i="2" s="1"/>
  <c r="AI55" i="2" s="1"/>
  <c r="BC61" i="2"/>
  <c r="K65" i="2"/>
  <c r="BC66" i="2"/>
  <c r="BD70" i="2"/>
  <c r="AU76" i="2"/>
  <c r="AW77" i="2"/>
  <c r="BC80" i="2"/>
  <c r="AU88" i="2"/>
  <c r="AU123" i="2"/>
  <c r="AU126" i="2"/>
  <c r="AW131" i="2"/>
  <c r="L136" i="2"/>
  <c r="N136" i="2" s="1"/>
  <c r="AI136" i="2" s="1"/>
  <c r="L141" i="2"/>
  <c r="K141" i="2" s="1"/>
  <c r="AH147" i="2"/>
  <c r="BC166" i="2"/>
  <c r="L169" i="2"/>
  <c r="N169" i="2" s="1"/>
  <c r="AY71" i="2"/>
  <c r="BC86" i="2"/>
  <c r="BD87" i="2"/>
  <c r="BD93" i="2"/>
  <c r="N105" i="2"/>
  <c r="BD106" i="2"/>
  <c r="BC107" i="2"/>
  <c r="K119" i="2"/>
  <c r="L131" i="2"/>
  <c r="N131" i="2" s="1"/>
  <c r="AI131" i="2" s="1"/>
  <c r="AU143" i="2"/>
  <c r="AY150" i="2"/>
  <c r="AU151" i="2"/>
  <c r="L160" i="2"/>
  <c r="N160" i="2" s="1"/>
  <c r="AI160" i="2" s="1"/>
  <c r="AU15" i="2"/>
  <c r="BC21" i="2"/>
  <c r="AY26" i="2"/>
  <c r="L33" i="2"/>
  <c r="AU33" i="2" s="1"/>
  <c r="AU34" i="2"/>
  <c r="AY39" i="2"/>
  <c r="AU43" i="2"/>
  <c r="BC44" i="2"/>
  <c r="BC48" i="2"/>
  <c r="AU50" i="2"/>
  <c r="BC51" i="2"/>
  <c r="BC53" i="2"/>
  <c r="AY58" i="2"/>
  <c r="L61" i="2"/>
  <c r="N61" i="2" s="1"/>
  <c r="AI61" i="2" s="1"/>
  <c r="BC62" i="2"/>
  <c r="AW64" i="2"/>
  <c r="AY65" i="2"/>
  <c r="BC73" i="2"/>
  <c r="BA79" i="2"/>
  <c r="L85" i="2"/>
  <c r="N85" i="2" s="1"/>
  <c r="AI85" i="2" s="1"/>
  <c r="AU86" i="2"/>
  <c r="BC92" i="2"/>
  <c r="BC94" i="2"/>
  <c r="L97" i="2"/>
  <c r="AU97" i="2" s="1"/>
  <c r="AU110" i="2"/>
  <c r="AU125" i="2"/>
  <c r="BC131" i="2"/>
  <c r="L159" i="2"/>
  <c r="N159" i="2" s="1"/>
  <c r="BC160" i="2"/>
  <c r="BC164" i="2"/>
  <c r="BC169" i="2"/>
  <c r="AU173" i="2"/>
  <c r="AO74" i="3"/>
  <c r="AO82" i="3"/>
  <c r="AO90" i="3"/>
  <c r="AO98" i="3"/>
  <c r="N102" i="3"/>
  <c r="AD102" i="3" s="1"/>
  <c r="AO102" i="3"/>
  <c r="N106" i="3"/>
  <c r="AD106" i="3" s="1"/>
  <c r="AO106" i="3"/>
  <c r="AO85" i="3"/>
  <c r="AO93" i="3"/>
  <c r="AO77" i="3"/>
  <c r="AC60" i="3"/>
  <c r="AO72" i="3"/>
  <c r="AO80" i="3"/>
  <c r="AO83" i="3"/>
  <c r="AO91" i="3"/>
  <c r="AO99" i="3"/>
  <c r="AO103" i="3"/>
  <c r="N15" i="3"/>
  <c r="AD15" i="3" s="1"/>
  <c r="AO78" i="3"/>
  <c r="AO86" i="3"/>
  <c r="AO94" i="3"/>
  <c r="AO73" i="3"/>
  <c r="AO81" i="3"/>
  <c r="AO89" i="3"/>
  <c r="AD6" i="3"/>
  <c r="AQ59" i="3"/>
  <c r="AO76" i="3"/>
  <c r="AO84" i="3"/>
  <c r="AO87" i="3"/>
  <c r="AO95" i="3"/>
  <c r="N112" i="3"/>
  <c r="AD112" i="3" s="1"/>
  <c r="AO113" i="3"/>
  <c r="N111" i="3"/>
  <c r="AD111" i="3" s="1"/>
  <c r="AO112" i="3"/>
  <c r="AC111" i="3"/>
  <c r="AQ112" i="3"/>
  <c r="AC114" i="3"/>
  <c r="N114" i="3"/>
  <c r="AD114" i="3" s="1"/>
  <c r="AC116" i="3"/>
  <c r="N116" i="3"/>
  <c r="AD116" i="3" s="1"/>
  <c r="AQ116" i="3"/>
  <c r="AI28" i="2"/>
  <c r="AY28" i="2"/>
  <c r="AY9" i="2"/>
  <c r="AI7" i="2"/>
  <c r="AY7" i="2"/>
  <c r="AY8" i="2"/>
  <c r="AI8" i="2"/>
  <c r="AY12" i="2"/>
  <c r="N15" i="2"/>
  <c r="AI15" i="2" s="1"/>
  <c r="L16" i="2"/>
  <c r="BC18" i="2"/>
  <c r="L25" i="2"/>
  <c r="BC47" i="2"/>
  <c r="N10" i="2"/>
  <c r="AI10" i="2" s="1"/>
  <c r="BD10" i="2"/>
  <c r="AI13" i="2"/>
  <c r="AU21" i="2"/>
  <c r="N21" i="2"/>
  <c r="AI21" i="2" s="1"/>
  <c r="AU22" i="2"/>
  <c r="N27" i="2"/>
  <c r="K27" i="2"/>
  <c r="BC38" i="2"/>
  <c r="AU42" i="2"/>
  <c r="N42" i="2"/>
  <c r="AI42" i="2" s="1"/>
  <c r="BD44" i="2"/>
  <c r="L44" i="2"/>
  <c r="N44" i="2" s="1"/>
  <c r="AU62" i="2"/>
  <c r="AI74" i="2"/>
  <c r="AY74" i="2"/>
  <c r="AI105" i="2"/>
  <c r="AY105" i="2"/>
  <c r="AY15" i="2"/>
  <c r="BD51" i="2"/>
  <c r="L51" i="2"/>
  <c r="N51" i="2" s="1"/>
  <c r="AY57" i="2"/>
  <c r="AI57" i="2"/>
  <c r="AI62" i="2"/>
  <c r="AY62" i="2"/>
  <c r="K22" i="2"/>
  <c r="N22" i="2"/>
  <c r="AU32" i="2"/>
  <c r="N32" i="2"/>
  <c r="AI32" i="2" s="1"/>
  <c r="AY36" i="2"/>
  <c r="BD37" i="2"/>
  <c r="L37" i="2"/>
  <c r="K43" i="2"/>
  <c r="N43" i="2"/>
  <c r="AU89" i="2"/>
  <c r="BC13" i="2"/>
  <c r="BC16" i="2"/>
  <c r="BD28" i="2"/>
  <c r="AY50" i="2"/>
  <c r="AI50" i="2"/>
  <c r="AY52" i="2"/>
  <c r="AI52" i="2"/>
  <c r="AY55" i="2"/>
  <c r="AY89" i="2"/>
  <c r="AI89" i="2"/>
  <c r="K13" i="2"/>
  <c r="AU13" i="2"/>
  <c r="K18" i="2"/>
  <c r="N18" i="2"/>
  <c r="AU28" i="2"/>
  <c r="K33" i="2"/>
  <c r="N33" i="2"/>
  <c r="AY47" i="2"/>
  <c r="AI47" i="2"/>
  <c r="AU51" i="2"/>
  <c r="BC57" i="2"/>
  <c r="AU64" i="2"/>
  <c r="N64" i="2"/>
  <c r="AI64" i="2" s="1"/>
  <c r="AU7" i="2"/>
  <c r="AU8" i="2"/>
  <c r="AU16" i="2"/>
  <c r="AU19" i="2"/>
  <c r="N19" i="2"/>
  <c r="AI19" i="2" s="1"/>
  <c r="AY21" i="2"/>
  <c r="AU25" i="2"/>
  <c r="BD31" i="2"/>
  <c r="L31" i="2"/>
  <c r="AU35" i="2"/>
  <c r="N35" i="2"/>
  <c r="AI35" i="2" s="1"/>
  <c r="K35" i="2"/>
  <c r="AU37" i="2"/>
  <c r="AY38" i="2"/>
  <c r="AI38" i="2"/>
  <c r="AY42" i="2"/>
  <c r="AI68" i="2"/>
  <c r="AY68" i="2"/>
  <c r="AH73" i="2"/>
  <c r="AW73" i="2"/>
  <c r="K75" i="2"/>
  <c r="N75" i="2"/>
  <c r="AI75" i="2" s="1"/>
  <c r="AU75" i="2"/>
  <c r="L6" i="2"/>
  <c r="N6" i="2" s="1"/>
  <c r="N14" i="2"/>
  <c r="N17" i="2"/>
  <c r="AI17" i="2" s="1"/>
  <c r="L23" i="2"/>
  <c r="N23" i="2" s="1"/>
  <c r="AU54" i="2"/>
  <c r="N54" i="2"/>
  <c r="AI54" i="2" s="1"/>
  <c r="N84" i="2"/>
  <c r="AI84" i="2" s="1"/>
  <c r="AU84" i="2"/>
  <c r="N129" i="2"/>
  <c r="AU129" i="2"/>
  <c r="BD132" i="2"/>
  <c r="L132" i="2"/>
  <c r="L41" i="2"/>
  <c r="L48" i="2"/>
  <c r="N48" i="2" s="1"/>
  <c r="L53" i="2"/>
  <c r="N53" i="2" s="1"/>
  <c r="AU70" i="2"/>
  <c r="BD78" i="2"/>
  <c r="L78" i="2"/>
  <c r="AU78" i="2" s="1"/>
  <c r="AU82" i="2"/>
  <c r="BD90" i="2"/>
  <c r="L90" i="2"/>
  <c r="N90" i="2" s="1"/>
  <c r="BC97" i="2"/>
  <c r="AY112" i="2"/>
  <c r="AI119" i="2"/>
  <c r="AY119" i="2"/>
  <c r="AY60" i="2"/>
  <c r="L66" i="2"/>
  <c r="N66" i="2" s="1"/>
  <c r="K70" i="2"/>
  <c r="AY77" i="2"/>
  <c r="BD83" i="2"/>
  <c r="L83" i="2"/>
  <c r="BD92" i="2"/>
  <c r="L92" i="2"/>
  <c r="AY98" i="2"/>
  <c r="AI98" i="2"/>
  <c r="K120" i="2"/>
  <c r="N120" i="2"/>
  <c r="AI120" i="2" s="1"/>
  <c r="AY120" i="2"/>
  <c r="AH143" i="2"/>
  <c r="N143" i="2"/>
  <c r="AI143" i="2" s="1"/>
  <c r="BC59" i="2"/>
  <c r="AY82" i="2"/>
  <c r="AU87" i="2"/>
  <c r="N87" i="2"/>
  <c r="AI87" i="2" s="1"/>
  <c r="BD94" i="2"/>
  <c r="L94" i="2"/>
  <c r="K118" i="2"/>
  <c r="N118" i="2"/>
  <c r="K59" i="2"/>
  <c r="AU59" i="2"/>
  <c r="AY67" i="2"/>
  <c r="BD72" i="2"/>
  <c r="L72" i="2"/>
  <c r="L73" i="2"/>
  <c r="AU73" i="2" s="1"/>
  <c r="BD73" i="2"/>
  <c r="BD80" i="2"/>
  <c r="L80" i="2"/>
  <c r="AY93" i="2"/>
  <c r="BC105" i="2"/>
  <c r="N147" i="2"/>
  <c r="AU147" i="2"/>
  <c r="L30" i="2"/>
  <c r="K47" i="2"/>
  <c r="K57" i="2"/>
  <c r="AY64" i="2"/>
  <c r="BC68" i="2"/>
  <c r="AY70" i="2"/>
  <c r="BA73" i="2"/>
  <c r="N76" i="2"/>
  <c r="K76" i="2"/>
  <c r="BC76" i="2"/>
  <c r="AY81" i="2"/>
  <c r="AI81" i="2"/>
  <c r="AY86" i="2"/>
  <c r="AI86" i="2"/>
  <c r="AY87" i="2"/>
  <c r="AY88" i="2"/>
  <c r="AU92" i="2"/>
  <c r="AU99" i="2"/>
  <c r="AY106" i="2"/>
  <c r="L108" i="2"/>
  <c r="BD108" i="2"/>
  <c r="AU124" i="2"/>
  <c r="AI157" i="2"/>
  <c r="AY157" i="2"/>
  <c r="BC67" i="2"/>
  <c r="AU68" i="2"/>
  <c r="BC71" i="2"/>
  <c r="AU74" i="2"/>
  <c r="AY75" i="2"/>
  <c r="AY84" i="2"/>
  <c r="AU94" i="2"/>
  <c r="AU105" i="2"/>
  <c r="N114" i="2"/>
  <c r="K114" i="2"/>
  <c r="AI124" i="2"/>
  <c r="AY124" i="2"/>
  <c r="AU63" i="2"/>
  <c r="AU80" i="2"/>
  <c r="AU98" i="2"/>
  <c r="AY99" i="2"/>
  <c r="AI103" i="2"/>
  <c r="AY103" i="2"/>
  <c r="L104" i="2"/>
  <c r="BD104" i="2"/>
  <c r="AY115" i="2"/>
  <c r="AH141" i="2"/>
  <c r="N141" i="2"/>
  <c r="AI141" i="2" s="1"/>
  <c r="AH152" i="2"/>
  <c r="N152" i="2"/>
  <c r="AI152" i="2" s="1"/>
  <c r="AY110" i="2"/>
  <c r="AY131" i="2"/>
  <c r="L133" i="2"/>
  <c r="BD133" i="2"/>
  <c r="BD140" i="2"/>
  <c r="L140" i="2"/>
  <c r="BA141" i="2"/>
  <c r="BA143" i="2"/>
  <c r="BA152" i="2"/>
  <c r="L100" i="2"/>
  <c r="N100" i="2" s="1"/>
  <c r="AI100" i="2" s="1"/>
  <c r="K113" i="2"/>
  <c r="K121" i="2"/>
  <c r="L122" i="2"/>
  <c r="AY125" i="2"/>
  <c r="AU136" i="2"/>
  <c r="AY139" i="2"/>
  <c r="BC141" i="2"/>
  <c r="BC143" i="2"/>
  <c r="L148" i="2"/>
  <c r="BC152" i="2"/>
  <c r="AY160" i="2"/>
  <c r="BD167" i="2"/>
  <c r="L167" i="2"/>
  <c r="N167" i="2" s="1"/>
  <c r="AY171" i="2"/>
  <c r="AU113" i="2"/>
  <c r="BC114" i="2"/>
  <c r="AI117" i="2"/>
  <c r="AU121" i="2"/>
  <c r="L128" i="2"/>
  <c r="BD128" i="2"/>
  <c r="BD130" i="2"/>
  <c r="L130" i="2"/>
  <c r="BD137" i="2"/>
  <c r="L137" i="2"/>
  <c r="AU144" i="2"/>
  <c r="AY146" i="2"/>
  <c r="AY151" i="2"/>
  <c r="AU157" i="2"/>
  <c r="AY159" i="2"/>
  <c r="AI159" i="2"/>
  <c r="BC163" i="2"/>
  <c r="N80" i="2"/>
  <c r="AU108" i="2"/>
  <c r="AU114" i="2"/>
  <c r="BD114" i="2"/>
  <c r="AY123" i="2"/>
  <c r="BC125" i="2"/>
  <c r="AH127" i="2"/>
  <c r="N127" i="2"/>
  <c r="AI127" i="2" s="1"/>
  <c r="L138" i="2"/>
  <c r="BD138" i="2"/>
  <c r="L142" i="2"/>
  <c r="K144" i="2"/>
  <c r="N144" i="2"/>
  <c r="AI144" i="2" s="1"/>
  <c r="BD145" i="2"/>
  <c r="L145" i="2"/>
  <c r="L149" i="2"/>
  <c r="L154" i="2"/>
  <c r="AY168" i="2"/>
  <c r="AI168" i="2"/>
  <c r="L109" i="2"/>
  <c r="AY121" i="2"/>
  <c r="AU134" i="2"/>
  <c r="AW161" i="2"/>
  <c r="BD162" i="2"/>
  <c r="L162" i="2"/>
  <c r="AW166" i="2"/>
  <c r="AH166" i="2"/>
  <c r="N166" i="2"/>
  <c r="AI166" i="2" s="1"/>
  <c r="BA166" i="2"/>
  <c r="AY173" i="2"/>
  <c r="AY107" i="2"/>
  <c r="AY113" i="2"/>
  <c r="BC127" i="2"/>
  <c r="BD135" i="2"/>
  <c r="L135" i="2"/>
  <c r="BC136" i="2"/>
  <c r="AY158" i="2"/>
  <c r="AH161" i="2"/>
  <c r="N161" i="2"/>
  <c r="AI161" i="2" s="1"/>
  <c r="AY164" i="2"/>
  <c r="AY101" i="2"/>
  <c r="BD102" i="2"/>
  <c r="L111" i="2"/>
  <c r="N111" i="2" s="1"/>
  <c r="AI111" i="2" s="1"/>
  <c r="L116" i="2"/>
  <c r="AU117" i="2"/>
  <c r="BD119" i="2"/>
  <c r="AY126" i="2"/>
  <c r="AU131" i="2"/>
  <c r="AY134" i="2"/>
  <c r="AW141" i="2"/>
  <c r="AW143" i="2"/>
  <c r="AU146" i="2"/>
  <c r="AW152" i="2"/>
  <c r="BD153" i="2"/>
  <c r="L153" i="2"/>
  <c r="BA161" i="2"/>
  <c r="AY169" i="2"/>
  <c r="AI169" i="2"/>
  <c r="L170" i="2"/>
  <c r="N170" i="2" s="1"/>
  <c r="AI170" i="2" s="1"/>
  <c r="L165" i="2"/>
  <c r="N165" i="2" s="1"/>
  <c r="AI165" i="2" s="1"/>
  <c r="AI172" i="2"/>
  <c r="O344" i="1"/>
  <c r="O345" i="1"/>
  <c r="AY163" i="2" l="1"/>
  <c r="AU67" i="2"/>
  <c r="AU156" i="2"/>
  <c r="AY155" i="2"/>
  <c r="N56" i="2"/>
  <c r="AU56" i="2"/>
  <c r="AU163" i="2"/>
  <c r="AI95" i="2"/>
  <c r="AU20" i="2"/>
  <c r="AU71" i="2"/>
  <c r="K60" i="2"/>
  <c r="AU44" i="2"/>
  <c r="AU39" i="2"/>
  <c r="AY69" i="2"/>
  <c r="N20" i="2"/>
  <c r="AY20" i="2" s="1"/>
  <c r="N97" i="2"/>
  <c r="AU165" i="2"/>
  <c r="AY136" i="2"/>
  <c r="AU55" i="2"/>
  <c r="AU160" i="2"/>
  <c r="AU169" i="2"/>
  <c r="AU52" i="2"/>
  <c r="AU90" i="2"/>
  <c r="AY85" i="2"/>
  <c r="AU95" i="2"/>
  <c r="AU85" i="2"/>
  <c r="AU60" i="2"/>
  <c r="AU11" i="2"/>
  <c r="N11" i="2"/>
  <c r="AU61" i="2"/>
  <c r="AY152" i="2"/>
  <c r="AY35" i="2"/>
  <c r="AU159" i="2"/>
  <c r="AU17" i="2"/>
  <c r="K17" i="2"/>
  <c r="K29" i="2"/>
  <c r="N29" i="2"/>
  <c r="AU29" i="2"/>
  <c r="K49" i="2"/>
  <c r="N49" i="2"/>
  <c r="AY170" i="2"/>
  <c r="AU141" i="2"/>
  <c r="AY61" i="2"/>
  <c r="AU155" i="2"/>
  <c r="N149" i="2"/>
  <c r="AU149" i="2"/>
  <c r="AY127" i="2"/>
  <c r="AI80" i="2"/>
  <c r="AY80" i="2"/>
  <c r="AU137" i="2"/>
  <c r="N137" i="2"/>
  <c r="AI76" i="2"/>
  <c r="AY76" i="2"/>
  <c r="N30" i="2"/>
  <c r="AU30" i="2"/>
  <c r="AI6" i="2"/>
  <c r="AY6" i="2"/>
  <c r="AI20" i="2"/>
  <c r="N135" i="2"/>
  <c r="AU135" i="2"/>
  <c r="N145" i="2"/>
  <c r="AU145" i="2"/>
  <c r="AU170" i="2"/>
  <c r="AY111" i="2"/>
  <c r="AY100" i="2"/>
  <c r="AI90" i="2"/>
  <c r="AY90" i="2"/>
  <c r="AY48" i="2"/>
  <c r="AI48" i="2"/>
  <c r="AU53" i="2"/>
  <c r="AU31" i="2"/>
  <c r="N31" i="2"/>
  <c r="K31" i="2"/>
  <c r="AY33" i="2"/>
  <c r="AI33" i="2"/>
  <c r="AU100" i="2"/>
  <c r="N37" i="2"/>
  <c r="K37" i="2"/>
  <c r="AY19" i="2"/>
  <c r="AY10" i="2"/>
  <c r="N109" i="2"/>
  <c r="AU109" i="2"/>
  <c r="AU130" i="2"/>
  <c r="K130" i="2"/>
  <c r="N130" i="2"/>
  <c r="AY165" i="2"/>
  <c r="N133" i="2"/>
  <c r="AU133" i="2"/>
  <c r="K133" i="2"/>
  <c r="AI147" i="2"/>
  <c r="AY147" i="2"/>
  <c r="AI66" i="2"/>
  <c r="AY66" i="2"/>
  <c r="N41" i="2"/>
  <c r="K41" i="2"/>
  <c r="AU66" i="2"/>
  <c r="AI167" i="2"/>
  <c r="AY167" i="2"/>
  <c r="AI114" i="2"/>
  <c r="AY114" i="2"/>
  <c r="AI118" i="2"/>
  <c r="AY118" i="2"/>
  <c r="N132" i="2"/>
  <c r="AU132" i="2"/>
  <c r="AY17" i="2"/>
  <c r="N153" i="2"/>
  <c r="AU153" i="2"/>
  <c r="AY161" i="2"/>
  <c r="N162" i="2"/>
  <c r="AU162" i="2"/>
  <c r="N108" i="2"/>
  <c r="K108" i="2"/>
  <c r="N92" i="2"/>
  <c r="K92" i="2"/>
  <c r="AY143" i="2"/>
  <c r="N78" i="2"/>
  <c r="K78" i="2"/>
  <c r="AU48" i="2"/>
  <c r="N73" i="2"/>
  <c r="AU23" i="2"/>
  <c r="K16" i="2"/>
  <c r="N16" i="2"/>
  <c r="AU6" i="2"/>
  <c r="K142" i="2"/>
  <c r="N142" i="2"/>
  <c r="AU142" i="2"/>
  <c r="AU128" i="2"/>
  <c r="N128" i="2"/>
  <c r="N122" i="2"/>
  <c r="K122" i="2"/>
  <c r="AU122" i="2"/>
  <c r="AU104" i="2"/>
  <c r="N104" i="2"/>
  <c r="K104" i="2"/>
  <c r="AI156" i="2"/>
  <c r="AY156" i="2"/>
  <c r="AU72" i="2"/>
  <c r="N72" i="2"/>
  <c r="AU111" i="2"/>
  <c r="AI23" i="2"/>
  <c r="AY23" i="2"/>
  <c r="AY18" i="2"/>
  <c r="AI18" i="2"/>
  <c r="AY54" i="2"/>
  <c r="AI27" i="2"/>
  <c r="AY27" i="2"/>
  <c r="AU41" i="2"/>
  <c r="AY166" i="2"/>
  <c r="N94" i="2"/>
  <c r="K94" i="2"/>
  <c r="AU83" i="2"/>
  <c r="N83" i="2"/>
  <c r="AI129" i="2"/>
  <c r="AY129" i="2"/>
  <c r="AI51" i="2"/>
  <c r="AY51" i="2"/>
  <c r="AI44" i="2"/>
  <c r="AY44" i="2"/>
  <c r="AY32" i="2"/>
  <c r="K116" i="2"/>
  <c r="N116" i="2"/>
  <c r="AU167" i="2"/>
  <c r="AY144" i="2"/>
  <c r="N154" i="2"/>
  <c r="AU154" i="2"/>
  <c r="N138" i="2"/>
  <c r="K138" i="2"/>
  <c r="AU138" i="2"/>
  <c r="N148" i="2"/>
  <c r="AU148" i="2"/>
  <c r="N140" i="2"/>
  <c r="AU140" i="2"/>
  <c r="AY141" i="2"/>
  <c r="AY53" i="2"/>
  <c r="AI53" i="2"/>
  <c r="AU116" i="2"/>
  <c r="AY14" i="2"/>
  <c r="AI14" i="2"/>
  <c r="AY43" i="2"/>
  <c r="AI43" i="2"/>
  <c r="AY22" i="2"/>
  <c r="AI22" i="2"/>
  <c r="N25" i="2"/>
  <c r="K25" i="2"/>
  <c r="AI56" i="2" l="1"/>
  <c r="AY56" i="2"/>
  <c r="AI29" i="2"/>
  <c r="AY29" i="2"/>
  <c r="AI11" i="2"/>
  <c r="AY11" i="2"/>
  <c r="AY49" i="2"/>
  <c r="AI49" i="2"/>
  <c r="AI97" i="2"/>
  <c r="AY97" i="2"/>
  <c r="AY72" i="2"/>
  <c r="AI72" i="2"/>
  <c r="AI16" i="2"/>
  <c r="AY16" i="2"/>
  <c r="AI153" i="2"/>
  <c r="AY153" i="2"/>
  <c r="AI148" i="2"/>
  <c r="AY148" i="2"/>
  <c r="AI116" i="2"/>
  <c r="AY116" i="2"/>
  <c r="AI122" i="2"/>
  <c r="AY122" i="2"/>
  <c r="AI92" i="2"/>
  <c r="AY92" i="2"/>
  <c r="AI109" i="2"/>
  <c r="AY109" i="2"/>
  <c r="AI137" i="2"/>
  <c r="AY137" i="2"/>
  <c r="AI83" i="2"/>
  <c r="AY83" i="2"/>
  <c r="AI128" i="2"/>
  <c r="AY128" i="2"/>
  <c r="AI31" i="2"/>
  <c r="AY31" i="2"/>
  <c r="AI25" i="2"/>
  <c r="AY25" i="2"/>
  <c r="AI73" i="2"/>
  <c r="AY73" i="2"/>
  <c r="AI108" i="2"/>
  <c r="AY108" i="2"/>
  <c r="AI132" i="2"/>
  <c r="AY132" i="2"/>
  <c r="AI133" i="2"/>
  <c r="AY133" i="2"/>
  <c r="AI138" i="2"/>
  <c r="AY138" i="2"/>
  <c r="AY41" i="2"/>
  <c r="AI41" i="2"/>
  <c r="AI94" i="2"/>
  <c r="AY94" i="2"/>
  <c r="AI104" i="2"/>
  <c r="AY104" i="2"/>
  <c r="AI142" i="2"/>
  <c r="AY142" i="2"/>
  <c r="AI162" i="2"/>
  <c r="AY162" i="2"/>
  <c r="AI130" i="2"/>
  <c r="AY130" i="2"/>
  <c r="AI37" i="2"/>
  <c r="AY37" i="2"/>
  <c r="AI145" i="2"/>
  <c r="AY145" i="2"/>
  <c r="AI154" i="2"/>
  <c r="AY154" i="2"/>
  <c r="AI78" i="2"/>
  <c r="AY78" i="2"/>
  <c r="AY30" i="2"/>
  <c r="AI30" i="2"/>
  <c r="AI140" i="2"/>
  <c r="AY140" i="2"/>
  <c r="AI135" i="2"/>
  <c r="AY135" i="2"/>
  <c r="AI149" i="2"/>
  <c r="AY149" i="2"/>
</calcChain>
</file>

<file path=xl/sharedStrings.xml><?xml version="1.0" encoding="utf-8"?>
<sst xmlns="http://schemas.openxmlformats.org/spreadsheetml/2006/main" count="10772" uniqueCount="2913">
  <si>
    <t>Phụ lục I</t>
  </si>
  <si>
    <t>DANH MỤC SỐ 01: HÓA CHẤT VÀ VẬT TƯ XÉT NGHIỆM  SỬ DỤNG TẠI KHOA SINH HÓA</t>
  </si>
  <si>
    <t>Đơn vị tính: đồng</t>
  </si>
  <si>
    <t>Key</t>
  </si>
  <si>
    <t>STT theo SH</t>
  </si>
  <si>
    <t>STT</t>
  </si>
  <si>
    <t>Tên hàng hóa mời thầu</t>
  </si>
  <si>
    <t>Tên thương mại, ký mã hiệu</t>
  </si>
  <si>
    <t>Quy cách tham chiếu</t>
  </si>
  <si>
    <t>ĐVT</t>
  </si>
  <si>
    <t>Số lượng sử dụng 12 tháng 1/7/2024 đến 30/6/2025</t>
  </si>
  <si>
    <t>Số lượng dự kiến sử dụng trong 12 tháng</t>
  </si>
  <si>
    <t>Số lượng đã trúng thầu tại BVQY103</t>
  </si>
  <si>
    <t>Dự trù bổ sung của các khoa</t>
  </si>
  <si>
    <t>Giá kế hoạch dự kiến</t>
  </si>
  <si>
    <t>Thành tiền kế hoạch dự kiến</t>
  </si>
  <si>
    <t>Tên hàng hóa trúng thầu/Báo giá</t>
  </si>
  <si>
    <t>Mã TBMT</t>
  </si>
  <si>
    <t>QĐTT</t>
  </si>
  <si>
    <t>Ngày QĐ</t>
  </si>
  <si>
    <t>Cơ sở y tế</t>
  </si>
  <si>
    <t>Hiệu lực</t>
  </si>
  <si>
    <t>Công ty cung cấp</t>
  </si>
  <si>
    <t>Căn cứ GKH</t>
  </si>
  <si>
    <t>Ghi chú</t>
  </si>
  <si>
    <t>Tên máy</t>
  </si>
  <si>
    <t>Tick máy bệnh viện</t>
  </si>
  <si>
    <t>Giá trúng thầu tại BVQY103</t>
  </si>
  <si>
    <t>Tỷ lệ so với giá TT tại BVQY103</t>
  </si>
  <si>
    <t>Giá trị chênh lệch</t>
  </si>
  <si>
    <t>ĐVT theo QĐ TT tại BV</t>
  </si>
  <si>
    <t>Số lượng TT tại BV</t>
  </si>
  <si>
    <t>Đơn giá TT tại BV</t>
  </si>
  <si>
    <t>Nhà thầu TT tại BV</t>
  </si>
  <si>
    <t>Quy cách</t>
  </si>
  <si>
    <t>Số lượng dự trù 4.8</t>
  </si>
  <si>
    <t>STT (key)</t>
  </si>
  <si>
    <t>1_Hóa chất Định lượng Glucose</t>
  </si>
  <si>
    <t>Hóa chất Định lượng Glucose</t>
  </si>
  <si>
    <t>GLUCOSE; OSR6221</t>
  </si>
  <si>
    <t>Hóa chất dùng cho xét nghiệm định lượng glucose
Thành phần: Dung dịch đệm PIPES (pH 7,6); ATP; NAD+; Mg2+; Hexokinase; G6P-DH
Phương pháp: Enzymatic (hexokinase method); Dải tuyến tính: Huyết thanh/huyết tương/dịch não tủy: 0,6 – 45,0 mmol/L, Nước tiểu: 0,2 – 45 mmol/L; Bước sóng: 340 nm
Loại mẫu: Huyết thanh, huyết tương, nước tiểu và dịch não tủy; Độ lặp lại: CV ≤ 3%; Độ chụm toàn phần: CV ≤ 5%; Số lượng test tối thiểu/1 mL: 13 test
Hộp ≥ 4x53ml+4x27ml
Tương thích với hệ thống máy AU5800 tại bệnh viện</t>
  </si>
  <si>
    <t>Hộp 4x53ml+4x27ml</t>
  </si>
  <si>
    <t>Hộp</t>
  </si>
  <si>
    <t>IB2400465997</t>
  </si>
  <si>
    <t>743/QĐ-BVQY103</t>
  </si>
  <si>
    <t>28/02/2025</t>
  </si>
  <si>
    <t>Bệnh viện Quân y 103</t>
  </si>
  <si>
    <t>365 ngày</t>
  </si>
  <si>
    <t>Công ty TNHH Thiết bị Minh Tâm</t>
  </si>
  <si>
    <t>AU5800</t>
  </si>
  <si>
    <t>Máy bệnh viện</t>
  </si>
  <si>
    <t>Hóa chất định lượng Ure</t>
  </si>
  <si>
    <t>UREA/UREA NITROGEN; OSR6234</t>
  </si>
  <si>
    <t>Hóa chất dùng cho xét nghiệm định lượng urê
Thành phần: Đệm Tris; NADH; Tetra Natri diphosphat; EDTA; 2-Oxoglutarat; Urease; ADP; GLDH Phương pháp: GLDH, đo UV động học; Dải tuyến tính: Huyết thanh, huyết tương: 5–300 mg/dL (0,8–50,0 mmol/L) Nước tiểu: 60–4500 mg/dL (10-750 mmol/L); Loại mẫu: Huyết thanh, huyết tương, nước tiểu; Độ lặp lại: CV ≤ 5%; Độ chụm toàn phần CV ≤ 10%; Số lượng test tối thiểu/1 mL: 9 test
Hộp ≥ 4x53ml+4x53ml
Tương thích với hệ thống máy AU5800 tại bệnh viện</t>
  </si>
  <si>
    <t>Hộp 4x53ml+4x53ml</t>
  </si>
  <si>
    <t>Hóa chất định lượng Creatinin</t>
  </si>
  <si>
    <t>CREATININE; OSR6178</t>
  </si>
  <si>
    <t>Hóa chất dùng cho xét nghiệm định lượng creatinine; 
Thành phần: Natri hiđroxit; Axit picric
Phương pháp: Jaffé method; Dải tuyến tính: Huyết thanh/ huyết tương: Phương pháp A: 5 – 2200 μmol/L (0,06 – 25,0 mg/dL); Phương pháp B: 18 – 2200 μmol/L (0,2 – 25,0 mg/dL),  Nước tiểu: 88 – 35360 μmol/L (1 – 400 mg/dL); Bước sóng: 520 nm; Loại mẫu: Huyết thanh, huyết tương, nước tiểu; Độ lặp lại: CV ≤ 3%; Độ chụm toàn phần: CV ≤ 5%; Số lượng test tối thiểu/1 mL: 4 test
Hộp ≥ 4x51ml+4x51ml
Tương thích với hệ thống máy AU5800 tại bệnh viện</t>
  </si>
  <si>
    <t>Hộp 4x51ml+4x51ml</t>
  </si>
  <si>
    <t>Định lượng Cholesterol toàn phần</t>
  </si>
  <si>
    <t>CHOLESTEROL; OSR6216</t>
  </si>
  <si>
    <t>Hóa chất dùng cho xét nghiệm định lượng cholesterol
Thành phần: Dung dịch đệm photphat; 4-Aminoantipyrine; Phenol; Cholesterol esterase; Cholesterol oxidase; Peroxidase
Phương pháp: Enzymatic; Dải tuyến tính: 0,5 – 18,0 mmol/L (20 – 700 mg/dL); Bước sóng: 540 nm; Loại mẫu: Huyết thanh, huyết tương; Độ lặp lại CV ≤ 3% Độ chụm toàn phần: CV ≤ 3%; Số lượng test tối thiểu/1 mL: 22 test
Hộp ≥ 4x45ml
Tương thích với hệ thống máy AU5800 tại bệnh viện</t>
  </si>
  <si>
    <t>Hộp 4x45ml</t>
  </si>
  <si>
    <t>Hóa chất Định lượng Cholesterol toàn phần</t>
  </si>
  <si>
    <t>CHOLESTEROL; OSR6116</t>
  </si>
  <si>
    <t>Hóa chất dùng cho xét nghiệm định lượng cholesterol
Thành phần: Dung dịch đệm photphat; 4-Aminoantipyrine; Phenol; Cholesterol esterase; Cholesterol oxidase; Peroxidase
Phương pháp: Enzymatic; Dải tuyến tính: 0,5 – 18,0 mmol/L (20 – 700 mg/dL); Bước sóng:  540 nm; Loại mẫu: Huyết thanh, huyết tương; Độ lặp lại CV ≤ 3% Độ chụm toàn phần: CV ≤ 3%; Số lượng test tối thiểu/1 mL: 22 test
Hộp ≥ 4x22.5ml
Tương thích với hệ thống máy AU5800 tại bệnh viện</t>
  </si>
  <si>
    <t>Hộp 4x22.5ml</t>
  </si>
  <si>
    <t>Định lượng Triglycerid</t>
  </si>
  <si>
    <t>TRIGLYCERIDE; OSR61118</t>
  </si>
  <si>
    <t>Hóa chất dùng cho xét nghiệm định lượng triglyceride
Thành phần: Đệm PIPES; Mg2+; MADB; 4-Aminoantipyrine; ATP; Lipases; Glycerol kinas; Peroxidase; Ascorbate oxidase; Glycerol-3-phosphate oxidase
Phương pháp: Enzym; Dải tuyến tính: 0,1 – 11,3 mmol/L (10 – 1000 mg/dL); Bước sóng: 660 nm; Loại mẫu: Huyết thanh, huyết tương; Độ lặp lại: CV ≤ 3,0%; Độ chụm toàn phần: CV ≤ 5,0%; Số lượng test tối thiểu/1 mL: 8 test
Hộp ≥ 4x50ml+4x12.5ml
Tương thích với hệ thống máy AU5800 tại bệnh viện</t>
  </si>
  <si>
    <t>Hộp 4x50ml+4x12.5ml</t>
  </si>
  <si>
    <t>Hóa chất định lượng Bilirubin toàn phần</t>
  </si>
  <si>
    <t>TOTAL BILIRUBIN; OSR6212</t>
  </si>
  <si>
    <t>Hóa chất dùng cho xét nghiệm định lượng bilirubin toàn phần
Thành phần: Cafein; 3,5 Dichlorophenyl diazonium tetrafluoroborat; Chất hoạt động bề mặt
Phương pháp: DPD; Dải tuyến tính: 0,5–513 µmol/L (0,03–30 mg/dL); Bước sóng: 540nm; Loại mẫu: Huyết thanh, huyết tương; Độ lặp lại: CV ≤ 3,0%; Độ chụm toàn phần: CV ≤ 5,0%; Số lượng test tối thiểu/1 mL: 16 test
Hộp ≥ 4x40ml+4x40ml
Tương thích với hệ thống máy AU5800 tại bệnh viện</t>
  </si>
  <si>
    <t>Hộp 4x40ml+4x40ml</t>
  </si>
  <si>
    <t>Hóa chất định lượng Bilirubin trực tiếp</t>
  </si>
  <si>
    <t>DIRECT BILIRUBIN; OSR6211</t>
  </si>
  <si>
    <t>Hóa chất dùng cho xét nghiệm định lượng bilirubin trực tiếp
Thành phần: 3,5 Dichlorophenyl diazonium tetrafluoroborate
Phương pháp: DPD; Dải đo: 0,9 – 171 μmol/L (0,05 – 10 mg/dL); Bước sóng: 570 nm; Loại mẫu: Huyết thanh, huyết tương; Độ lặp lại: CV ≤ 5%; Độ chụm toàn phần: CV ≤ 7,5%; Số lượng test tối thiểu/1 mL: 16 test
Hộp ≥ 4x20ml+4x20ml
Tương thích với hệ thống máy AU5800 tại bệnh viện</t>
  </si>
  <si>
    <t>Hộp 4x20ml+4x20ml</t>
  </si>
  <si>
    <t>Hoá chất xét nghiệm ALT (GPT)</t>
  </si>
  <si>
    <t>ALT; OSR6107</t>
  </si>
  <si>
    <t>Hóa chất dùng cho xét nghiệm định lượng ALT
Thành phần: Đệm Tris; L-Аlanine; 2-Oxoglutarate; LDH; NADH
Phương pháp: Dựa trên khuyến cáo của IFCC; Dải tuyến tính: 3 – 500 U/L (0,05 – 8,33 μkat/L); Bước sóng: 340 nm; Loại mẫu: Huyết thanh, huyết tương; Độ lặp lại: CV ≤ 5%; Độ chụm toàn phần: CV ≤ 10%; Số lượng test tối thiểu/1 mL: 6 test
Hộp ≥ 4x50ml+4x25ml
Tương thích với hệ thống máy AU5800 tại bệnh viện</t>
  </si>
  <si>
    <t>Hộp 4x50ml+4x25ml</t>
  </si>
  <si>
    <t>Hóa chất đo hoạt độ GGT (Gama Glutamyl Transferase)</t>
  </si>
  <si>
    <t>GGT; OSR6120</t>
  </si>
  <si>
    <t>Hóa chất dùng cho xét nghiệm định lượng GGT
Thành phần: Glycylglycine; L-γ-glutamyl-3-carboxy-4-nitroanilide
Phương pháp: Dựa trên khuyến cáo của IFCC; Dải tuyến tính: 5 - 1200 U/L (0,08 – 20,00 μkat/L); Bước sóng:  410 nm; Loại mẫu: Huyết thanh, huyết tương;  Độ lặp lại: CV ≤ 5%; Độ chụm toàn phần: CV ≤ 10%; Số lượng test tối thiểu/1 mL: 3 test
Hộp ≥ 4x40ml+4x40ml
Tương thích với hệ thống máy AU5800 tại bệnh viện</t>
  </si>
  <si>
    <t>Đo hoạt độ Amylase</t>
  </si>
  <si>
    <t>α-AMYLASE; OSR6106</t>
  </si>
  <si>
    <t>Hóa chất dùng cho xét nghiệm định lượng α-amylase
Thành phần: MES; Canxi axetat; NaCl; Kali thiocyanate; CNPG3
Phương pháp: CNPG3; Dải tuyến tính: Huyết thanh/ huyết tương: 10 – 2000 U/L (0,2 – 33,3 μkat/L), Nước tiểu: 5 – 4800 U/L (0,1 – 80 μkat/L) ; Bước sóng: 410 nm; Loại mẫu: Huyết thanh, huyết tương, nước tiểu; Độ lặp lại: CV ≤ 5,0%; Độ chụm toàn phần: CV ≤ 10,0%; Số lượng test tối thiểu/1 mL: 5 test
Hộp ≥ 4x40ml
Tương thích với hệ thống máy AU5800 tại bệnh viện</t>
  </si>
  <si>
    <t>Hộp 4x40ml</t>
  </si>
  <si>
    <t>Định lượng Mg</t>
  </si>
  <si>
    <t>MAGNESIUM; OSR6189</t>
  </si>
  <si>
    <t>Hóa chất dùng cho xét nghiệm định lượng magiê
Thành phần: Acid ∈-Amino-n Caproic; Tris; Acid Glycoletherdiamine-N,N,N’,N’ tetraacetic; Xanh Xylidyl
Phương pháp: Xanh Xylidyl; Dải tuyến tính: Huyết thanh, huyết tương: 0,2–3,3 mmol/L (0,5–8,0 mg/dL); Nước tiểu 0,2 - 7,8 mmol/L (0,5 - 18,9 mg/dL); Bước sóng: 520nm; Loại mẫu: Huyết thanh, huyết tương, nước tiểu; Độ lặp lại CV ≤ 3,0%, ; Độ chụm toàn phần CV ≤ 5,0%; Số lượng test tối thiểu/1 mL: 5 test
Hộp ≥ 4x40ml
Tương thích với hệ thống máy AU5800 tại bệnh viện</t>
  </si>
  <si>
    <t>Định lượng Phospho</t>
  </si>
  <si>
    <t>INORGANIC PHOSPHOROUS; OSR6122</t>
  </si>
  <si>
    <t>Hóa chất dùng cho xét nghiệm định lượng photpho vô cơ
Thành phần:  Sulphuric acid; Ammoniumheptamolybdate;  Glycine
Phương pháp: Đo quang UV; Dải tuyến tính: Huyết thanh 0,32–6,4 mmol/L (1–20 mg/dL); Nước tiểu: 3 – 113 mmol/L (9,3 – 350 mg/dL); Loại mẫu: Huyết thanh, huyết tương, nước tiểu; Độ lặp lại: CV ≤ 3%; Độ chụm toàn phần: CV ≤ 5%; Số lượng test tối thiểu/1 mL: 16 test
Hộp ≥ 4x15ml+4x15ml
Tương thích với hệ thống máy AU5800 tại bệnh viện</t>
  </si>
  <si>
    <t>Hộp 4x15ml+4x15ml</t>
  </si>
  <si>
    <t>Định lượng Sắt</t>
  </si>
  <si>
    <t>IRON; OSR6186</t>
  </si>
  <si>
    <t>Hóa chất dùng cho xét nghiệm định lượng sắt
Thành phần: Đệm glycin; L-ascorbic acid; 2,4,6-Tri(2-pyridyl)-5-triazine
Phương pháp: TPTZ; Dải tuyến tính: 2 – 179 μmol/L (10 – 1000 μg/dL); Bước sóng: 600 nm; Loại mẫu: Huyết thanh, huyết tương; Độ lặp lại: CV ≤ 3,0%; Độ chụm toàn phần: CV ≤ 5,0%; Số lượng test tối thiểu/1 mL: 10 test
Hộp ≥4x15ml+4x15ml
Tương thích với hệ thống máy AU5800 tại bệnh viện</t>
  </si>
  <si>
    <t>Đo hoạt độ ALP (Alkalin Phosphatase)</t>
  </si>
  <si>
    <t>ALP; OSR6004</t>
  </si>
  <si>
    <t>Hóa chất dùng cho xét nghiệm định lượng phosphatase kiềm
Thành phần: 2-Amino-2-Methyl-1-Propanol (AMP); p-Nitrophenyl phosphate; HEDTA; Zinc Sulphate; Magnesium Acetate
Phương pháp: Dựa trên khuyến cáo của IFCC; Dải tuyến tính: 5 – 1500 U/L (0,1 – 25,0 μkat/L); Bước sóng: 410 nm; Loại mẫu: Huyết thanh, huyết tương; Độ lặp lại: CV ≤ 5%;  Độ chụm toàn phần: CV ≤ 10%; Số lượng test tối thiểu/1 mL: 8 test
Hộp ≥ 4x12ml+4x12ml
Tương thích với hệ thống máy AU5800 tại bệnh viện</t>
  </si>
  <si>
    <t>Hộp 4x12ml+4x12ml</t>
  </si>
  <si>
    <t>Đo hoạt độ CK (Creatine kinase)</t>
  </si>
  <si>
    <t>CK (NAC); OSR6279</t>
  </si>
  <si>
    <t>Hóa chất dùng cho xét nghiệm định lượng CK
Thành phần: Immidazole (pH 6,5, 37°C); NADP; ADP; AMP; EDTA; Glucose; Creatine phosphate; N-acetylcysteine; Activator; Mg2+; Diadenosine pentaphosphate; HK; G6P-DH
Phương pháp: Dựa trên khuyến cáo của IFCC; Dải tuyến tính: 10 – 2000 U/L (0,17 – 33,33 μkat/L); Bước sóng: 340 nm; Loại mẫu: Huyết thanh, huyết tương; Độ lặp lại: CV ≤ 5%; Độ chụm toàn phần: CV ≤ 10%; Số lượng test tối thiểu/1 mL: 6 test
Hộp ≥4x44ml+4x8ml+4x13ml
Tương thích với hệ thống máy AU5800 tại bệnh viện</t>
  </si>
  <si>
    <t>Hộp 4x44ml+4x8ml+4x13ml</t>
  </si>
  <si>
    <t>Đo hoạt độ Lipase</t>
  </si>
  <si>
    <t>LIPASE; OSR6130</t>
  </si>
  <si>
    <t>Hóa chất dùng cho xét nghiệm định lượng lipase
Thành phần: Đệm MES/BES; Cơ chất 1,2-Diglyceride; Monoglyceride lipase; Glycerol kinase; POD; 4-Aminophenazone; TAPS; TOOS; Co-lipase; GPO; ATP; Chất hiệu chuẩn: Huyết thanh người chứa lipase lợn
Phương pháp: Đo màu động học; Dải tuyến tính: 3 – 600 U/L (0,05 – 10 μkat/L); Bước sóng:  540 nm; Loại mẫu: Huyết thanh, huyết tương; Độ lặp lại: CV ≤ 5,0%; Độ chụm toàn phần: CV ≤ 10%; Số lượng test tối thiểu/1 mL: 3 test
Hộp ≥ 4x10ml+4xlyo+4x3.3ml+2x3ml
Tương thích với hệ thống máy AU5800 tại bệnh viện</t>
  </si>
  <si>
    <t>Hộp 4x10ml+4xlyo+4x3.3ml+2x3ml</t>
  </si>
  <si>
    <t>Dung dịch kiểm tra chất lượng mẫu</t>
  </si>
  <si>
    <t>LIH; OSR62166</t>
  </si>
  <si>
    <t>Hóa chất dùng cho xét nghiệm bán định lượng mức độ nhiễm mỡ/độ đục, vàng da và vỡ hồng cầu (LIH)
Thành phần: Natri chlorid
Phương pháp: Photometric; Dải đo: Lipemia: ≤ 0,015 đến &gt; 0,2000 OD, Icterus: &lt; 2,5 đến ≥ 40 mg/dL, Hemolysis: &lt; 50 đến ≥ 500 mg/dL; Đo ở 6 Bước sóng ;  Loại mẫu: Huyết thanh, huyết tương
Hộp ≥ 16x48mL
Tương thích với hệ thống máy AU5800 tại bệnh viện</t>
  </si>
  <si>
    <t>Hộp 16x48mL</t>
  </si>
  <si>
    <t>Hóa chất định lượng HDL-C (High density lipoprotein Cholesterol)</t>
  </si>
  <si>
    <t>HDL-CHOLESTEROL; OSR6287</t>
  </si>
  <si>
    <t>Hóa chất dùng cho xét nghiệm định lượng HDL-cholesterol
Thành phần: Kháng thể kháng β-lipoprotein ở người; Cholesterol esterase (CHE); Cholesterol oxidase (CHO); Peroxidase (POD); Ascorbate Oxidase; Dung dịch đệm Good's; N-Ethyl - N - (2-hydroxy-3-sulfopropyl) - 3,5- dimethoxy - 4 fluoroaniline (F-DAOS); 4-Aminoantipyrine
Phương pháp: Enzymatic; Dải tuyến tính: 0,05 - 4,65 mmol/L (2 -180 mg/dL); Loại mẫu: Huyết thanh, huyết tương; Độ lặp lại: CV ≤ 3,0%; Độ chụm toàn phần: CV ≤ 4,0%; Số lượng test tối thiểu/1 mL: 4 test
Hộp ≥ 4x51.3ml+4x17.1ml
Tương thích với hệ thống máy AU5800 tại bệnh viện</t>
  </si>
  <si>
    <t>Hộp 4x51.3ml+4x17.1ml</t>
  </si>
  <si>
    <t>Hóa chất hiệu chuẩn cho xét nghiệm HDL</t>
  </si>
  <si>
    <t>HDL-CHOLESTEROL CALIBRATOR; ODC0011</t>
  </si>
  <si>
    <t>Hoá chất hiệu chuẩn dùng cho xét nghiệm định lượng HDL-Cholesterol
Thành phần: Huyết thanh người dạng bột đông khô chứa HDL-Cholesterol (người);  Giá trị chất hiệu chuẩn có thể được truy xuất theo phương pháp tham chiếu HDL-cholesterol của US CDC (Centre for Disease Control)
Hộp ≥ 2x3ml
Tương thích với hệ thống máy AU5800 tại bệnh viện</t>
  </si>
  <si>
    <t>Hộp 2x3ml</t>
  </si>
  <si>
    <t>Hoá chất xét nghiệm định lượng CRP</t>
  </si>
  <si>
    <t>CRP LATEX; OSR6199</t>
  </si>
  <si>
    <t>Hóa chất dùng cho xét nghiệm định lượng CRP độ nhạy cao
Thành phần: Đệm Glycine; Latex, phủ kháng thể kháng CRP
Phương pháp: Miễn dịch đo độ đục; Dải tuyến tính: Ứng dụng bình thường: 0,2–480 mg/L, Ứng dụng độ nhạy cao: 0,08–80 mg/L; Loại mẫu: Huyết thanh, huyết tương; Độ lặp lại: CV ≤ 6%; Độ chụm toàn phần: CV ≤ 10%; Số lượng test tối thiểu/1 mL: 3 test
Hộp ≥ 4x30ml+4x30ml
Tương thích với hệ thống máy AU5800 tại bệnh viện</t>
  </si>
  <si>
    <t>Hộp 4x30ml+4x30ml</t>
  </si>
  <si>
    <t>Hóa chất hiệu chuẩn cho xét nghiệm CRP hs</t>
  </si>
  <si>
    <t>CRP LATEX CALIBRATOR HIGHLY SENSITIVE (HS) SET; ODC0027</t>
  </si>
  <si>
    <t>Chất hiệu chuẩn cho xét nghiệm CRP độ nhạy cao
Thành phần: Chất nền huyết thanh người dạng lỏng có chứa CRP người;  Chất hiệu chuẩn gồm mức 2 đến mức 6;  Các giá trị được gán theo tiêu chuẩn IFCC bằng phương pháp miễn dịch đo độ đục
Hộp ≥ 5x2ml
Tương thích với hệ thống máy AU5800 tại bệnh viện</t>
  </si>
  <si>
    <t>Hộp 5x2ml</t>
  </si>
  <si>
    <t>Hóa chất hiệu chuẩn cho xét nghiệm CRP thường</t>
  </si>
  <si>
    <t>CRP LATEX CALIBRATOR NORMAL (N) SET; ODC0026</t>
  </si>
  <si>
    <t>Hoá chất hiệu chuẩn cho xét nghiệm CRP thường
Thành phần: Chất nền huyết thanh người dạng lỏng có chứa CRP người;  Chất hiệu chuẩn gồm mức 2 đến mức 6;  Các giá trị được gán theo tiêu chuẩn IFCC bằng phương pháp miễn dịch đo độ đục
Hộp ≥ 5x2ml
Tương thích với hệ thống máy AU5800 tại bệnh viện</t>
  </si>
  <si>
    <t>Hóa chất kiểm chứng cho xét nghiệm CRP</t>
  </si>
  <si>
    <t>CRP (Latex) CONTROL SERUM; ODC0013</t>
  </si>
  <si>
    <t>Chất kiểm chứng cho xét nghiệm CRP Latex
Thành phần: Chất nền huyết thanh người dạng lỏng có chứa các lượng khác nhau của CRP người;  Chất kiểm chứng 2 mức;  Tham chiếu theo CRM470
Hộp ≥ 2x3ml+2x3ml
Tương thích với hệ thống máy AU5800 tại bệnh viện</t>
  </si>
  <si>
    <t>Hộp 2x3ml+2x3ml</t>
  </si>
  <si>
    <t>Chất chuẩn huyết thanh mức cao cho xét nghiệm điện giải</t>
  </si>
  <si>
    <t>ISE HIGH SERUM STANDARD; 66316</t>
  </si>
  <si>
    <t>Chất hiệu chuẩn mức cao sử dụng cho xét nghiệm định lượng (gián tiếp) nồng độ natri (Na+), kali (K+) và clorua (Cl-) trong huyết thanh, huyết tương; Thành phần: Na+; K+ ; Cl-
Hộp ≥ 4x100ml
Tương thích với hệ thống máy AU5800 tại bệnh viện</t>
  </si>
  <si>
    <t>Hộp 4x100ml</t>
  </si>
  <si>
    <t>Chất chuẩn huyết thanh mức thấp cho xét nghiệm điện giải</t>
  </si>
  <si>
    <t>ISE LOW SERUM STANDARD; 66317</t>
  </si>
  <si>
    <t>Chất hiệu chuẩn mức thấp được sử dụng cho xét nghiệm định lượng (gián tiếp) nồng độ natri (Na+), kali (K+) và clorua (Cl-) trong huyết thanh, huyết tương; Thành phần: Na+; K+; Cl-
Hộp ≥ 4x100ml
Tương thích với hệ thống máy AU5800 tại bệnh viện</t>
  </si>
  <si>
    <t>Chất chuẩn điện giải mức giữa</t>
  </si>
  <si>
    <t>ISE Mid Standard; 66319</t>
  </si>
  <si>
    <t>Chất hiệu chuẩn mức trung bình sử dụng cho xét nghiệm định lượng (gián tiếp) nồng độ Na+, K+ và Cl-
Thành phần: Na+; K+; Cl-
Hộp ≥4x2000ml
Tương thích với hệ thống máy AU5800 tại bệnh viện</t>
  </si>
  <si>
    <t>Hộp 4x2000ml</t>
  </si>
  <si>
    <t>Chất chuẩn nước tiểu mức thấp/cao cho xét nghiệm điện giải</t>
  </si>
  <si>
    <t>ISE Low/High Urine Standard; 66315</t>
  </si>
  <si>
    <t>Chất hiệu chuẩn nồng độ thấp/cao sử dụng cho xét nghiệm định lượng (gián tiếp) nồng độ Na+, K+ và Cl- trong nước tiểu; Thành phần: Na+ (Thấp); (Cao). K+ (Thấp); (Cao). Cl- (Thấp); (Cao)
Hộp ≥ 2x100ml+2x100ml
Tương thích với hệ thống máy AU5800 tại bệnh viện</t>
  </si>
  <si>
    <t>Hộp 2x100ml+2x100ml</t>
  </si>
  <si>
    <t>Dung dịch rửa dùng cho xét nghiệm điện giải</t>
  </si>
  <si>
    <t>Cleaning Solution; 66039</t>
  </si>
  <si>
    <t>Dung dịch rửa; Thành phần: Sodium Hypochlorite 5 - 10%
Bình ≥ 450ml
Tương thích với hệ thống máy AU5800 tại bệnh viện</t>
  </si>
  <si>
    <t>Bình 450ml</t>
  </si>
  <si>
    <t>Bình</t>
  </si>
  <si>
    <t>Hóa chất đệm điện giải</t>
  </si>
  <si>
    <t>ISE Buffer; 66320</t>
  </si>
  <si>
    <t>Dung dịch đệm sử dụng cho xét nghiệm định lượng (gián tiếp) nồng độ Na+, K+ và Cl-; Thành phần: Triethanolamine
Hộp ≥ 4x2000ml
Tương thích với hệ thống máy AU5800 tại bệnh viện</t>
  </si>
  <si>
    <t>Hóa chất điện giải cho điện cực tham chiếu</t>
  </si>
  <si>
    <t>ISE Reference; 66318</t>
  </si>
  <si>
    <t>Hoá chất điện giải cho điện cực tham chiếu sử dụng cho xét nghiệm định lượng (gián tiếp) nồng độ Na+, K+ và Cl-;  Thành phần: Kali clorua
Hộp ≥ 4x1000ml
Tương thích với hệ thống máy AU5800 tại bệnh viện</t>
  </si>
  <si>
    <t>Hộp 4x1000ml</t>
  </si>
  <si>
    <t>Hóa chất dùng cho xét nghiệm Ethanol</t>
  </si>
  <si>
    <t>ETHANOL; 21789</t>
  </si>
  <si>
    <t>Thuốc thử được dùng cho xét nghiệm định lượng ethanol trong mẫu huyết thanh, huyết tương và nước tiểu người.
Thuốc thử A (2 x 20 mL): Đệm PIPES, chất bảo quản. Thuốc thử B (2 x 7 mL): Đệm PIPES, NAD, alcohol dehydrogenase (ADH), chất bảo quản.  Phương pháp đo quang: ALCOHOL DEHYDROGENASE. Giới hạn phát hiện: 8,11 mg/dL = 1,76 mmol/L. Giới hạn tuyến tính: 300 mg/dL = 65,1 mmol/L.
Hộp ≥ 2x20ml+2x7mL
Tương thích với hệ thống máy AU5800 tại bệnh viện</t>
  </si>
  <si>
    <t>Hộp 2x20ml+2x7mL</t>
  </si>
  <si>
    <t>Chất hiệu chuẩn cho xét nghiệm Copper</t>
  </si>
  <si>
    <t>Copper Standard; 507163SV</t>
  </si>
  <si>
    <t>Chất hiệu chuẩn định lượng đồng (Cu) có trong huyết thanh hoặc huyết tương người trên các hệ thống đo quang. Thành phần: chất hiệu chuẩn đồng. Giá trị của chất hiệu chuẩn được truy xuất theo NIST SRM 3114. Dạng lỏng sẵn sàng sử dụng. Lọ ≥3mL
Tương thích với hệ thống máy AU5800 tại bệnh viện</t>
  </si>
  <si>
    <t>Lọ: 1x3mL</t>
  </si>
  <si>
    <t>Lọ</t>
  </si>
  <si>
    <t>IB2500107281</t>
  </si>
  <si>
    <t>KQ2500107281_2505120936</t>
  </si>
  <si>
    <t>12/5/2025</t>
  </si>
  <si>
    <t>Bệnh viện Quân y 175</t>
  </si>
  <si>
    <t>730 ngày</t>
  </si>
  <si>
    <t>CÔNG TY TNHH THIẾT BỊ MINH TÂM</t>
  </si>
  <si>
    <t>Hóa chất hiệu chuẩn cho các xét nghiệm Protein đặc biệt nhóm 2</t>
  </si>
  <si>
    <t>SERUM PROTEIN MULTI-CALIBRATOR 2; ODR3023</t>
  </si>
  <si>
    <t>Chất hiệu chuẩn cho các xét nghiệm protein; Thành phần: Huyết thanh có chứa các protein từ người: α-1 acidglycoprotein; α-1 antitrypsin; β-2 microglobulin; Ceruloplasmin; Haptoglobin; Chất hiệu chuẩn 5 mức; Các giá trị của chất hiệu chuẩn được gán sử dụng các nguyên liệu tham chiếu theo tiêu chuẩn IFCC (α-1 acidglycoprotein, α-1 antitrypsin, Ceruloplasmin, Haptoglobin) và WHO (β-2 microglobulin)
Hộp ≥ 5x2ml
Tương thích với hệ thống máy AU5800 tại bệnh viện</t>
  </si>
  <si>
    <t>Định lượng RF (Reumatoid Factor)</t>
  </si>
  <si>
    <t>RF LATEX; OSR61105</t>
  </si>
  <si>
    <t>Hóa chất dùng cho xét nghiệm định lượng RF
Thành phần: Đệm Glycine; Latex phủ IgG người; Phương pháp: Đo độ đục miễn dịch; Dải tuyến tính: 10–120 IU/mL; Loại mẫu: Huyết thanh, huyết tương; Độ lặp lại: CV ≤ 10,0% Độ chụm toàn phần: CV ≤ 10,0%; Số lượng test tối thiểu/1 mL: 6 test
Hộp≥ 4x24ml+4x8ml
Tương thích với hệ thống máy AU5800 tại bệnh viện</t>
  </si>
  <si>
    <t>Hộp 4x24ml+4x8ml</t>
  </si>
  <si>
    <t>Hóa chất hiệu chuẩn cho xét nghiệm RF</t>
  </si>
  <si>
    <t>RF LATEX CALIBRATOR; ODC0028</t>
  </si>
  <si>
    <t>Chất hiệu chuẩn dùng cho xét nghiệm RF;  Thành phần: Chất nền huyết thanh người dạng lỏng chứa RF người;  Chất hiệu chuẩn 5 mức;  Các giá trị của chất hiệu chuẩn được gán sử dụng các nguyên liệu tham chiếu theo tiêu chuẩn quốc tế WHO
Hộp ≥ 5x1ml
Tương thích với hệ thống máy AU5800 tại bệnh viện</t>
  </si>
  <si>
    <t>Hộp 5x1ml</t>
  </si>
  <si>
    <t>Hóa chất kiểm chứng mức 1 cho các xét nghiệm miễn dịch đo độ đục</t>
  </si>
  <si>
    <t>ITA CONTROL SERUM LEVEL 1; ODC0014</t>
  </si>
  <si>
    <t>Hoá chất kiểm chứng mức 1 cho các xét nghiệm đo độ đục miễn dịch; Thành phần: Huyết thanh người chứa α-1 acidglycoprotein; Ferritin;α-1 antitrypsin; Haptoglobin; Anti-Streptolysin O; β-2 microglobulin; Globulin miễn dịch A; Globulin miễn dịch M; Globulin miễn dịch G; Ceruloplasmin; Bổ thể 3 (C3); Prealbumin; Bổ thể 4 (C4);  Yếu tố dạng thấp; Protein phản ứng C (CRP); Transferrin
Lọ ≥ 1x2ml
Tương thích với hệ thống máy AU5800 tại bệnh viện</t>
  </si>
  <si>
    <t>Lọ 1x2ml</t>
  </si>
  <si>
    <t>Hóa chất kiểm chứng mức 2 cho các xét nghiệm miễn dịch đo độ đục</t>
  </si>
  <si>
    <t>ITA CONTROL SERUM LEVEL 2; ODC0015</t>
  </si>
  <si>
    <t>Hoá chất kiểm chứng mức 2 cho các xét nghiệm đo độ đục miễn dịch; Thành phần: Huyết thanh người chứa α-1 acidglycoprotein; Ferritin;α-1 antitrypsin; Haptoglobin;  Anti-Streptolysin O; β-2 microglobulin; Globulin miễn dịch A; Globulin miễn dịch M; Globulin miễn dịch G; Ceruloplasmin; Bổ thể 3 (C3); Prealbumin; Bổ thể 4 (C4);  Yếu tố dạng thấp; Protein phản ứng C (CRP); Transferrin
Lọ ≥ 1x2ml
Tương thích với hệ thống máy AU5800 tại bệnh viện</t>
  </si>
  <si>
    <t>Định lượng 25(OH) VitaminD</t>
  </si>
  <si>
    <t>ACCESS 25(OH) VITAMIN D TOTAL; A98856</t>
  </si>
  <si>
    <r>
      <t xml:space="preserve">Thuốc thử xét nghiệm định lượng 25-hydroxyvitamin D trong huyết thanh và huyết tương người trên máy xét nghiệm miễn dịch tự động
Phương pháp: miễn dịch enzyme gắn cạnh tranh, hai bước
Dải đo: xấp xỉ 4,5-210 ng/mL (xấp xỉ 11-525ng/mL)
Thành phần chính: Các hạt thuận từ phủ kháng thể (cừu, đơn dòng) kháng 25(OH) Vitamin D được phân tán trong dung dịch muối đệm TRIS, IgG dê, albumin huyết thanh bò (BSA), natri azid, ProClin, acid formic, Poly (vinyl alcohol), chất cộng hợp chất tương tự vitamin D - phosphatase kiềm, đệm ACES
Hộp </t>
    </r>
    <r>
      <rPr>
        <sz val="8"/>
        <color rgb="FF000000"/>
        <rFont val="Calibri"/>
        <family val="2"/>
      </rPr>
      <t>≥</t>
    </r>
    <r>
      <rPr>
        <sz val="8"/>
        <color rgb="FF000000"/>
        <rFont val="Times New Roman"/>
        <family val="1"/>
      </rPr>
      <t xml:space="preserve"> 2x50test
Tương thích với hệ thống máy DxI800 tại bệnh viện</t>
    </r>
  </si>
  <si>
    <t>Hộp 2x50test</t>
  </si>
  <si>
    <t>DxI800</t>
  </si>
  <si>
    <t>Chất chuẩn 25(OH) VitaminD</t>
  </si>
  <si>
    <t>ACCESS 25(OH) VITAMIN D TOTAL CALIBRATORS; A98857</t>
  </si>
  <si>
    <t>Chất hiệu chuẩn xét nghiệm định lượng 25-hydroxyvitamin D trên máy xét nghiệm miễn dịch tự động; Thành phần chính: Huyết thanh người, natri azit, ProClin, vitamin D 25(OH)
Hộp ≥ 6x1.4mL
Tương thích với hệ thống máy DxI800 tại bệnh viện</t>
  </si>
  <si>
    <t>Hộp 6x1.4mL</t>
  </si>
  <si>
    <t>Hóa chất Định lượng Cortisol</t>
  </si>
  <si>
    <t>ACCESS CORTISOL; 33600</t>
  </si>
  <si>
    <t>Thuốc thử xét nghiệm định lượng cortisol trong huyết tương (chống đông bằng heparin, EDTA), huyết thanh và nước tiểu người trên máy xét nghiệm miễn dịch tự động
Phương pháp: miễn dịch enzyme gắn cạnh tranh; Dải đo: xấp xỉ 0,4–60 µg/dL [11–1655 nmol/L]; Thành phần chính: Chất cộng hợp cortisol – phosphatase kiềm (bò) và các hạt thuận từ phủ kháng thể (dê) kháng IgG thỏ trong dung dịch muối đệm TRIS, chất hoạt động bề mặt, nền albumin huyết thanh bò (BSA), natri azit, kháng huyết thanh (thỏ) kháng cortisol trong dung dịch muối đệm TRIS
Hộp ≥ 2x50test
Tương thích với hệ thống máy DxI800 tại bệnh viện</t>
  </si>
  <si>
    <t>Định lượng Folate</t>
  </si>
  <si>
    <t>ACCESS FOLATE; A98032</t>
  </si>
  <si>
    <t>Thuốc thử xét nghiệm định lượng acid folic trong huyết thanh và huyết tương người (heparin) hoặc các tế bào hồng cầu trên máy xét nghiệm miễn dịch tự động
Phương pháp: thụ thể liên kết cạnh tranh; Dải đo: xấp xỉ 1–24,8 ng/mL [2,27–56,2 nmol/L]
Thành phần chính: Protein gắn kết kháng thể (đơn dòng, chuột) kháng folate, các hạt thuận từ phủ kháng thể dê kháng IgG của chuột, dung dịch đệm, albumin huyết thanh người (HSA), ProClin, Ascorbate, HCl, chất cộng hợp acid folic - phosphatase kiềm (bò), K3PO4
Hộp ≥ 2x50test
Tương thích với hệ thống máy DxI800 tại bệnh viện</t>
  </si>
  <si>
    <t>Hoá chất định lượng PSA tự do</t>
  </si>
  <si>
    <t>ACCESS HYBRITECH free PSA; 37210</t>
  </si>
  <si>
    <t>Thuốc thử xét nghiệm định lượng PSA tự do trong huyết thanh người trên máy xét nghiệm miễn dịch tự động
Phương pháp: enzym miễn dịch hai vị trí gắn (“sandwich”)
Dải đo: xấp xỉ 0,005–20 ng/mL theo hiệu chuẩn Hybritech hoặc 0,005–16 ng/mL theo hiệu chuẩn WHO
Thành phần chính: Các hạt thuận từ phủ kháng thể (lừa) kháng dê, kháng thể (dê) kháng biotin và kháng thể (chuột, đơn dòng, gắn biotin) kháng PSA trong dung dịch muối đệm TRIS, có chất hoạt động bề mặt, albumin huyết thanh bò (BSA), natri azid, ProClin, chất cộng hợp phosphatase kiềm (bò) - kháng thể (đơn dòng, chuột) kháng PSA tự do được pha loãng trong dung dịch muối đệm phosphat
Hộp ≥ 2x50test
Tương thích với hệ thống máy DxI800 tại bệnh viện</t>
  </si>
  <si>
    <t>Hóa chất Định lượng PSA toàn phần</t>
  </si>
  <si>
    <t>ACCESS HYBRITECH PSA; 37200</t>
  </si>
  <si>
    <t>Thuốc thử xét nghiệm định lượng PSA toàn phần trong huyết thanh người trên máy xét nghiệm miễn dịch tự động; Phương pháp: enzym miễn dịch hai vị trí gắn (“sandwich”)
Dải đo: xấp xỉ 0,008–150 ng/mL với hiệu chuẩn Hybritech hoặc xấp xỉ 0,008–121 ng/mL với hiệu chuẩn WHO
Thành phần chính: Các hạt thuận từ phủ kháng thể (chuột, đơn dòng) kháng PSA được phân tán trong dung dịch muối đệm TRIS, có chất hoạt động bề mặt, albumin huyết thanh bò (BSA), natri azid, ProClin, chất cộng hợp phosphatase kiềm (bò) với kháng thể (chuột, đơn dòng) kháng PSA được pha loãng trong dung dịch muối đệm phosphat, protein (chuột)
Hộp ≥ 2x50test
Tương thích với hệ thống máy DxI800 tại bệnh viện</t>
  </si>
  <si>
    <t>Chất chuẩn PSA toàn phần</t>
  </si>
  <si>
    <t>ACCESS HYBRITECH PSA CALIBRATORS; 37205</t>
  </si>
  <si>
    <t>Chất hiệu chuẩn xét nghiệm định lượng PSA toàn phần trên máy xét nghiệm miễn dịch tự động; Thành phần chính: Albumin huyết thanh bò (BSA) đệm, natri azid, ProClin, PSA người trong BSA đệm
Hộp ≥ 6x2.5mL
Tương thích với hệ thống máy DxI800 tại bệnh viện</t>
  </si>
  <si>
    <t>Hộp 6x2.5mL</t>
  </si>
  <si>
    <t>Chất chuẩn PTH</t>
  </si>
  <si>
    <t>ACCESS INTACT PTH (iPTH) CALIBRATORS; A16953</t>
  </si>
  <si>
    <t>Chất hiệu chuẩn xét nghiệm định lượng iPTH trên máy xét nghiệm miễn dịch tự động
Thành phần chính: Đệm nền protein (bò), ProClin, đệm PBS, albumin huyết thanh bò (BSA), chất hoạt động bề mặt, natri azide, chứa PTH (kháng nguyên tổng hợp)
Hộp ≥ 2x4mL+6x1mL
Tương thích với hệ thống máy DxI800 tại bệnh viện</t>
  </si>
  <si>
    <t>Hộp 2x4mL+6x1mL</t>
  </si>
  <si>
    <t>Hóa chất Định lượng Estradiol</t>
  </si>
  <si>
    <t>ACCESS SENSITIVE ESTRADIOL; B84493</t>
  </si>
  <si>
    <t>Thuốc thử xét nghiệm định lượng estradiol trong huyết thanh và huyết tương người trên máy xét nghiệm miễn dịch tự động; Phương pháp: miễn dịch enzym gắn cạnh tranh
Dải đo: xấp xỉ 15–5200 pg/mL [55,1–19089 pmol/L]
Thành phần chính: Các hạt thuận từ được phủ streptavidin, biotin và chất tương tự estradiol kết hợp với biotin trong dung dịch đệm Tris có các protein (cá), chất hoạt động bề mặt, Cosmocil, chất cộng hợp kháng thể (đơn dòng, cừu) kháng estradiol - phosphatase kiềm trong dung dịch đệm MES có các protein (dê, chim)
Hộp ≥ 2x50test
Tương thích với hệ thống máy DxI800 tại bệnh viện</t>
  </si>
  <si>
    <t>Chất chuẩn βhCG toàn phần</t>
  </si>
  <si>
    <t>ACCESS TOTAL βhCG (5th IS) CALIBRATORS; B11754</t>
  </si>
  <si>
    <t>Chất hiệu chuẩn xét nghiệm định lượng βhCG toàn phần trên máy xét nghiệm miễn dịch tự động
Thành phần chính: Đệm nền albumin huyết thanh bò (BSA), chất hoạt động bề mặt, natri azit, ProClin, hCG
Hộp ≥ 6x4mL
Tương thích với hệ thống máy DxI800 tại bệnh viện</t>
  </si>
  <si>
    <t>Hộp 6x4mL</t>
  </si>
  <si>
    <t>Chất kiểm chứng hãng thứ 3 cho các xét nghiệm miễn dịch Sàng lọc trước sinh mức 1</t>
  </si>
  <si>
    <t>MATERNAL CONTROL-LEVEL 1 (MATERNAL CONTROL 1); MSS5024</t>
  </si>
  <si>
    <t>Vật liệu kiểm soát 6 thông số xét nghiệm sàng lọc trước sinh: Alpha-fetoprotein, Free Beta hCG, Free Estriol, HCG, lnhibin A và PAPP-A
Hộp ≥ 3x1ml
Tương thích với hệ thống máy DxI800 tại bệnh viện</t>
  </si>
  <si>
    <t>Hộp 3x1ml</t>
  </si>
  <si>
    <t>Chất kiểm chứng hãng thứ 3 cho các xét nghiệm miễn dịch Sàng lọc trước sinh mức 2</t>
  </si>
  <si>
    <t>MATERNAL CONTROL-LEVEL 2 (MATERNAL CONTROL 2); MSS5025</t>
  </si>
  <si>
    <t>Hóa chất Định lượng vitamin B12</t>
  </si>
  <si>
    <t>ACCESS VITAMIN B12; 33000</t>
  </si>
  <si>
    <t>Thuốc thử xét nghiệm định lượng vitamin B12 trong mẫu huyết thanh và huyết tương người (heparin) trên máy xét nghiệm miễn dịch tự động
Phương pháp: miễn dịch enzym gắn cạnh tranh; Dải đo: xấp xỉ 50-1500 pg/mL [37-1107 pmol/L]
Thành phần chính: Hạt thuận từ phủ phức hợp kháng thể (dê) kháng IgG chuột - kháng thể (chuột, đơn dòng) kháng yếu tố nội tại, muối đệm TRIS, chất hoạt động bề mặt, albumin huyết thanh bò (BSA), natri azid và ProClin, Đệm borat, cobinamid, Chất cộng hợp yếu tố nội tại (lợn) – phosphatase kiềm (bò), Dung dịch natri hydroxid (NaOH); kali xyanua (KCN), Dung dịch acid acetic có dithiothreitol (DTT)
Hộp ≥ 2x50test
Tương thích với hệ thống máy DxI800 tại bệnh viện</t>
  </si>
  <si>
    <t>Chất kiểm chứng  cho các xét nghiệm tim mạch mức 1,2,3</t>
  </si>
  <si>
    <t>MAS CardioImmune XL; CAI-XL4</t>
  </si>
  <si>
    <t>Vật liệu kiểm soát 9 dấu ấn tim mạch; Vật liệu kiểm soát ổn định dạng lỏng được chế tạo từ huyết thanh người, nồng độ các chất phân tích được điều chỉnh bằng nhiều loại hóa chất và chế phẩm tinh khiết từ protein tái tổ hợp, mô người hoặc dịch cơ thể
Hộp ≥ 6x3ml
Tương thích với hệ thống máy DxI800 tại bệnh viện</t>
  </si>
  <si>
    <t>Hộp 6x3ml</t>
  </si>
  <si>
    <t>Chất kiểm chứng cho các xét nghiệm miễn dịch mức 1</t>
  </si>
  <si>
    <t>MAS Omni IMMUNE PRO; OPRO-101</t>
  </si>
  <si>
    <t>Vật liệu kiểm soát 74 thông số miễn dịch trong đó có Anti-Tg, Anti-TPO và SHBG; Vật liệu kiểm soát ổn định dạng lỏng được chế tạo từ huyết thanh người, nồng độ các chất phân tích được điều chỉnh bằng nhiều loại hóa chất và chế phẩm tinh khiết từ mô người hoặc dịch cơ thể
Lọ ≥ 1x5mL
Tương thích với hệ thống máy DxI800 tại bệnh viện</t>
  </si>
  <si>
    <t>Lọ 1x5mL</t>
  </si>
  <si>
    <t>Chất kiểm chứng cho các xét nghiệm miễn dịch mức 2</t>
  </si>
  <si>
    <t>MAS Omni IMMUNE PRO; OPRO-202</t>
  </si>
  <si>
    <t>Giếng phản ứng cho dòng máy xét nghiệm miễn dịch</t>
  </si>
  <si>
    <t>UniCel DxI Access Immunoassay System Reaction Vessels; 386167</t>
  </si>
  <si>
    <t>Giếng phản ứng dùng cho máy xét nghiệm miễn dịch tự động DxI 800 của Bệnh viện. Chất liệu Polypropylene; Dung tích tối đa 1 mL
Túi ≥1000cái
Tương thích với hệ thống máy DxI800 tại bệnh viện</t>
  </si>
  <si>
    <t>Túi 1000cái</t>
  </si>
  <si>
    <t>Túi</t>
  </si>
  <si>
    <t>Dung dịch rửa dòng máy xét nghiệm miễn dịch</t>
  </si>
  <si>
    <t>UniCel DxI Access Immunoassay Systems Wash Buffer II; A16793</t>
  </si>
  <si>
    <t>Sản phẩm được dùng với Hệ thống xét nghiệm miễn dịch Access và thuốc thử xét nghiệm miễn dịch Access đặc hiệu; Thành phần chính: Dung dịch muối đệm TRIS, chất hoạt tính bề mặt, natri azit và khối lượng phản ứng: 5-chloro-2-methyl-4-isothiazolin-3-one và 2-methyl-4-isothiazolin-3-one (3:1)
Hộp ≥ 10L
Tương thích với hệ thống máy DxI800 tại bệnh viện</t>
  </si>
  <si>
    <t>Hộp 10L</t>
  </si>
  <si>
    <t>Giếng phản ứng dùng cho dòng máy miễn dịch loại 2</t>
  </si>
  <si>
    <t>Access Immunoassay System Reaction Vessels; 81901</t>
  </si>
  <si>
    <t>Chất liệu Polypropylene; Dung tích tối đa 1 mL
Hộp ≥ 16x98cái
Tương thích với hệ thống máy DxI800 tại bệnh viện</t>
  </si>
  <si>
    <t>Hộp 16x98cái</t>
  </si>
  <si>
    <t>Hộp que thử xét nghiệm tổng phân tích nước tiểu 11 thông số bán tự động</t>
  </si>
  <si>
    <t>LabStrip U11Plus; ANA-9901-1</t>
  </si>
  <si>
    <r>
      <t xml:space="preserve">Xác định các thông số nước tiểu trên các máy bán tự động: Bilirubin, Urobilinogen, Ketones (Acetoacetic Acid), Ascorbic acid, Glucose, Protein (Albumin), máu, pH value, Nitrite, Leukocytes và tỷ trọng nước tiểu.
Hộp </t>
    </r>
    <r>
      <rPr>
        <sz val="8"/>
        <color rgb="FF000000"/>
        <rFont val="Calibri"/>
        <family val="2"/>
      </rPr>
      <t>≥</t>
    </r>
    <r>
      <rPr>
        <sz val="8"/>
        <color rgb="FF000000"/>
        <rFont val="Times New Roman"/>
        <family val="1"/>
      </rPr>
      <t>150 que</t>
    </r>
  </si>
  <si>
    <t>Hộp 150 que</t>
  </si>
  <si>
    <t>Lab ureader plus 2</t>
  </si>
  <si>
    <t>Máy đặt</t>
  </si>
  <si>
    <t>Hộp que thử xét nghiệm tổng phân tích nước tiểu 11 thông số tự động</t>
  </si>
  <si>
    <t>LabStrip U11 Plus GL; ANA-9901GL-1</t>
  </si>
  <si>
    <t>Xác định các thông số nước tiểu trên máy tự động: Bilirubin, Urobilinogen, Ketones (Acetoacetic acid), Ascorbic acid, Glucose, Protein (albumin), máu, pH, Nitrite, Leukocytes và tỷ trọng nước tiểu.
Hộp ≥150 que</t>
  </si>
  <si>
    <t>Labumat 2</t>
  </si>
  <si>
    <t>Bộ hóa chất chạy xét nghiệm HbA1c trên máy sắc ký lỏng hiệu năng cao</t>
  </si>
  <si>
    <t>Premier Affinity A1c 1000; 09-03-0010</t>
  </si>
  <si>
    <t>Thành phần: 
Dung dịch đệm A: Nước, Methanol, dd Ammonia
Dung dịch đệm B: Nước, Methanol, dd Ammonia
Dung dịch Diluent: Nước, TRITON X100, Sodium azide
Dung dịch Wash: Nước, Ethanol, Methanol, Sodium azide; Cột phân tích: Polymer gel.
Bộ ≥1000 test</t>
  </si>
  <si>
    <t>Bộ 1000 tests</t>
  </si>
  <si>
    <t>Bộ</t>
  </si>
  <si>
    <t>Máy Premier Hb 9210</t>
  </si>
  <si>
    <t>Premier Affinity A1c 500; 09-03-0008</t>
  </si>
  <si>
    <t>Thành phần: 
Dung dịch đệm A: Nước, Methanol, dd Ammonia; 
Dung dịch đệm B: Nước, Methanol, dd Ammonia
Dung dịch Diluent: Nước, TRITON X100, Sodium azide
Dung dịch Wash: Nước, Ethanol, Methanol, Sodium azide; Cột phân tích: Polymer gel. Bộ ≥ 500 test</t>
  </si>
  <si>
    <t>Bộ 500 test</t>
  </si>
  <si>
    <t xml:space="preserve">Bộ 500 tests </t>
  </si>
  <si>
    <t>Hóa chất hiệu chuẩn cho xét nghiệm HbA1c</t>
  </si>
  <si>
    <t>HbA1c (GHb) Calibrator Kit, 500 μL (Levels 1 &amp; 2); 01-04-0022</t>
  </si>
  <si>
    <t>Được sử dụng để hiệu chuẩn của xét nghiệm định lượng Hba1C theo nguyên lí ái lực (affinity)
- Bột đông khô, cần hoàn nguyên trước khi sử dụng
- Thành phần: Máu toàn phần.
Hộp ≥ 2x500µl</t>
  </si>
  <si>
    <t>Hộp 2x500µl</t>
  </si>
  <si>
    <t>Hóa chất kiểm chứng cho xét nghiệm HbA1c</t>
  </si>
  <si>
    <t>HbA1c (GHb) Controls Kit, 500 μL (Levels I &amp; II); 01-04-0020</t>
  </si>
  <si>
    <t>Được sử dụng để kiểm soát hiệu năng của xét nghiệm định lượng Glycerated Hemoglobin
- Bột đông khô, cần hoàn nguyên trước khi sử dụng. Thành phần: Máu toàn phần
Hộp ≥ 2x500µl</t>
  </si>
  <si>
    <t>Bộ hóa chất cho xét nghiệm định lượng CA 72-4</t>
  </si>
  <si>
    <t>MAGLUMI CA 72-4(CLIA); 130201015M</t>
  </si>
  <si>
    <t>Thành phần 1 hộp hóa chất tối thiểu bao gồm:
- Hạt từ được phủ bởi anti- CA 72-4.
- Chất đánh dấu ABEI.
- Chất hiệu chuẩn.
- Mẫu đối chứng.
Hộp ≥100 Test</t>
  </si>
  <si>
    <t>100 Test</t>
  </si>
  <si>
    <t>Công ty cổ phần Trang thiết bị và phát triển dự án y tế Việt Nam</t>
  </si>
  <si>
    <t>Maglumi X3</t>
  </si>
  <si>
    <t>Bộ hóa chất cho xét nghiệm định lượng NSE</t>
  </si>
  <si>
    <t>MAGLUMI NSE(CLIA); 130201016M</t>
  </si>
  <si>
    <t>Thành phần 1 hộp hóa chất tối thiểu bao gồm:
- Hạt từ được phủ bởi anti-FITC.
- Chất đánh dấu ABEI: Anti-NSE kháng thể đơn dòng được đánh dấu bởi ABEI
- Chất hiệu chuẩn.
- Mẫu đối chứng.
Hộp ≥100 Test</t>
  </si>
  <si>
    <t>Bộ hóa chất cho xét nghiệm định lượng Anti-dsDNA IgG</t>
  </si>
  <si>
    <t>MAGLUMI Anti-dsDNA IgG(CLIA); 130617002M</t>
  </si>
  <si>
    <t>Thành phần 1 hộp hóa chất tối thiểu bao gồm:
- Các vi hạt từ tính được phủ kháng nguyên dsDNA.
- Chất đánh dấu ABEI.
- Chất hiệu chuẩn.
- Mẫu đối chứng.
Hộp ≥100 Test</t>
  </si>
  <si>
    <t xml:space="preserve">Bộ hóa chất cho xét nghiệm định lượng ANA </t>
  </si>
  <si>
    <t>MAGLUMI ANA Screen(CLIA); 130617003M</t>
  </si>
  <si>
    <t>Thành phần 1 hộp hóa chất tối thiểu bao gồm:
- Các vi hạt từ tính phủ kháng nguyên nhân tế bào (dsDNA tinh khiết, Histones, Rib-P, nRNP / Sm, Sm, SS-A, SS-B, Scl-70, Jo-1, Centromeres, kháng nguyên M2-3E cùng với chiết xuất nhân tế bào HEp-2)
- Chất đánh dấu ABEI.
- Chất hiệu chuẩn.
- Mẫu đối chứng.
Hộp ≥50 Test</t>
  </si>
  <si>
    <t>50 Test</t>
  </si>
  <si>
    <t xml:space="preserve">Bộ hóa chất cho xét nghiệm định lượng ENA </t>
  </si>
  <si>
    <t>MAGLUMI ENA Screen (CLIA); 130617004M</t>
  </si>
  <si>
    <t>Thành phần 1 hộp hóa chất tối thiểu bao gồm:
- Hạt từ đông khô được phủ bởi ENA.
- Chất đánh dấu ABEI.
- Chất hiệu chuẩn.
- Mẫu đối chứng
Hộp ≥ 50 test</t>
  </si>
  <si>
    <t>50 test</t>
  </si>
  <si>
    <t>Bộ hóa chất cho xét nghiệm định lượng ENA Screen</t>
  </si>
  <si>
    <t>IB2400261543</t>
  </si>
  <si>
    <t>3233/QĐ-BVNTW</t>
  </si>
  <si>
    <t>26/9/2024</t>
  </si>
  <si>
    <t>Bệnh viện Nhi Trung ương</t>
  </si>
  <si>
    <t>24 tháng</t>
  </si>
  <si>
    <t>Công ty cổ phần Trang thiết bị y tế và Dịch vụ Thiên Trường</t>
  </si>
  <si>
    <t>Bộ hóa chất cho xét nghiệm định lượng β2-MG</t>
  </si>
  <si>
    <t>MAGLUMI β2-MG(CLIA) ; 130204001M</t>
  </si>
  <si>
    <t>Thành phần 1 hộp hóa chất tối thiểu bao gồm:
- Hạt từ được phủ bởi  kháng thể đa dòng kháng FITC.
- Chất đánh dấu ABEI: kháng thể đơn dòng kháng β2-MG được đánh dấu bởi ABEI
- Chất hiệu chuẩn.
- Mẫu đối chứng.
Hộp ≥100 Test</t>
  </si>
  <si>
    <t>Bộ hóa chất cho xét nghiệm TSH</t>
  </si>
  <si>
    <t>MAGLUMI TSH(CLIA); 130203001M</t>
  </si>
  <si>
    <t>Thành phần 1 hộp hóa chất tối thiểu bao gồm:
- Hạt từ được phủ bởi kháng thể đơn dòng anti-TSH.
- Chất đánh dấu ABEI.
- Chất hiệu chuẩn.
- Mẫu đối chứng.
Hộp ≥100 Test</t>
  </si>
  <si>
    <t xml:space="preserve">Bộ hóa chất cho xét nghiệm T4 tự do </t>
  </si>
  <si>
    <t>MAGLUMI FT4(CLIA); 130203004M</t>
  </si>
  <si>
    <t>Thành phần 1 hộp hóa chất tối thiểu bao gồm:
- Hạt từ được phủ bởi kháng nguyên T4.
- Chất đánh dấu ABEI.
- Chất hiệu chuẩn.
- Mẫu đối chứng.
Hộp ≥100 Test</t>
  </si>
  <si>
    <t>Bộ hóa chất cho xét nghiệm T3 tự do</t>
  </si>
  <si>
    <t>MAGLUMI FT3 (CLIA); 130203005M</t>
  </si>
  <si>
    <t>Thành phần 1 hộp hóa chất tối thiểu bao gồm:
- Hạt từ được phủ bởi kháng nguyên T3.
- Chất đánh dấu ABEI.
- Chất hiệu chuẩn.
- Mẫu đối chứng.
Hộp ≥100 Test</t>
  </si>
  <si>
    <t>100 test/hộp</t>
  </si>
  <si>
    <t>Bộ hóa chất cho xét nghiệm  FT3</t>
  </si>
  <si>
    <t>IB2400575073</t>
  </si>
  <si>
    <t>KQ2400575073_2504221623</t>
  </si>
  <si>
    <t>22/4/2025</t>
  </si>
  <si>
    <t>Trung tâm Tim mạch</t>
  </si>
  <si>
    <t>Công ty cổ phần dịch vụ Thiết bị y tế Hà Nội</t>
  </si>
  <si>
    <t>Bộ hóa chất cho xét nghiệm TG</t>
  </si>
  <si>
    <t>MAGLUMI TG(CLIA); 130203006M</t>
  </si>
  <si>
    <t>Thành phần 1 hộp hóa chất tối thiểu bao gồm:
- Hạt từ được phủ bởi Anti-TG kháng thể đơn dòng.
- Chất đánh dấu ABEI.
- Chất hiệu chuẩn.
- Mẫu đối chứng.
Hộp ≥100 Test</t>
  </si>
  <si>
    <t>Bộ hóa chất cho xét nghiệm ANTI-TG</t>
  </si>
  <si>
    <t>MAGLUMI TGA(CLIA); 130203007M</t>
  </si>
  <si>
    <t>Thành phần 1 hộp hóa chất tối thiểu bao gồm:
- Hạt từ được phủ bởi Thyroglobulin kháng nguyên.
- Chất đánh dấu ABEI.
- Chất hiệu chuẩn.
- Mẫu đối chứng.
Hộp ≥100 Test</t>
  </si>
  <si>
    <t>Bộ hóa chất cho xét nghiệm ANTI-TPO</t>
  </si>
  <si>
    <t>MAGLUMI Anti-TPO (CLIA); 130253011M</t>
  </si>
  <si>
    <t>Thành phần 1 hộp hóa chất tối thiểu bao gồm:
- Hạt từ được phủ bởi  TPO kháng nguyên.
- Chất đánh dấu ABEI.
- Chất hiệu chuẩn.
- Mẫu đối chứng.
Hộp ≥100 Test</t>
  </si>
  <si>
    <t>Thuốc thử xét nghiệm aTPO</t>
  </si>
  <si>
    <t>IB2400512520</t>
  </si>
  <si>
    <t>119/QĐ-BVĐK</t>
  </si>
  <si>
    <t>24/02/2025</t>
  </si>
  <si>
    <t>Bệnh viện ĐK tỉnh Vĩnh Phúc</t>
  </si>
  <si>
    <t>12 tháng</t>
  </si>
  <si>
    <t>Công ty TNHH Thiết bị y tế Phương Đông</t>
  </si>
  <si>
    <t>Bộ hóa chất cho xét nghiệm TRAB</t>
  </si>
  <si>
    <t>MAGLUMI TRAb(CLIA); 130203009M</t>
  </si>
  <si>
    <t>Thành phần 1 hộp hóa chất tối thiểu bao gồm:
- Hạt từ được phủ bởi TSHR kháng nguyên.
- Chất đánh dấu ABEI.
- Chất hiệu chuẩn.
- Mẫu đối chứng.
Hộp ≥100 Test</t>
  </si>
  <si>
    <t>Bộ hóa chất cho xét nghiệm ProGRP</t>
  </si>
  <si>
    <t>MAGLUMI ProGRP (CLIA); 130201023M</t>
  </si>
  <si>
    <t>Thành phần 1 hộp hóa chất tối thiểu bao gồm:
- Hạt từ được phủ bởi anti-ProGRP.
- Chất đánh dấu ABEI.
- Chất hiệu chuẩn.
- Mẫu đối chứng.
Hộp ≥100 Test</t>
  </si>
  <si>
    <t>100 test</t>
  </si>
  <si>
    <t>Tham khảo giá theo báo giá của Công ty cổ phần Trang thiết bị y tế và Dịch vụ Thiên Trường</t>
  </si>
  <si>
    <t>Bộ hóa chất cho xét nghiệm Cyfra 21-1</t>
  </si>
  <si>
    <t>MAGLUMI CYFRA 21-1(CLIA); 130201013M</t>
  </si>
  <si>
    <t>Thành phần 1 hộp hóa chất tối thiểu bao gồm:
- Hạt từ được phủ bởi anti-CYFRA 21-1.
- Chất đánh dấu ABEI.
- Chất hiệu chuẩn.
- Mẫu đối chứng.
Hộp ≥100 Test</t>
  </si>
  <si>
    <t>Bộ hóa chất cho xét nghiệm định lượng SCCA</t>
  </si>
  <si>
    <t>MAGLUMI SCCA (CLIA); 130201018M</t>
  </si>
  <si>
    <t>Thành phần 1 hộp hóa chất tối thiểu bao gồm:
- Hạt từ được phủ bởi anti-SCCA.
- Chất đánh dấu ABEI.
- Chất hiệu chuẩn.
- Mẫu đối chứng.
Hộp ≥100 Test</t>
  </si>
  <si>
    <t>Bộ hóa chất cho xét nghiệm NT-proBNP</t>
  </si>
  <si>
    <t>MAGLUMI NT-proBNP (CLIA); 130206004M</t>
  </si>
  <si>
    <t>Thành phần 1 hộp hóa chất tối thiểu bao gồm:
- Hạt từ được phủ bởi anti-NT-ProBNP.
- Chất đánh dấu ABEI.
- Chất hiệu chuẩn.
- Mẫu đối chứng.
Hộp ≥100 Test</t>
  </si>
  <si>
    <t>Hóa chất xét nghiệm định lượng NT-proBNP</t>
  </si>
  <si>
    <t>Bộ hóa chất cho xét nghiệm Troponin I siêu nhạy</t>
  </si>
  <si>
    <t>MAGLUMI hs-cTnI (CLIA) ; 130206014M</t>
  </si>
  <si>
    <t>Thành phần 1 hộp hóa chất tối thiểu bao gồm:
- Hạt từ được phủ bởi anti-cTnI.
- Chất đánh dấu ABEI.
- Chất hiệu chuẩn.
- Mẫu đối chứng.
Hộp ≥100 Test</t>
  </si>
  <si>
    <t>Xét nghiệm định lượng Troponin Ths</t>
  </si>
  <si>
    <t>Bộ hóa chất cho xét nghiệm Cyclosproine</t>
  </si>
  <si>
    <t>MAGLUMI CSA(CLIA); 130207001M</t>
  </si>
  <si>
    <t>Thành phần 1 hộp hóa chất tối thiểu bao gồm:
- Hạt từ được phủ bởi kháng thể đơn dòng anti-Cyclosporin A.
- Chất đánh dấu ABEI.
- Chất hiệu chuẩn.
- Mẫu đối chứng.
Hộp ≥100 Test</t>
  </si>
  <si>
    <t>Bộ hóa chất cho xét nghiệm Tacrolimus</t>
  </si>
  <si>
    <t>MAGLUMI FK 506(CLIA); 130207003M</t>
  </si>
  <si>
    <t>Thành phần 1 hộp hóa chất tối thiểu bao gồm:
- Hạt từ được phủ bởi kháng thể đơn dòng Anti-FK 506.
- Chất đánh dấu ABEI.
- Chất hiệu chuẩn.
- Mẫu đối chứng.
Hộp ≥100 Test</t>
  </si>
  <si>
    <t>Bộ hóa chất cho xét nghiệm Acid Folic</t>
  </si>
  <si>
    <t>MAGLUMI FA(CLIA) ; 130213001M</t>
  </si>
  <si>
    <t>Thành phần 1 hộp hóa chất tối thiểu bao gồm:
- Hạt từ được phủ bởi kháng thể FA.
- Chất đánh dấu ABEI.
- Chất hiệu chuẩn.
- Mẫu đối chứng.
Hộp ≥100 Test</t>
  </si>
  <si>
    <t>Bộ hóa chất cho xét nghiệm Ferritin</t>
  </si>
  <si>
    <t>MAGLUMI Ferritin (CLIA); 130201001M</t>
  </si>
  <si>
    <t>Thành phần 1 hộp hóa chất tối thiểu bao gồm:
- Hạt từ được phủ bởi anti-Ferritin.
- Chất đánh dấu ABEI.
- Chất hiệu chuẩn.
- Mẫu đối chứng.
Hộp ≥100 Test</t>
  </si>
  <si>
    <t>Bộ hóa chất cho xét nghiệm AFP</t>
  </si>
  <si>
    <t>MAGLUMI AFP(CLIA); 130201002M</t>
  </si>
  <si>
    <t>Thành phần 1 hộp hóa chất tối thiểu bao gồm:
- Hạt từ được phủ bởi anti-AFP .
- Chất đánh dấu ABEI.
- Chất hiệu chuẩn.
- Mẫu đối chứng.
Hộp ≥100 Test</t>
  </si>
  <si>
    <t>Bộ hóa chất cho xét nghiệm CEA</t>
  </si>
  <si>
    <t>MAGLUMI CEA(CLIA); 130201003M</t>
  </si>
  <si>
    <t>Thành phần 1 hộp hóa chất tối thiểu bao gồm:
- Hạt từ được phủ bởi anti-CEA.
- Chất đánh dấu ABEI.
- Chất hiệu chuẩn.
- Mẫu đối chứng.
Hộp ≥100 Test</t>
  </si>
  <si>
    <t>Bộ hóa chất cho xét nghiệm PSA toàn phần</t>
  </si>
  <si>
    <t>MAGLUMI Total PSA(CLIA); 130201004M</t>
  </si>
  <si>
    <t>Thành phần 1 hộp hóa chất tối thiểu bao gồm:
- Hạt từ được phủ bởi anti-PSA.
- Chất đánh dấu ABEI.
- Chất hiệu chuẩn.
- Mẫu đối chứng.
Hộp ≥100 Test</t>
  </si>
  <si>
    <t>Bộ hóa chất cho xét nghiệm PSA tự do</t>
  </si>
  <si>
    <t>MAGLUMI f-PSA(CLIA); 130201005M</t>
  </si>
  <si>
    <t>Thành phần 1 hộp hóa chất tối thiểu bao gồm:
- Hạt từ được phủ bởi anti-f-PSA.
- Chất đánh dấu ABEI.
- Chất hiệu chuẩn.
- Mẫu đối chứng.
Hộp ≥100 Test</t>
  </si>
  <si>
    <t>Bộ hóa chất cho xét nghiệm CA125</t>
  </si>
  <si>
    <t>MAGLUMI CA 125(CLIA); 130201009M</t>
  </si>
  <si>
    <t>Thành phần 1 hộp hóa chất tối thiểu bao gồm:
- Hạt từ được phủ bởi anti-CA 125.
- Chất đánh dấu ABEI.
- Chất hiệu chuẩn.
- Mẫu đối chứng.
Hộp ≥100 Test</t>
  </si>
  <si>
    <t>Bộ hóa chất cho xét nghiệm CA 15-3</t>
  </si>
  <si>
    <t>MAGLUMI CA 15-3(CLIA); 130201010M</t>
  </si>
  <si>
    <t>Thành phần 1 hộp hóa chất tối thiểu bao gồm:
- Hạt từ được phủ bởi anti-CA 15-3.
- Chất đánh dấu ABEI.
- Chất hiệu chuẩn.
- Mẫu đối chứng.
Hộp ≥100 Test</t>
  </si>
  <si>
    <t>Bộ hóa chất cho xét nghiệm CA 19-9</t>
  </si>
  <si>
    <t>MAGLUMI CA 19-9(CLIA); 130201011M</t>
  </si>
  <si>
    <t>Thành phần 1 hộp hóa chất tối thiểu bao gồm:
- Hạt từ được phủ bởi anti-CA 19-9.
- Chất đánh dấu ABEI.
- Chất hiệu chuẩn.
- Mẫu đối chứng.
Hộp ≥100 Test</t>
  </si>
  <si>
    <t>Bộ hóa chất cho xét nghiệm FSH</t>
  </si>
  <si>
    <t xml:space="preserve">MAGLUMI FSH(CLIA) ; 130202001M </t>
  </si>
  <si>
    <t>Thành phần 1 hộp hóa chất tối thiểu bao gồm:
- Hạt từ được phủ bởi Anti-FSH.
- Chất đánh dấu ABEI.
- Chất hiệu chuẩn.
- Mẫu đối chứng
Hộp ≥ 100 test</t>
  </si>
  <si>
    <t>Tham khảo giá theo báo giá</t>
  </si>
  <si>
    <t>Bộ hóa chất cho xét nghiệm LH</t>
  </si>
  <si>
    <t>MAGLUMI LH(CLIA) ; 130202002M</t>
  </si>
  <si>
    <t>Thành phần 1 hộp hóa chất tối thiểu bao gồm:
- Hạt từ được phủ bởi Anti-LH.
- Chất đánh dấu ABEI.
- Chất hiệu chuẩn.
- Mẫu đối chứng
Hộp ≥ 100 test</t>
  </si>
  <si>
    <t>Bộ hóa chất cho xét nghiệm PROLACTIN</t>
  </si>
  <si>
    <t>MAGLUMI PRL(CLIA) ; 130202006M</t>
  </si>
  <si>
    <t>Thành phần 1 hộp hóa chất tối thiểu bao gồm:
- Hạt từ được phủ bởi Anti-PRL.
- Chất đánh dấu ABEI.
- Chất hiệu chuẩn.
- Mẫu đối chứng
Hộp ≥ 100 test</t>
  </si>
  <si>
    <t>Hóa chất xét nghiệm định lượng  Prolactin</t>
  </si>
  <si>
    <t>IB2400387850</t>
  </si>
  <si>
    <t>1397/QĐ-BVĐHYHP</t>
  </si>
  <si>
    <t>05/11/2024</t>
  </si>
  <si>
    <t>Bệnh viện Đại học Y Hải Phòng</t>
  </si>
  <si>
    <t>Công ty TNHH Hoàng Oánh</t>
  </si>
  <si>
    <t>Bộ hóa chất cho xét nghiệm ESTRADIOL</t>
  </si>
  <si>
    <t>MAGLUMI Estradiol (CLIA) ; 130202007M</t>
  </si>
  <si>
    <t>Thành phần 1 hộp hóa chất tối thiểu bao gồm:
- Hạt từ được phủ bởi Estradiol kháng nguyên
- Chất đánh dấu ABEI.
- Chất hiệu chuẩn.
- Mẫu đối chứng
Hộp ≥ 50 test</t>
  </si>
  <si>
    <t>Hoá chất xét nghiệm miễn dịch Estradiol</t>
  </si>
  <si>
    <t>Bộ hóa chất cho xét nghiệm PROGESTERONE</t>
  </si>
  <si>
    <t>MAGLUMI PRG(CLIA) ; 130202009M</t>
  </si>
  <si>
    <t>Thành phần 1 hộp hóa chất tối thiểu bao gồm:
- Hạt từ được phủ bởi PRG kháng nguyên
- Chất đánh dấu ABEI.
- Chất hiệu chuẩn.
- Mẫu đối chứng
Hộp ≥ 100 test</t>
  </si>
  <si>
    <t>Hóa chất xét nghiệm định lượng  Progesterone</t>
  </si>
  <si>
    <t>Bộ hóa chất cho xét nghiệm TESTOSTERONE</t>
  </si>
  <si>
    <t>MAGLUMI Testosterone (CLIA) ; 130202010M</t>
  </si>
  <si>
    <t>Thành phần 1 hộp hóa chất tối thiểu bao gồm:
- Hạt từ được phủ bởi TEST kháng nguyên
- Chất đánh dấu ABEI.
- Chất hiệu chuẩn.
- Mẫu đối chứng
Hộp ≥ 100 test</t>
  </si>
  <si>
    <t>Hóa chất xét nghiệm định lượng  Testosterone</t>
  </si>
  <si>
    <t>Bộ hóa chất cho xét nghiệm BETA-HCG</t>
  </si>
  <si>
    <t>MAGLUMI HCG/β- HCG(CLIA) ; 130202003M</t>
  </si>
  <si>
    <t>Thành phần 1 hộp hóa chất tối thiểu bao gồm:
- Hạt từ được phủ bởi anti-β-  HCG
- Chất đánh dấu ABEI.
- Chất hiệu chuẩn.
- Mẫu đối chứng
Hộp ≥ 100 test</t>
  </si>
  <si>
    <t>HCG/ B- HCG</t>
  </si>
  <si>
    <t>Bộ hóa chất cho xét nghiệm C-Peptide</t>
  </si>
  <si>
    <t>MAGLUMI C-Peptide(CLIA) ; 130205001M</t>
  </si>
  <si>
    <t>Thành phần 1 hộp hóa chất tối thiểu bao gồm:
- Hạt từ được phủ bởi  kháng thể đơn dòng  anti-C-Peptide
- Chất đánh dấu ABEI.
- Chất hiệu chuẩn.
- Mẫu đối chứng.
Hộp ≥100 Test</t>
  </si>
  <si>
    <t>Hóa chất xét nghiệm định lượng C-Peptide</t>
  </si>
  <si>
    <t>Bộ hóa chất cho xét nghiệm Insulin</t>
  </si>
  <si>
    <t>MAGLUMI Insulin(CLIA) ; 130205002M</t>
  </si>
  <si>
    <t>Thành phần 1 hộp hóa chất tối thiểu bao gồm:
- Hạt từ được phủ bởi  kháng thể đơn dòng  anti-Insulin
- Chất đánh dấu ABEI.
- Chất hiệu chuẩn.
- Mẫu đối chứng.
Hộp ≥100 Test</t>
  </si>
  <si>
    <t>Hóa chất xét nghiệm định lượng Insulin</t>
  </si>
  <si>
    <t>Bộ hóa chất cho xét nghiệm Cortisol</t>
  </si>
  <si>
    <t>MAGLUMI Cortisol(CLIA) ; 130298002M</t>
  </si>
  <si>
    <t>Thành phần 1 hộp hóa chất tối thiểu bao gồm:
-Hạt từ được phủ bởi anti-FITC
- Chất đánh dấu ABEI: kháng nguyên Cortisol được đánh dấu bởi ABEI
- Chất hiệu chuẩn.
- Mẫu đối chứng
Hộp ≥ 100 test</t>
  </si>
  <si>
    <t>Hóa chất xét nghiệm định lượng Cortisol</t>
  </si>
  <si>
    <t>Bộ hóa chất cho xét nghiệm Intact PTH</t>
  </si>
  <si>
    <t>MAGLUMI Intact PTH(CLIA) ; 130211001M</t>
  </si>
  <si>
    <t>Thành phần 1 hộp hóa chất tối thiểu bao gồm:
- Hạt từ được phủ kháng thể đơn dòng anti - PTH.
- Chất đánh dấu ABEI.
- Chất hiệu chuẩn.
- Mẫu đối chứng
Hộp ≥ 100 test</t>
  </si>
  <si>
    <t>Bộ hóa chất cho xét nghiệm 25-OH Vitamin D</t>
  </si>
  <si>
    <t>MAGLUMI 25-OH Vitamin D(CLIA) ; 130211004M</t>
  </si>
  <si>
    <t>Thành phần 1 hộp hóa chất tối thiểu bao gồm:
- Hạt từ được phủ bởi 25-OH Vitamin D.
- Chất đánh dấu ABEI.
- Chất hiệu chuẩn.
- Mẫu đối chứng
Hộp ≥ 100 test</t>
  </si>
  <si>
    <t>Bộ hóa chất cho xét nghiệm định lượng 25-OH Vitamin D</t>
  </si>
  <si>
    <t>Bộ hóa chất cho xét nghiệm Anti-CCP</t>
  </si>
  <si>
    <t>MAGLUMI Anti-CCP(CLIA) ; 130617001M</t>
  </si>
  <si>
    <t>Thành phần 1 hộp hóa chất tối thiểu bao gồm:
- Hạt từ được phủ bởi kháng nguyên CCP.
- Chất đánh dấu ABEI.
- Chất hiệu chuẩn.
- Mẫu đối chứng
Hộp ≥ 100 test</t>
  </si>
  <si>
    <t>IB2400543055</t>
  </si>
  <si>
    <t>KQ2400543055_2502271329</t>
  </si>
  <si>
    <t>27/2/2025</t>
  </si>
  <si>
    <t>Bệnh viện Nội tiết Trung ương</t>
  </si>
  <si>
    <t>CÔNG TY CỔ PHẦN TRANG THIẾT BỊ VÀ PHÁT TRIỂN DỰ ÁN Y TẾ VIỆT NAM</t>
  </si>
  <si>
    <t>Bộ hóa chất cho xét nghiệm Collagen IV</t>
  </si>
  <si>
    <t>MAGLUMI Col IV (CLIA); 130259003M</t>
  </si>
  <si>
    <t>Thành phần 1 hộp hóa chất tối thiểu bao gồm:
-  Vi hạt từ phủ kháng thể đơn dòng C IV.
- ABEI gắn kháng thể đơn dòng C IV.
- Chất hiệu chuẩn.
- Mẫu đối chứng.
Hộp ≥100 Test</t>
  </si>
  <si>
    <t>Bộ hóa chất cho xét nghiệm Laminin</t>
  </si>
  <si>
    <t>MAGLUMI Laminin (CLIA); 130259004M</t>
  </si>
  <si>
    <t>Thành phần 1 hộp hóa chất tối thiểu bao gồm:
- Vi hạt từ phủ kháng thể đơn dòng LN.
- ABEI gắn kháng thể đơn dòng LN.
- Chất hiệu chuẩn.
- Mẫu đối chứng.
Hộp ≥100 Test</t>
  </si>
  <si>
    <t>Bộ hóa chất cho xét nghiệm PIIIP N-P</t>
  </si>
  <si>
    <t>MAGLUMI PIIIP N-P (CLIA); 130259002M</t>
  </si>
  <si>
    <t>Thành phần 1 hộp hóa chất tối thiểu bao gồm:
- Vi hạt từ phủ kháng thể đơn dòng PIIIP N-P.
- ABEI gắn kháng thể đơn dòng PIIIP N-P.
- Chất hiệu chuẩn.
- Mẫu đối chứng.
Hộp ≥100 Test</t>
  </si>
  <si>
    <t>Bộ hóa chất cho xét nghiệm Axit Hyaluronic</t>
  </si>
  <si>
    <t>MAGLUMI Axit Hyaluronic (CLIA); 130259001M</t>
  </si>
  <si>
    <t>Thành phần 1 hộp hóa chất tối thiểu bao gồm:
- Các vi hạt từ phủ kháng nguyên HA.
- ABEI gắn kháng thể protein liên kết HA.
- Chất hiệu chuẩn.
- Mẫu đối chứng.
Hộp ≥100 Test</t>
  </si>
  <si>
    <t>Dung dịch kích hoạt phát quang dùng cho máy xét nghiệm miễn dịch tự động</t>
  </si>
  <si>
    <t>MAGLUMI Starter 1+2; 130299004M</t>
  </si>
  <si>
    <t>Chất xúc tác 1: Chất xúc tác NaOH
Chất xúc tác 2: Dung dịch hydrogen peroxide
Hộp ≥ 2x230ml</t>
  </si>
  <si>
    <t>2 x 230 ml</t>
  </si>
  <si>
    <t>Dung dịch rửa dùng cho máy xét nghiệm miễn dịch tự động</t>
  </si>
  <si>
    <t>MAGLUMI Wash concentrate; 130299005M</t>
  </si>
  <si>
    <t>Dung dịch Tris-HCl, chai ≥ 700ml</t>
  </si>
  <si>
    <t>1x714ml</t>
  </si>
  <si>
    <t>Chai</t>
  </si>
  <si>
    <t>Cuvet dùng cho máy xét nghiệm miễn dịch tự động</t>
  </si>
  <si>
    <t>MAGLUMI Reaction Cup; 130105000101</t>
  </si>
  <si>
    <t>Chất liệu: Polypropylene . Đóng gói ≥500 cái</t>
  </si>
  <si>
    <t>546 cái</t>
  </si>
  <si>
    <t>Tham khảo giá theo báo giá của Công ty cổ phần Trang thiết bị và Phát triển dự án y tế Việt Nam</t>
  </si>
  <si>
    <t>Công ty cổ phần Trang thiết bị và Phát triển dự án y tế Việt Nam</t>
  </si>
  <si>
    <t>Dung dịch làm sạch ống dùng cho máy xét nghiệm miễn dịch tự động</t>
  </si>
  <si>
    <t>MAGLUMI System Tubing Cleaning Solution; 130299007M</t>
  </si>
  <si>
    <t>Dung dịch sodium hypochlorite, Đóng gói ≥500ml</t>
  </si>
  <si>
    <t>1x500ml</t>
  </si>
  <si>
    <t>Dung dịch kiểm tra sáng dùng cho máy xét nghiệm miễn dịch tự động</t>
  </si>
  <si>
    <t>MAGLUMI Light Check; 130299006M</t>
  </si>
  <si>
    <t>ABEI (N-(4-Aminobutyl)-N-ethylisoluminol); BSA
Đóng gói: ≥5 x 2 ml</t>
  </si>
  <si>
    <t>5 x 2 ml</t>
  </si>
  <si>
    <t>Hóa chất xét nghiệm định lượng T3 tự do</t>
  </si>
  <si>
    <t>Alinity i Free T3 Reagent Kit; 7P69-20</t>
  </si>
  <si>
    <t>Hóa chất xét nghiệm miễn dịch vi hạt hoá phát quang để định lượng triiodothyronine tự do (Free T3) trong huyết thanh và huyết tương.
Thành phần:
- Vi hạt: anti-T3 (từ cừu) phủ vi hạt trong dung dịch đệm MES có chất ổn định từ IgG cừu. Nồng độ tối thiểu: 0.085% rắn
- Chất kết hợp: Chất kết hợp T3 đánh dấu acridinium trong dung dịch đệm citrate với chất ổn định NaCl và Triton X-100. Nồng độ tối thiểu: 0.33 ng/mL.
Đạt chuẩn  ISO 13485 hoặc tương đương
Hộp ≥ 2x100 Test</t>
  </si>
  <si>
    <t>2 x 100 Test</t>
  </si>
  <si>
    <t>Định lượng T3 tự do</t>
  </si>
  <si>
    <t>Alinity miễn dịch</t>
  </si>
  <si>
    <t>Hóa chất hiệu chuẩn cho xét nghiệm T3 tự do</t>
  </si>
  <si>
    <t>Alinity i Free T3 Calibrators; 7P69-01</t>
  </si>
  <si>
    <t>Hoá chất hiệu chuẩn xét nghiệm miễn dịch vi hạt hoá phát quang để định lượng triiodothyronine tự do (Free T3) trong huyết thanh và huyết tương. Thành phần: Cal A - Cal F được điều chế trong huyết thanh người
Đạt chuẩn  ISO 13485 hoặc tương đương
Hộp ≥ 18ml</t>
  </si>
  <si>
    <t>18ml</t>
  </si>
  <si>
    <t>Hóa chất chuẩn xét nghiệm FT3</t>
  </si>
  <si>
    <t>KQ2400543055_250271329</t>
  </si>
  <si>
    <t>Bệnh viện nội tiết Trung ương</t>
  </si>
  <si>
    <t>Hóa chất kiểm tra chất lượng xét nghiệm định lượng T3 tự do</t>
  </si>
  <si>
    <t>Alinity i Free T3 Controls; 7P69-10</t>
  </si>
  <si>
    <t>Mẫu chứng kiểm tra chất lượng xét nghiệm định lượng triiodothyronine tự do (Free T3) trong huyết thanh và huyết tương người. Thành phần: có thành phần T3 trong huyết thanh người. Chất bảo quản: Natri Azide.
Đạt chuẩn  ISO 13485 hoặc tương đương
Hộp ≥ 3x8ml</t>
  </si>
  <si>
    <t>Bộ/ 3 x 8 mL</t>
  </si>
  <si>
    <t>Vật liệu kiểm soát xét nghiệm định lượng triiodothyronine tự do (FT3)</t>
  </si>
  <si>
    <t>IB2400504871</t>
  </si>
  <si>
    <t>589/QĐ-BVH</t>
  </si>
  <si>
    <t>25/3/2025</t>
  </si>
  <si>
    <t>Bệnh viện đa khoa Trung ương Huế</t>
  </si>
  <si>
    <t>Liên danh TATA - GETZ</t>
  </si>
  <si>
    <t>Xem lại. Hộp gồm bao nhiêu bộ</t>
  </si>
  <si>
    <t>Hóa chất xét nghiệm định lượng T4  tự do</t>
  </si>
  <si>
    <t>Alinity i Free T4 Reagent Kit; 7P70-20</t>
  </si>
  <si>
    <t>Hóa chất chính cho xét nghiệm xét nghiệm miễn dịch vi hạt hóa phát quang (CMIA) sử dụng để định lượng thyroxine tự do (T4 tự do) trong huyết thanh và huyết tương người; Thành phần gồm:
- Vi hạt: anti-T4 (từ cừu) phủ trên Vi hạt trong dung dịch đệm TRIS có chất ổn định từ IgG cừu. Nồng độ tối thiểu: 0.05% rắn.
- Chất kết hợp: Chất kết hợp T3 đánh dấu acridinium trong dung dịch đệm MES với chất ổn định NaCl và Triton X-100.
Nồng độ tối thiểu: 0.2 ng/mL.
Đạt chuẩn  ISO 13485 hoặc tương đương; Hộp ≥200 test</t>
  </si>
  <si>
    <t>Định lượng T4 tự do</t>
  </si>
  <si>
    <t>Hóa chất hiệu chuẩn cho xét nghiệm T4  tự do</t>
  </si>
  <si>
    <t>Alinity i Free T4 Calibrators; 7P70-01</t>
  </si>
  <si>
    <t>Hóa chất hiệu chuẩn cho xét nghiệm định lượng Free T4;Đạt chuẩn  ISO 13485 hoặc tương đương; Hộp: ≥6 chai x ≥3.0 mL</t>
  </si>
  <si>
    <t>6 x 3mL</t>
  </si>
  <si>
    <t>Hóa chất chuẩn xét nghiệm FT4</t>
  </si>
  <si>
    <t>Hóa chất kiểm tra chất lượng xét nghiệm định lượng T4  tự do</t>
  </si>
  <si>
    <t>Alinity i Free T4 Controls; 7P70-10</t>
  </si>
  <si>
    <t>Hóa chất kiểm tra chất lượng xét nghiệm T4 tự do, bảo quản ở nhiệt độ 2-8 độ C. Đạt chuẩn  ISO 13485 hoặc tương đương; Hộp: ≥3 chai x ≥8.0 mL</t>
  </si>
  <si>
    <t>Hộp 3 chai x 8mL</t>
  </si>
  <si>
    <t>Hóa chất kiểm tra xét nghiệm định lượng FREE T4 dùng cho máy Alinity</t>
  </si>
  <si>
    <t>IB2400346703</t>
  </si>
  <si>
    <t>3877/QĐ-BVBĐ-BTTBYT</t>
  </si>
  <si>
    <t>04/12/2024</t>
  </si>
  <si>
    <t>Bệnh viện Bưu Điện</t>
  </si>
  <si>
    <t>Công ty cổ phần Thiết bị y tế ONE</t>
  </si>
  <si>
    <t>Hóa chất xét nghiệm định lượng TSH</t>
  </si>
  <si>
    <t>ALINITY i TSH Reagent Kit; 7P48-20</t>
  </si>
  <si>
    <t>Hóa chất chính xét nghiệm miễn dịch vi hạt hoá phát quang để định lượng hormon kích thích tuyến giáp (TSH) trong huyết thanh và huyết tương.
Thành phần: 
- Vi hạt: Anti-β TSH (chuột, kháng thể đơn dòng) phủ trên vi hạt trong dung dịch đệm TRIS với chất ổn định protein (từ bò).
- Chất kết hợp: chất kết hợp Anti-α TSH (chuột, kháng thể đơn dòng) có đánh dấu acridinium trong dung dịch đệm MES với chất ổn định protein (từ bò).
Quy cách: Hộp ≥ 2 x 100 test
Đạt chuẩn ISO 13485 hoặc tương đương</t>
  </si>
  <si>
    <t>Định lượng TSH</t>
  </si>
  <si>
    <t>Hóa chất hiệu chuẩn cho xét nghiệm TSH</t>
  </si>
  <si>
    <t>ALINITY i TSH Calibrators; 7P48-01</t>
  </si>
  <si>
    <t>Hoá chất hiệu chuẩn xét nghiệm miễn dịch vi hạt hoá phát quang để định lượng hormon kích thích tuyến giáp (TSH) trong huyết thanh và huyết tương.
Thành phần:
- Cal 1: thành phần có dung dịch đệm TRIS với chất ổn định protein (từ bò).
- Cal 2: thành phần có TSH (tái tổ hợp) trong dung dịch đệm TRIS với chất ổn định protein (từ bò).
Quy cách: Hộp ≥ 2 chai x 3mL
Đạt chuẩn ISO 13485 hoặc tương đương</t>
  </si>
  <si>
    <t>Hóa chất chuẩn xét nghiệm TSH</t>
  </si>
  <si>
    <t>Hóa chất kiểm tra chất lượng xét nghiệm định lượng TSH</t>
  </si>
  <si>
    <t>ALINITY i TSH Controls; 7P48-10</t>
  </si>
  <si>
    <t>Hóa chất kiểm tra chất lượng xét nghiệm TSH, bảo quản ở nhiệt độ 2-8 độ C. Đạt chuẩn ISO 13485 hoặc tương đương
Hộp ≥ 3x8ml</t>
  </si>
  <si>
    <t>3 x 8 mL</t>
  </si>
  <si>
    <t>Hoá chất kiểm tra xét nghiệm định lượng TSH dùng cho máy Alinity</t>
  </si>
  <si>
    <t>Hóa chất xét nghiệm định lượng Anti-Tg</t>
  </si>
  <si>
    <t>Alinity i Anti-Tg Reagent Kit; 9P34-20</t>
  </si>
  <si>
    <t>Hóa chất chính cho xét nghiệm miễn dịch vi hạt hóa phát quang (CMIA) sử dụng để định lượng lớp kháng thể IgG của tự kháng thể kháng thyroglobulin (anti-Tg) trong huyết thanh và huyết tương người
Thành phần:
- Thyroglobulin người phủ trên vi hạt trong dung dịch đệm MES với chất ổn định protein (từ dê). Chất bảo quản: Tác nhân kháng vi sinh vật.
- Chất kết hợp kháng IgG người (chuột, đơn dòng) có đánh dấu acridinium trong dung dịch đệm MES với chất bề mặt và chất ổn định protein (từ bò). Chất bảo quản: Tác nhân kháng vi sinh vật.
- Đệm MES với protein (từ dê). Chất bảo quản: Tác nhân kháng vi sinh vật.
 Đạt chuẩn ISO 13485 hoặc tương đương
Hộp ≥ 2x100 Test</t>
  </si>
  <si>
    <t>Định lượng Anti-Tg</t>
  </si>
  <si>
    <t>Hóa chất hiệu chuẩn cho xét nghiệm Anti-Tg</t>
  </si>
  <si>
    <t>Alinity i Anti-Tg Calibrators; 9P34-01</t>
  </si>
  <si>
    <t>Hóa chất hiệu chuẩn cho xét nghiệm Anti-Tg; Đạt chuẩn ISO 13485 hoặc tương đương
Hộp ≥ 6x3ml</t>
  </si>
  <si>
    <t>Hóa chất chuẩn xét nghiệm Anti-Tg</t>
  </si>
  <si>
    <t>Hóa chất kiểm tra chất lượng xét nghiệm định lượng Anti-Tg</t>
  </si>
  <si>
    <t>Alinity i Anti-Tg Controls; 9P34-10</t>
  </si>
  <si>
    <t>Hóa chất kiểm tra chất lượng (mẫu chứng) xét nghiệm định lượng Anti-Tg; 
Thành phần: có thành phần huyết tương người trong đệm phosphate với chất ổn định protein (từ bò). Chất bảo quản: Tác nhân kháng vi sinh vật.
Đạt chuẩn ISO 13485 hoặc tương đương
Hộp ≥ 2x4ml</t>
  </si>
  <si>
    <t xml:space="preserve">2 x 4 ml </t>
  </si>
  <si>
    <t>Hóa chất kiểm tra chất lượng xét nghiệm Anti-Tg</t>
  </si>
  <si>
    <t>Hóa chất xét nghiệm định lượng Thyroglobulin (TG)</t>
  </si>
  <si>
    <t>Alinity i Thyroglobulin Reagent Kit (2 X 100 Tests); 9P49-22</t>
  </si>
  <si>
    <t>Hóa chất chính cho xét nghiệm miễn dịch vi hạt hóa phát quang (CMIA) sử dụng để định lượng thyroglobulin trong huyết thanh và huyết tương người trên trên máy phân tích miễn dịch tự động.
Thành phần gồm:
- Kháng thể kháng Tg (kháng thể đơn dòng chuột) phủ trên vi hạt trong dung dịch đệm MES có chất ổn định protein (từ bò). Chất bảo quản: ProClin 300.
- Chất kết hợp kháng thể kháng Tg (kháng thể đơn dòng chuột) có đánh dấu acridinium trong dung dịch đệma MES có chất ổn định protein (từ bò). Chất bảo quản: ProClin 300.
- Đạt tiêu chuẩn ISO13485:2016 hoặc tương đương
Hộp ≥ 2x100 Test</t>
  </si>
  <si>
    <t>2 x 100 Tests</t>
  </si>
  <si>
    <t>Định lượng Tg</t>
  </si>
  <si>
    <t>Có QĐTT của Bệnh viện nội tiết TW số KQ2400543055_250271329; ngày 27/02/2025; 12 tháng; IB2400543055; Giá: 15.985.200 đồng/hộp</t>
  </si>
  <si>
    <t>Hóa chất hiệu chuẩn xét nghiệm định lượng thyroglobulin (Tg)</t>
  </si>
  <si>
    <t>Alinity i Thyroglobulin Calibrators; 9P49-01</t>
  </si>
  <si>
    <t>Hóa chất hiệu chuẩn xét nghiệm định lượng thyroglobulin (Tg). 
Đạt tiêu chuẩn ISO13485:2016 hoặc tương đương
Hộp ≥ 6x3ml</t>
  </si>
  <si>
    <t>Hóa chất chuẩn xét nghiệm Tg</t>
  </si>
  <si>
    <t>Hóa chất kiểm tra chất lượng xét nghiệm định lượng thyroglobulin (Tg)</t>
  </si>
  <si>
    <t>Alinity i Thyroglobulin Controls; 9P49-10</t>
  </si>
  <si>
    <t>Hóa chất chứng (Mẫu chứng) cho xét nghiệm định lượng thyroglobulin (Tg) trong huyết thanh và huyết tương người.
Thành phần: Mẫu chúng cao (H), Trung bình (M), thấp (L) chứa thyroglobulin trong dung dịch đệm phosphate với các chất ổn định protein (từ bò).
Chất bảo quản: ProClin 300 và ProClin 950.
Đạt chuẩn ISO 13485 hoặc tương đương
Hộp ≥ 3x8ml</t>
  </si>
  <si>
    <t>Hóa chất kiểm tra chất lượng xét nghiệm Tg</t>
  </si>
  <si>
    <t>Hóa chất xét nghiệm định lượng các kháng thể kháng thụ thể hormon kích thích tuyến giáp (TRAb)</t>
  </si>
  <si>
    <t>TRAb Reagent Kit; 4V18-22</t>
  </si>
  <si>
    <t>Hóa chất xét nghiệm định lượng các kháng thể kháng thụ thể hormon kích thích tuyến giáp (TRAb)
Thành phần:
- IgG (kháng thể đơn dòng từ chuột) phủ trên vi hạt trong dung dịch đệm MES có các chất ổn định protein (từ bò) và Tween 20. Chất bảo quản: natri azide và các chất kháng vi sinh vật.
- Chất kết hợp kháng thể M22 kháng thụ thể TSH có đánh dấu acridinium trong dung dịch đệm MES với chất ổn định protein (từ bò) và Tween 20. Chất bảo quản: ProClin 300.
Đạt tiêu chuẩn ISO 13485:2016 hoặc tương đương
Hộp ≥ 2x100 Test</t>
  </si>
  <si>
    <t>Định lượng Trab</t>
  </si>
  <si>
    <t>Hóa chất hiệu chuẩn xét nghiệm định lượng các kháng thể kháng thụ thể hormon kích thích tuyến giáp (TRAb)</t>
  </si>
  <si>
    <t>TRAb Calibrators; 4V18-01</t>
  </si>
  <si>
    <t>Hóa chất hiệu chuẩn xét nghiệm định lượng các kháng thể kháng thụ thể hormon kích thích tuyến giáp (TRAb). Tiêu chuẩn ISO 13485, CE hoặc tương đương
Hộp ≥ 6x3ml</t>
  </si>
  <si>
    <t>Hóa chất chuẩn xét nghiệm Trab</t>
  </si>
  <si>
    <t>Hóa chất chuẩn xét nghiệm định lượng các kháng thể kháng thụ thể hormon kích thích tuyến giáp (TRAb)</t>
  </si>
  <si>
    <t>TRAb Controls; 4V18-10</t>
  </si>
  <si>
    <t>Hóa chất kiểm tra chất lượng xét nghiệm định lượng các kháng thể kháng thụ thể hormon kích thích tuyến giáp (TRAb). Đạt tiêu chuẩn chất lượng ISO 13485,CE hoặc tương đương
Hộp ≥ 3x8ml</t>
  </si>
  <si>
    <t xml:space="preserve"> 3 x 8 mL</t>
  </si>
  <si>
    <t>Hóa chất kiểm tra chất lượng xét nghiệm Trab</t>
  </si>
  <si>
    <t>Hóa chất xét nghiệm định lượng Anti-TPO</t>
  </si>
  <si>
    <t>Alinity i Anti-TPO Reagent Kit; 9P35-22</t>
  </si>
  <si>
    <t>Hóa chất xét nghiệm miễn dịch vi hạt hóa phát quang (CMIA) sử dụng để định lượng lớp kháng thể IgG của tự kháng thể kháng peroxidase tuyến giáp (anti-TPO) trong huyết thanh và huyết tương người
Thành phần:
- Thyroid peroxidase (tái tổ hợp) phủ trên vi hạt trong dung dịch đệm MES với chất ổn định protein (bò).
- Chất kết hợp kháng IgG người (chuột, đơn dòng) có đánh dấu acridinium trong dung dịch đệm MES với chất ổn định protein (từ bò). Chất bảo quản: Tác nhân kháng vi sinh vật.
 Đạt tiêu chuẩn chất lượng ISO 13485,CE hoặc tương đương
Hộp ≥ 200 test</t>
  </si>
  <si>
    <t>200 test</t>
  </si>
  <si>
    <t>Định lượng Anti TPO</t>
  </si>
  <si>
    <t>Hóa chất hiệu chuẩn cho xét nghiệm Anti-TPO</t>
  </si>
  <si>
    <t>Alinity i Anti-TPO Calibrators; 9P35-01</t>
  </si>
  <si>
    <t>Hóa chất hiệu chuẩn cho xét nghiệm Anti-TPO; Đạt chuẩn ISO 13485
Quy cách: Hộp ≥ 6 chai x 3mL</t>
  </si>
  <si>
    <t>Hóa chất chuẩn xét nghiệm Anti TPO</t>
  </si>
  <si>
    <t>Hóa chất kiểm tra chất lượng xét nghiệm định lượng Anti-TPO</t>
  </si>
  <si>
    <t>Alinity i Anti-TPO Controls; 9P35-10</t>
  </si>
  <si>
    <t>Hóa chất kiểm tra chất lượng xét nghiệm Anti TPO, bảo quản ở nhiệt độ 2-8 độ C. Đạt tiêu chuẩn chất lượng ISO 13485,CE
Quy cách: Hộp ≥ 2 chai x 4ml</t>
  </si>
  <si>
    <t>Hóa chất kiểm tra chất lượng xét nghiệm Anti TPO</t>
  </si>
  <si>
    <t>Hóa chất xét nghiệm định lượng CYFRA 21-1</t>
  </si>
  <si>
    <t>Alinity i CYFRA 21-1 Reagent Kit; 9P40-22</t>
  </si>
  <si>
    <t>Thành phần:
- Vi hạt: Kháng thể kháng CYFRA 21-1 (từ kháng thể đơn dòng chuột) phủ trên vi hạt trong dung dịch đệm TRIS có chất ổn định protein (từ bò).
- Chất kết hợp: Chất kết hợp có kháng thể kháng CYFRA 21-1 (từ kháng thể đơn dòng chuột) có đánh dấu acridinium trong dung dịch đệm MES với chất ổn định protein (từ bò).
 Đạt chuẩn ISO 13485 hoặc tương đương
Hộp ≥ 2x100 Test</t>
  </si>
  <si>
    <t>Hóa chất xét nghiệm  định lượng các mảnh cytokeratin 19 dùng cho máy Alinity</t>
  </si>
  <si>
    <t>Hóa chất hiệu chuẩn cho xét nghiệm định lượng CYFRA 21-1</t>
  </si>
  <si>
    <t>Alinity i CYFRA 21-1 Calibrators; 9P40-01</t>
  </si>
  <si>
    <t>Hóa chất hiệu chuẩn cho xét nghiệm miễn dịch vi hạt hóa phát quang định lượng CYFRA 21-1
Đạt chuẩn ISO 13485 hoặc tương đương
Hộp ≥ 6x3ml</t>
  </si>
  <si>
    <t>Hóa chất tạo đường chuẩn cho xét nghiệm định lượng các mảnh cytokeratin 19 dùng cho máy Alinity</t>
  </si>
  <si>
    <t>Hóa chất kiểm tra chất lượng xét nghiệm Cyfra 21-1</t>
  </si>
  <si>
    <t>Alinity i CYFRA 21-1 Controls; 9P40-10</t>
  </si>
  <si>
    <t>Mẫu chứng CYFRA 21-1 được sử dụng để kiểm tra độ xác thực và độ chính xác của máy phân tích miễn dịch khi thực hiện định lượng các mảnh cytokeratin 19 trong huyết thanh và huyết tương người.
Hộp ≥ 3x8ml</t>
  </si>
  <si>
    <t>Hóa chất kiểm tra xét nghiệm định lượng các mảnh cytokeratin 19 dùng cho máy Alinity</t>
  </si>
  <si>
    <t>Hóa chất xét nghiệm định lượng ProGRP</t>
  </si>
  <si>
    <t>Alinity i ProGRP Reagent Kit; 9P32-22</t>
  </si>
  <si>
    <t>Hóa chất chính cho xét nghiệm miễn dịch vi hạt hóa phát quang (CMIA) sử dụng để định lượng ProGRP trong huyết thanh và huyết tương người.
Thành phần:
- Anti-ProGRP (chuột, kháng thể đơn dòng) phủ trên vi hạt trong dung dịch đệm TRIS với chất ổn định protein (bò).
- Chất kết hợp Anti-ProGRP đánh dấu acridinium (chuột, kháng thể đơn dòng) trong dung dịch đệm MES với chất ổn định protein (từ bò). 
- Đệm TRIS. Chất bảo quản: ProClin 300.
Đạt tiêu chuẩn ISO13485 hoặc tương đương
Hộp ≥ 2x100 test</t>
  </si>
  <si>
    <t>Hộp 2 x 100 test</t>
  </si>
  <si>
    <t>Thuốc thử xét nghiệm định lượng ProGRP</t>
  </si>
  <si>
    <t>Hóa chất hiệu chuẩn cho xét nghiệm định lượng ProGRP</t>
  </si>
  <si>
    <t>Alinity i ProGRP Calibrators; 9P32-01</t>
  </si>
  <si>
    <t>Hóa chất hiệu chuẩn cho xét nghiệm định lượng peptide giải phóng Pro-gastrin (ProGRP) trong huyết thanh và huyết tương người.
Thành phần:
- Chất hiệu chuẩn A: có chứa đệm citrate với chất ổn định protein (từ bò).
- Chất hiệu chuẩn B đến F: có chứa ProGRP tổng hợp trong đệm citrate với chất ổn định protein (từ bò).
Đạt tiêu chuẩn ISO13485 hoặc tương đương
Hộp ≥ 6x3ml</t>
  </si>
  <si>
    <t>Chất chuẩn xét nghiệm ProGRP</t>
  </si>
  <si>
    <t>Hóa chất kiểm tra chất lượng xét nghiệm định lượng ProGRP</t>
  </si>
  <si>
    <t>Alinity i ProGRP Controls; 9P32-10</t>
  </si>
  <si>
    <t>Hóa chất kiểm tra chất lượng (mẫu chứng) cho xét nghiệm định lượng peptide giải phóng Pro-gastrin (ProGRP) trong huyết thanh và huyết tương người.
Thành phần: Mẫu chứng cao (H), Trung bình (M), Thấp (L) có thành phần ProGRP tổng hợp trong dung dịch đệm citrate với chất ổn định protein (từ bò). Chất bảo quản: ProClin 300 và ProClin 950. Đạt tiêu chuẩn ISO13485 hoặc tương đương
Hộp ≥ 3x8ml</t>
  </si>
  <si>
    <t>Chất chứng xét nghiệm ProGRP</t>
  </si>
  <si>
    <t>Hóa chất xét nghiệm định lượng SCC</t>
  </si>
  <si>
    <t>Alinity i SCC Reagent Kit; 9P33-22</t>
  </si>
  <si>
    <t>Hóa chất chính cho xét nghiệm xét nghiệm miễn dịch vi hạt hóa phát quang (CMIA) để định lượng kháng nguyên ung thư tế bào vảy (SCC Ag) trong huyết thanh và huyết tương người trên máy phân tích miễn dịch tự động dùng để hỗ trợ quản lý điều trị bệnh nhân bị ung thư tế bào vảy.
Thành phần bao gồm:
- Kháng thể kháng kháng nguyên SCC (chuột, đơn dòng) phủ trên vi hạt trong dung dịch đệm MES với chất ổn định protein (bò). Chất bảo quản: natri azide và các tác nhân kháng khuẩn khác.
- Kháng thể kháng kháng nguyên SCC có đánh dấu acridinium (đơn dòng, chuột) kết hợp trong dung dịch đệm MES với chất ổn định protein (bò). Chất bảo quản: natri azide và các tác nhân kháng khuẩn khác
- Đạt tiêu chuẩn ISO13485:2016 hoặc tương đương
Hộp ≥ 2x100 Test</t>
  </si>
  <si>
    <t>Hóa chất xét nghiệm  định lượng kháng nguyên ung thư biểu mô tế bào vảy (SCC) dùng cho máy Alinity</t>
  </si>
  <si>
    <t>Hóa chất hiệu chuẩn cho xét nghiệm SCC</t>
  </si>
  <si>
    <t>Alinity i SCC Calibrators; 9P33-01</t>
  </si>
  <si>
    <t>Hóa chất hiệu chuẩn cho xét nghiệm định lượng kháng nguyên ung thư tế bào vảy (SCC Ag) trong huyết thanh và huyết tương người.;
Thành phần: 06 chai mỗi chai 3ml gồm:
- Cal A: chứa đệm borate có chất ổn định protein (từ bò)
- Cal B-F: cchứa SCC Ag (từ người) được điều chế trong đệm borate với chất ổn định protein (từ bò).
Đạt tiêu chuẩn ISO13485 hoặc tương đương</t>
  </si>
  <si>
    <t>Hộp 6 chai x 3mL</t>
  </si>
  <si>
    <t>Hoá chất tạo đường chuẩn cho xét nghiệm định lượng kháng nguyên ung thư biểu mô tế bào vảy (SCC) dùng cho máy Alinity</t>
  </si>
  <si>
    <t>Hóa chất kiểm tra chất lượng xét nghiệm định lượng SCC</t>
  </si>
  <si>
    <t>Alinity i SCC Controls; 9P33-13</t>
  </si>
  <si>
    <t>Hóa chất kiểm tra chất lượng (mẫu chứng) cho xét nghiệm định lượng SCC trong huyết thanh và huyết tương người.
Thành phần gồm: Mẫu chứng cao (H), Trung bình (M), thấp (L) ở các nồng độ khác nhau trong dung dịch đệm Tris có chất ổn định protein (từ bò). Chất bảo quản: ProClin 300 và natri azide.
Đạt tiêu chuẩn ISO13485:2016 hoặc tương đương
Hộp ≥ 3x8ml</t>
  </si>
  <si>
    <t>Hộp 3 chai x 8 mL</t>
  </si>
  <si>
    <t>Hoá chất kiểm tra xét nghiệm định lượng kháng nguyên ung thư biểu mô tế bào vảy SCC dùng cho máy Alinity</t>
  </si>
  <si>
    <t>Hóa chất xét nghiệm định lượng AFP</t>
  </si>
  <si>
    <t>ALINITY i AFP Reagent Kit; 7P90-20</t>
  </si>
  <si>
    <t>Hóa chất chính cho xét nghiệm miễn dịch vi hạt hoá phát quang để định lượng alpha-fetoprotein (AFP).
Thành phần:
- Anti-AFP (chuột, kháng thể đơn dòng) phủ trên vi hạt trong đệm MES với chất ổn định protein (từ bò).
- Anti-AFP (kháng thể đơn dòng, chuột) chất kết hợp có đánh dấu acridinium trong dung dịch đệm MES với chất ổn định protein (từ bò).
Đạt chuẩn ISO 13485 hoặc tương đương
Hộp ≥ 2x100 Test</t>
  </si>
  <si>
    <t>Hóa chất xét nghiệm Alpha-Fetoprotein (AFP) dùng cho máy Alinity</t>
  </si>
  <si>
    <t>Hóa chất hiệu chuẩn cho xét nghiệm AFP</t>
  </si>
  <si>
    <t>ALINITY i AFP Calibrators; 7P90-01</t>
  </si>
  <si>
    <t>Hóa chất hiệu chuẩn cho xét nghiệm miễn dịch vi hạt hoá phát quang để định lượng alpha-fetoprotein (AFP); Đạt chuẩn ISO 13485 hoặc tương đương
Hộp ≥ 6x3ml</t>
  </si>
  <si>
    <t>Hóa chất tạo đường chuẩn cho xét nghiệm Alpha-Fetoprotein (AFP) dùng cho máy Alinity</t>
  </si>
  <si>
    <t>Hóa chất kiểm tra chất lượng xét nghiệm định lượng AFP</t>
  </si>
  <si>
    <t>ALINITY i AFP Controls; 7P90-10</t>
  </si>
  <si>
    <t>Hóa chất kiểm tra chất lượng (mẫu chứng) cho xét nghiệm định lượng alpha-fetoprotein (AFP) trong mẫu huyết thanh, huyết tương và dịch màng ối
Thành phần: Mẫu chứng cao (H), Trung bình (M), Thấp (L) có AFP tinh sạch (từ huyết thanh máu cuống rốn) được điều chế trong dung dịch đệm phosphate với chất ổn định protein (từ bò).
Đạt tiêu chuẩn ISO13485 hoặc tương đương
Hộp ≥ 3x8ml</t>
  </si>
  <si>
    <t>Hóa chất kiểm tra xét nghiệm  Alpha-Fetoprotein (AFP) dùng cho máy Alinity</t>
  </si>
  <si>
    <t>Hóa chất xét nghiệm Anti-CCP</t>
  </si>
  <si>
    <t>Alinity i Anti-CCP Reagent Kit; 9P27-20</t>
  </si>
  <si>
    <t>Hóa chất xét nghiệm miễn dịch vi hạt hóa
phát quang (CMIA) sử dụng để bán định lượng lớp kháng thể IgG của tự kháng thể đặc hiệu kháng peptide citrullinated dạng vòng (CCP) trong huyết thanh hoặc huyết tương người.
Thành phần: 
- CCP phủ trên vi hạt trong dung dịch đệm phosphate có chất ổn định protein (từ bò) và chất ổn định bề mặt.
- Kháng thể chuột kháng IgG ở người: Chất kết hợp có đánh dấu acridinium trong dung dịch đệm MES với chất ổn định protein (từ bò) và chất bề mặt.
- Dung dịch đệm Phosphate với chất ổn định protein (từ bò) và chất bề mặt.
Đạt tiêu chuẩn ISO13485 hoặc tương đương
Hộp ≥ 2x100 test</t>
  </si>
  <si>
    <t>Hóa chất chính xét nghiệm Anti-CCP trong huyết thanh hay huyết tương</t>
  </si>
  <si>
    <t>Hóa chất hiệu chuẩn cho xét nghiệm Anti-CCP</t>
  </si>
  <si>
    <t>Alinity i Anti-CCP Calibrators; 9P27-01</t>
  </si>
  <si>
    <t>Hóa chất hiệu chuẩn (mẫu chuẩn) cho xét nghiệm miễn dịch vi hạt hóa phát quang (CMIA) sử dụng để bán định lượng lớp kháng thể IgG của tự kháng thể đặc hiệu kháng peptide citrullinated dạng vòng (CCP) trong huyết thanh hoặc huyết tương người.
Thành phần: 
- Cal A: thành phần có dung dịch đệm phosphate có chất ổn định protein (từ bò)
- Cal B đến F: có thành phần huyết tương người dương tính với anti-CCP trong đệm phosphate có chất ổn định protein (từ bò). Chất bảo quản: natri azide.
Đạt tiêu chuẩn ISO13485 hoặc tương đương
Hộp ≥ 6x3ml</t>
  </si>
  <si>
    <t>Hóa chất chuẩn Anti-CCP</t>
  </si>
  <si>
    <t>Hóa chất kiểm tra chất lượng xét nghiệm Anti-CCP</t>
  </si>
  <si>
    <t>Alinity i Anti-CCP Controls; 9P27-10</t>
  </si>
  <si>
    <t>Hóa chất kiểm tra chất lượng (mẫu chứng) xét nghiệm Anti-CCP
Thành phần: 
- Mẫu chứng âm (-) chứa huyết tương người âm tính với anti-CCP trong đệm phosphate.
- Mẫu chứng dương (+) có chứa huyết tương người dương tính với anti-CCP trong đệm phosphate.
Đạt tiêu chuẩn ISO13485 hoặc tương đương
Hộp ≥ 2x7ml</t>
  </si>
  <si>
    <t>Hộp 2 chai x 7ml</t>
  </si>
  <si>
    <t>Hoá chất kiểm tra chất lượng xét nghiệm Anti-CCP trong huyết thanh hay huyết tương.</t>
  </si>
  <si>
    <t>Hóa chất chính cho xét nghiệm định lượng CA 125</t>
  </si>
  <si>
    <t>Alinity i CA 125 II Reagent Kit  (2 x 100 Tests); 8P49-20</t>
  </si>
  <si>
    <t>Hóa chất chính cho xét nghiệm định lượng CA 125
Thành phần: 
- Vi hạt chứa kháng thể kháng kháng nguyên CA 125 (kháng thể đơn dòng chuột) phủ trên vi hạt trong đệm TRIS với chất ổn định protein (từ bò).
- Chất kết hợp kháng thể kháng CA 125 (từ kháng thể đơn dòng chuột) có đánh dấu acridinium trong dung dịch đệm phosphate với chất ổn định protein (từ bò).
 Đạt chuẩn ISO 13485 hoặc tương đương
Hộp ≥ 2x100 test</t>
  </si>
  <si>
    <t>Hóa chất xét nghiệm  định lượng CA 125 II dùng cho máy Alinity</t>
  </si>
  <si>
    <t>Hóa chất hiệu chuẩn cho xét nghiệm định lượng CA 125</t>
  </si>
  <si>
    <t>Alinity i CA 125 II Calibrators; 8P49-01</t>
  </si>
  <si>
    <t>Hóa chất hiệu chuẩn cho xét nghiệm CA 125 II.
Thành phần: 6 chai gồm:
Cal A: có chứa dung dịch đệm TRIS với chất ổn định protein (từ bò).
Cal B đến Cal F: có thành phần kháng nguyên (từ người) được xác định bởi OC 125 được điều chế trong dung dịch đệm TRIS có chất ổn định protein (từ bò). 
 Đạt tiêu chuẩn ISO13485:2016 hoặc tương đương
Hộp ≥ 6x3ml</t>
  </si>
  <si>
    <t>Hôp 6 chai x 3ml</t>
  </si>
  <si>
    <t>Hóa chất tạo đường chuẩn cho xét nghiệm định lượng CA 125 II dùng cho máy Alinity</t>
  </si>
  <si>
    <t>Hóa chất kiểm tra chất lượng xét nghiệm định lượng CA125</t>
  </si>
  <si>
    <t>Alinity i CA 125 II Controls; 8P49-10</t>
  </si>
  <si>
    <t>Hóa chất kiểm tra chất lượng xét nghiệm (mẫu chứng) định lượng CA125 
Thành phần: có thành phần kháng nguyên được xác định bởi kháng thể đơn dòng OC 125 (từ người) được điều chế trong dung dịch đệm TRIS có chất ổn định protein (từ bò). Chất bảo quản: Natri Azide và ProClin 300
Đạt chuẩn ISO 13485 hoặc tương đương
Hộp ≥3x8ml</t>
  </si>
  <si>
    <t>Hôp 3 chai x 8ml</t>
  </si>
  <si>
    <t>Hóa chất kiểm tra xét nghiệm định lượng CA 125 II dùng cho máy Alinity</t>
  </si>
  <si>
    <t>Hóa chất chính cho xét nghiệm định lượng CA 15-3</t>
  </si>
  <si>
    <t>Alinity i CA 15-3 Reagent Kit (2 x 100 Tests); 8P51-20</t>
  </si>
  <si>
    <t>Hóa chất chính cho xét nghiệm định lượng CA 15-3
Thành phần:
Vi hạt: 115D8 (chuột, kháng thể đơn dòng) phủ trên vi hạt trong dung dịch đệm TRIS với chất ổn định protein (bò).
Chất kết hợp: DF3 chất kết hợp đánh dấu acridinium (chuột, kháng thể đơn dòng) trong dung dịch đệm phosphate với chất ổn định protein (từ bò).
Đạt chuẩn ISO 13485 hoặc tương đương
Hộp ≥ 2x100 test</t>
  </si>
  <si>
    <t>Hóa chất xét nghiệm  định lượng CA 15-3 dùng cho máy Alinity</t>
  </si>
  <si>
    <t>Hóa chất hiệu chuẩn cho xét nghiệm định lượng CA 15-3</t>
  </si>
  <si>
    <t>Alinity i CA 15-3 Calibrators; 8P51-01</t>
  </si>
  <si>
    <t>Hóa chất hiệu chuẩn cho xét nghiệm CA 15-3.
Thành phần: 6 chai gồm:
Cal A: có chứa dung dịch đệm TRIS với chất ổn định protein (từ bò).
Cal B đến Cal F: có chứa kháng nguyên (từ người) được xác định bởi DF3 trong điều chế trong dung dịch đệm TRIS có chất ổn định portein (từ bò).
 Đạt tiêu chuẩn ISO13485:2016 hoặc tương đương
Hộp ≥ 6x3ml</t>
  </si>
  <si>
    <t>Hóa chất tạo đường chuẩn cho xét nghiệm định lượng CA 15-3 dùng cho máy Alinity</t>
  </si>
  <si>
    <t>Hóa chất kiểm tra chất lượng xét nghiệm định lượng CA 15-3</t>
  </si>
  <si>
    <t>Alinity i CA 15-3 Controls; 8P51-10</t>
  </si>
  <si>
    <t>Hóa chất kiểm tra chất lượng xét nghiệm (mẫu chứng) định lượng CA 15-3
Thành phần: có chứa kháng nguyên (từ người) được xác định bởi DF3 trong dung dịch đệm TRIS với chất ổn định portein (từ bò). Chất bảo quản: natri azide và ProClin 300.
Đạt chuẩn ISO 13485 hoặc tương đương
Hộp ≥ 2x8ml</t>
  </si>
  <si>
    <t>Hộp 2 chai x 8mL</t>
  </si>
  <si>
    <t>Hóa chất kiểm tra xét nghiệm định lượng CA 15-3 dùng cho máy Alinity</t>
  </si>
  <si>
    <t>Hóa chất chính cho xét nghiệm định lượng CA 19-9</t>
  </si>
  <si>
    <t>Alinity i CA 19-9XR Reagent Kit (2 x 100 Tests); 8P32-20</t>
  </si>
  <si>
    <t>Hóa chất chính cho xét nghiệm định lượng CA 19-9
Thành phần: 
- Vi hạt: 1116-NS-19-9 (chuột, kháng thể đơn dòng) phủ trên vi hạt trong dung dịch đệm citrate với chất ổn định protein (bò).
- Chất kết hợp: 1116-NS-19-9 (chuột, kháng thể đơn dòng) chất kết hợp có đánh dấu acridinium trong dung dịch đệm phosphate với chất ổn định protein (bò)
Đạt tiêu chuẩn ISO13485:2016 hoặc tương đương
Hộp ≥ 2x100 test</t>
  </si>
  <si>
    <t>Hóa chất xét nghiệm  định lượng CA 19-9 dùng cho máy Alinity</t>
  </si>
  <si>
    <t>Hóa chất hiệu chuẩn cho xét nghiệm định lượng CA 19-9</t>
  </si>
  <si>
    <t>Alinity i CA 19-9XR Calibrators; 8P32-01</t>
  </si>
  <si>
    <t>Hóa chất hiệu chuẩn cho xét nghiệm CA 19-9
Thành phần:
- Cal A: có chứa đệm TRIS với chất ổn định protein (từ bò).
- Cal B-F: chứa chất xác định phản ứng 1116-NS-19-9 (từ người) được điều chế trong đệm TRIS có chất ổn định protein (từ bò). 
 Đạt tiêu chuẩn ISO13485:2016 hoặc tương đương
Hộp ≥ 6x3ml</t>
  </si>
  <si>
    <t>Hóa chất tạo đường chuẩn cho xét nghiệm định lượng CA 19-9 dùng cho máy Alinity</t>
  </si>
  <si>
    <t>Hóa chất kiểm tra chất lượng xét nghiệm định lượng CA 19-9</t>
  </si>
  <si>
    <t>Alinity i CA 19-9XR Controls; 8P32-10</t>
  </si>
  <si>
    <t>Hóa chất kiểm tra chất lượng xét nghiệm định lượng CA 19-9 
Thành phần: chứa chất xác định phản ứng 1116-NS-19-9 (từ người) được điều chế trong dung dịch đệm TRIS có chất ổn định protein (từ bò). Chất bảo quản: natri azide và ProClin 300.
Đạt chuẩn ISO 13485 hoặc tương đương
Hộp ≥ 3x8ml</t>
  </si>
  <si>
    <t>Hóa chất chính cho xét nghiệm định lượng CEA</t>
  </si>
  <si>
    <t>ALINITY i CEA Reagent Kit; 7P62-20</t>
  </si>
  <si>
    <t>Hóa chất chính cho xét nghiệm định lượng kháng nguyên ung thư biểu mô phôi (CEA) trong mẫu huyết thanh và huyết tương người; 
Thành phần bao gồm: 
- Vi hạt: Anti-CEA (kháng thể đơn dòng, chuột) phủ trên vi hạt trong dung dịch đệm TRIS với chất ổn định protein (từ bò).
- Chất kết hợp: Chất kết hợp kháng thể kháng CEA đánh dấu acridinium (chuột, kháng thể đơn dòng) Anti-CEA trong dung dịch đệm phosphate với chất ổn định protein (từ bò).
Đạt chuẩn ISO 13485 hoặc tương đương
Hộp ≥ 2x100 test</t>
  </si>
  <si>
    <t>Hóa chất xét nghiệm  định lượng CEA- Carcinoembroyenic</t>
  </si>
  <si>
    <t>Hóa chất hiệu chuẩn cho xét nghiệm định lượng CEA</t>
  </si>
  <si>
    <t>ALINITY i CEA Calibrators; 7P62-01</t>
  </si>
  <si>
    <t>Hóa chất hiệu chuẩn cho xét nghiệm định lượng kháng nguyên ung thư biểu mô phôi (CEA) trong mẫu huyết thanh và huyết tương người ;
Thành phần: 02 chai gồm:
- Cal 1: có dung dịch đệm phosphate và chất ổn định protein (từ bò)
- Cal 2: có thành phần CEA (từ người) được điều chế trong đệm phosphate với chất ổn định protein (từ bò). 
Đạt chuẩn ISO 13485 hoặc tương đương
Hộp ≥ 2x3ml</t>
  </si>
  <si>
    <t>Hộp 2 chai x 3mL</t>
  </si>
  <si>
    <t>Hóa chất tạo đường chuẩn cho xét nghiệm định lượng CEA - Carcinoembroyenic dùng cho máy Alinity</t>
  </si>
  <si>
    <t>Hóa chất kiểm tra chất lượng xét nghiệm định lượng CEA</t>
  </si>
  <si>
    <t>ALINITY i CEA Controls; 7P62-10</t>
  </si>
  <si>
    <t xml:space="preserve">Hóa chất kiểm tra chất lượng xét nghiệm định lượng CEA
Thành phần: có thành phần CEA (từ người) được điều chế trong dung dịch đệm phosphate có chất ổn định protein (từ bò). Chất bảo quản: Tác nhân kháng vi sinh vật.
Đạt chuẩn ISO 13485 hoặc tương đương
Hộp ≥ 3x8ml
</t>
  </si>
  <si>
    <t>Hóa chất kiểm tra xét nghiệm định lượng CEA - Carcinoembroyenic</t>
  </si>
  <si>
    <t>Hóa chất xét nghiệm định lượng PSA tự do</t>
  </si>
  <si>
    <t>ALINITY i Free PSA Reagent Kit; 7P93-20</t>
  </si>
  <si>
    <t>Hóa chất chính xét nghiệm miễn dịch vi hạt hoá phát quang để định lượng kháng nguyên đặc hiệu tuyến tiền liệt (PSA) tự do trong huyết thanh.
Thành phần:
- Vi hạt: Anti-Free PSA (kháng thể đơn dòng từ chuột) phủ trên Vi hạt trong dung dịch đệm TRIS với chất ổn định protein (từ bò).
- Chất kết hợp: Anti-PSA (kháng thể đơn dòng, chuột) chất kết hợp có đánh dấu acridinium trong dung dịch đệm MES với chất ổn định protein (từ bò). 
Đạt chuẩn  ISO 13485 hoặc tương đương
Hộp ≥ 2x100 test</t>
  </si>
  <si>
    <t>Hóa chất xét nghiệm  định lượng PSA tự do dùng cho máy Alinity</t>
  </si>
  <si>
    <t>Hóa chất hiệu chuẩn cho xét nghiệm PSA  tự do</t>
  </si>
  <si>
    <t>ALINITY i Free PSA Calibrators; 7P93-01</t>
  </si>
  <si>
    <t>Hoá chất hiệu chuẩn cho xét nghiệm miễn dịch vi hạt hoá phát quang để định lượng kháng nguyên đặc hiệu tuyến tiền liệt (PSA) tự do trong huyết thanh.
Đạt chuẩn  ISO 13485 hoặc tương đương
Hộp ≥ 2x3ml</t>
  </si>
  <si>
    <t>Hóa chất tạo đường chuẩn cho xét nghiệm định lượng PSA tự do dùng cho máy Alinity</t>
  </si>
  <si>
    <t>Hóa chất kiểm tra chất lượng xét nghiệm định lượng PSA tự do</t>
  </si>
  <si>
    <t>ALINITY i Free PSA Controls; 7P93-10</t>
  </si>
  <si>
    <t>Hóa chất kiểm tra chất lượng xét nghiệm PSA tự do, bảo quản ở nhiệt độ 2-8 độ C. 
Đạt chuẩn  ISO 13485 hoặc tương đương
Hộp ≥ 3x8ml</t>
  </si>
  <si>
    <t>Hóa chất kiểm tra xét nghiệm định lượng PSA tự do dùng cho máy Alinity</t>
  </si>
  <si>
    <t>Hóa chất xét nghiệm định lượng PSA toàn phần</t>
  </si>
  <si>
    <t>ALINITY i Total PSA Reagent Kit; 7P92-20</t>
  </si>
  <si>
    <t>Hóa chất chính xét nghiệm miễn dịch vi hạt hoá phát quang để định lượng PSA toàn phần (cả PSA tự do và PSA phức hợp với alpha-1-antichymotrypsin) trong huyết thanh người.
Thành phần:
- Vi hạt: Anti-PSA (kháng thể đơn dòng từ chuột) phủ trên vi hạt trong dung dịch đệm TRIS với chất ổn định protein (từ bò).
- Chất kết hợp: Chất kết hợp Anti-PSA (kháng thể đơn dòng từ chuột) có đánh dấu acridinium trong dung dịch đệm MES với chất ổn định protein (từ bò).
Đạt chuẩn  ISO 13485 hoặc tương đương
Hộp ≥ 2x100 test</t>
  </si>
  <si>
    <t>Hóa chất xét nghiệm  định lượng PSA dùng cho máy Alinity</t>
  </si>
  <si>
    <t>Hóa chất hiệu chuẩn cho xét nghiệm PSA toàn phần</t>
  </si>
  <si>
    <t>ALINITY i Total PSA Calibrators; 7P92-01</t>
  </si>
  <si>
    <t>Hóa chất hiệu chuẩn cho xét nghiệm PSA toàn phần; 
Đạt chuẩn  ISO 13485 hoặc tương đương
Hộp ≥ 2x3ml</t>
  </si>
  <si>
    <t>Hoá chất tạo đường chuẩn cho xét nghiệm định lượng PSA dùng cho máy Alinity</t>
  </si>
  <si>
    <t>Hóa chất kiểm tra chất lượng xét nghiệm định lượng PSA toàn phần</t>
  </si>
  <si>
    <t>ALINITY i Total PSA Controls; 7P92-10</t>
  </si>
  <si>
    <t>Hóa chất kiểm tra chất lượng xét nghiệm Total PSA , bảo quản ở nhiệt độ 2-8 độ C.
Đạt chuẩn  ISO 13485 hoặc tương đương
Hộp ≥ 3x8ml</t>
  </si>
  <si>
    <t>Hoá chất kiểm tra xét nghiệm định lượng PSA dùng cho máy Alinity</t>
  </si>
  <si>
    <t>3877/QĐ-BVBĐ-VTTBYT</t>
  </si>
  <si>
    <t>Hóa chất xét nghiệm định lượng NSE</t>
  </si>
  <si>
    <t>NSE Reagent Kit; 1R19-22</t>
  </si>
  <si>
    <t>Hóa chất chính xét nghiệm miễn dịch vi hạt hóa phát quang (CMIA) được sử dụng để định lượng enolase đặc hiệu thần kinh (NSE) trong huyết thanh người.
Thành phần: 
- Anti-NSE (kháng thể đơn dòng, chuột) phủ trên vi hạt trong dung dịch đệm Bis-TRIS propane có chất ổn định protein (từ bò). Chất bảo quản: ProClin 300 và ProClin 950.
- Chất kết hợp Anti-NSE (kháng thể đơn dòng, chuột) có đánh dấu acridinium trong dung dịch đệm MES có chất ổn định protein (từ bò).
Đạt chuẩn ISO 13485 hoặc tương đương
Hộp ≥ 2x100 test</t>
  </si>
  <si>
    <t>Thuốc thử xét nghiệm định lượng NSE</t>
  </si>
  <si>
    <t>Hóa chất hiệu chuẩn cho xét nghiệm NSE</t>
  </si>
  <si>
    <t>NSE Calibrators; 1R19-01</t>
  </si>
  <si>
    <t>Hóa chất hiệu chuẩn cho xét nghiệmđịnh lượng NSE; 
Thành phần: 
- Cal A: có chứa dung dịch đệm phosphate với chất ổn định protein (từ bò).
- Cal B đến F: chứa NSE người trong dung dịch đệm phosphate có chứa chất ổn định protein (từ bò).
Đạt chuẩn ISO 13485 hoặc tương đương
Hộp ≥ 6x3ml</t>
  </si>
  <si>
    <t>Hộp 6 chai x 3.0 mL</t>
  </si>
  <si>
    <t>Chất hiệu chuẩn xét nghiệm định lượng NSE</t>
  </si>
  <si>
    <t>Hóa chất kiểm tra chất lượng xét nghiệm định lượng NSE</t>
  </si>
  <si>
    <t>NSE Controls; 1R19-10</t>
  </si>
  <si>
    <t>Hóa chất kiểm tra chất lượng (mẫu chứng) xét nghiệm định lượng NSE.
Thành phần: 3 mẫu chứng nồng độ cao (H), Trung bình (M) và thấp (L) chứa NSE người trong dung dịch đệm phosphate có chứa chất ổn định protein (từ bò).
Chất bảo quản: natri azide và tác nhân kháng vi sinh vật.
Đạt chuẩn ISO 13485 hoặc tương đương
Hộp ≥ 3x8ml</t>
  </si>
  <si>
    <t>Hộp 3 chai x 8.0 mL</t>
  </si>
  <si>
    <t>Vật liệu kiểm soát xét nghiệm định lượng NSE</t>
  </si>
  <si>
    <t>Hóa chất xét nghiệm định lượng PEPSINOGEN I</t>
  </si>
  <si>
    <t>Alinity i Pepsinogen I Reagent Kit; 9P24-22</t>
  </si>
  <si>
    <t>Hóa chất xét nghiệm miễn dịch vi hạt hóa phát quang (CMIA) để định lượng pepsinogen I trong huyết thanh và huyết tương người.
Thành phần: 
- Kháng thể kháng PG I người (từ chuột, đơn dòng) phủ trên vi hạt trong dung dịch đệm MOPSO với chất ổn định protein (từ bò). Chất bảo quản: chất kháng vi sinh vật.
- Chất kết hợp kháng thể kháng PG I người có đánh dấu acridinium (từ chuột, đơn dòng) trong dung dịch đệm MES với chất ổn định protein (từ bò). Chất bảo quản: ProClin 300.
- Dung dịch đệm MOPSO. Chất bảo quản: chất kháng vi sinh vật.
Đạt chuẩn ISO 13485 hoặc tương đương
Hộp ≥ 2x100 test</t>
  </si>
  <si>
    <t>Hóa chất xét nghiệm  định lượng pepsinogen I dùng cho máy Alinity</t>
  </si>
  <si>
    <t>Hóa chất hiệu chuẩn cho xét nghiệm PEPSINOGEN I</t>
  </si>
  <si>
    <t>Alinity i Pepsinogen I Calibrators; 9P24-01</t>
  </si>
  <si>
    <t>Hóa chất hiệu chuẩn cho xét nghiệm định lượng Pepsinogen I.
Thành phần: 
- Cal 1: dung dịch đệm MOPSO có chất ổn định protein (từ bò).
- Cal 2: chứa pepsinogen I (từ người) được điều chế trong dung dịch đệm MOPSO có chất ổn định protein (từ bò).
Đạt chuẩn ISO 13485 hoặc tương đương
Hộp ≥ 2x3ml</t>
  </si>
  <si>
    <t xml:space="preserve"> 2 x 3mL</t>
  </si>
  <si>
    <t>Hoá chất tạo đường chuẩn cho xét nghiệm định lượng pepsinogen I</t>
  </si>
  <si>
    <t>Hóa chất kiểm tra chất lượng xét nghiệm định lượng PEPSINOGEN I</t>
  </si>
  <si>
    <t>Alinity i Pepsinogen I Controls; 9P24-10</t>
  </si>
  <si>
    <t>Hóa chất kiểm tra chất lượng (mẫu chứng) xét nghiệm định lượng Pepsinogen I.
Thành phần: chứa pepsinogen I (từ người) được điều chế trong dung dịch đệm MOPSO có chất ổn định protein (từ bò).
Chất bảo quản: ProClin 300.
Đạt chuẩn ISO 13485 hoặc tương đương
Hộp ≥ 3x8ml</t>
  </si>
  <si>
    <t>Hoá chất kiểm tra xét nghiệm định lượng pepsinogen I</t>
  </si>
  <si>
    <t>Hóa chất xét nghiệm định lượng PEPSINOGEN II</t>
  </si>
  <si>
    <t>Alinity i Pepsinogen II Reagent Kit; 9P25-22</t>
  </si>
  <si>
    <t>Hóa chất xét nghiệm miễn dịch vi hạt hóa phát quang (CMIA) để định lượng pepsinogen II trong huyết thanh và huyết tương người.
Thành phần: 
- Kháng thể kháng PG II người (từ chuột, đơn dòng) phủ trên vi hạt trong dung dịch đệm MOPSO có chất ổn định protein (từ bò).
- Chất kết hợp kháng thể kháng PG II người (từ chuột, đơn dòng) có đánh dấu acridinium trong dung dịch đệm MOPSO với chất ổn định protein (từ bò).
- Dung dịch đệm MES . Chất bảo quản: ProClin 300.
Đạt chuẩn ISO 13485 hoặc tương đương
Hộp ≥ 2x100 test</t>
  </si>
  <si>
    <t>Hóa chất xét nghiệm  định lượng pepsinogen II dùng cho máy Alinity</t>
  </si>
  <si>
    <t>Hóa chất hiệu chuẩn cho xét nghiệm định lượng PEPSINOGEN II</t>
  </si>
  <si>
    <t>Alinity i Pepsinogen II Calibrators; 9P25-01</t>
  </si>
  <si>
    <t>Hóa chất hiệu chuẩn cho xét nghiệm định lượng Pepsinogen II.
Thành phần: 
- Cal 1: có chứa dung dịch đệm MOPSO với chất ổn định protein (từ bò).
- Cal 2: có chứa pepsinogen II (từ người) được điều chế trong dung dịch đệm MOPSO có chất ổn định protein
Đạt chuẩn ISO 13485 hoặc tương đương
Hộp ≥ 2x3ml</t>
  </si>
  <si>
    <t>Hoá chất tạo đường chuẩn cho xét nghiệm định lượng pepsinogen II</t>
  </si>
  <si>
    <t>Hóa chất kiểm tra chất lượng xét nghiệm định lượng PEPSINOGEN II</t>
  </si>
  <si>
    <t>Alinity i Pepsinogen II Controls; 9P25-10</t>
  </si>
  <si>
    <t>Hóa chất kiểm tra chất lượng (mẫu chứng) xét nghiệm định lượng Pepsinogen II.
Thành phần: chứa pepsinogen II (từ người) được điều chế trong dung dịch đệm MOPSO có chất ổn định protein (từ bò).
Chất bảo quản: ProClin 300.
Đạt chuẩn ISO 13485 hoặc tương đương
Hộp ≥ 3x8ml</t>
  </si>
  <si>
    <t>Hoá chất kiểm tra xét nghiệm định lượng pepsinogen II</t>
  </si>
  <si>
    <t>Hóa chất xét nghiệm định lượng HE4</t>
  </si>
  <si>
    <t>Alinity i HE4 Reagent Kit  (2 x 100 Tests); 8P50-22</t>
  </si>
  <si>
    <t>Hóa chất chính xét nghiệm miễn dịch vi hạt hóa phát quang (CMIA) cho xét nghiệm định lượng kháng nguyên HE4 trong huyết thanh người; Đạt chuẩn ISO 13485 hoặc tương đương
Thành phần bao gồm: 
- Anti-HE4 (chuột, kháng thể đơn dòng) phủ trên vi hạt trong dung dịch đệm PBS với chất ổn định protein (từ bò) và chất tẩy.
- Anti-HE4 (chuột, kháng thể đơn dòng) chất kết hợp có đánh dấu acridinium trong dung dịch đệm PBS với chất ổn định protein (từ bò) và chất tẩy.
Hộp ≥ 2x100 test</t>
  </si>
  <si>
    <t>Thuốc thử xét nghiệm định lượng kháng nguyên HE4</t>
  </si>
  <si>
    <t>Hóa chất hiệu chuẩn cho xét nghiệm định lượng HE4</t>
  </si>
  <si>
    <t>Alinity i HE4 Calibrators; 8P50-01</t>
  </si>
  <si>
    <t>Hóa chất chuẩn cho xét nghiệm định lượng kháng nguyên HE4 trong huyết thanh người
Đạt chuẩn ISO 13485 hoặc tương đương
Hộp ≥ 6x3ml</t>
  </si>
  <si>
    <t>Chất hiệu chuẩn HE4</t>
  </si>
  <si>
    <t>Hóa chất kiểm tra chất lượng xét nghiệm định lượng HE4</t>
  </si>
  <si>
    <t>Alinity i HE4 Controls; 8P50-10</t>
  </si>
  <si>
    <t>Hóa chất kiểm tra chất lượng cho định lượng kháng nguyên HE4 trong huyết thanh người
Đạt chuẩn ISO 13485 hoặc tương đương
Hộp ≥ 3x8ml</t>
  </si>
  <si>
    <t>Vật liệu kiểm soát xét nghiệm định lượng kháng nguyên HE4</t>
  </si>
  <si>
    <t>Hóa chất xét nghiệm định lượng PIVKA-II</t>
  </si>
  <si>
    <t>Alinity i PIVKA-II Reagent Kit; 1R17-22</t>
  </si>
  <si>
    <t>Hóa chất chính xét nghiệm miễn dịch vi hạt hóa phát quang định lượng PIVKA-II trong huyết thanh và huyết tương người.
Thành phần gồm: 
- Vi hạt: Kháng thể kháng PIVKA-II (từ kháng thể đơn dòng chuột) phủ trên vi hạt trong dung dịch đệm Tris-HCl có chất ổn định protein (từ bò).
- Chất kết hợp: gồm kháng thể kháng prothrombin (từ kháng thể đơn dòng chuột) đánh dấu acridinium trong dung dịch đệm MES có chất ổn định protein (từ bò).
Đạt chuẩn ISO 13485 hoặc tương đương
Hộp ≥ 2x100 test</t>
  </si>
  <si>
    <t>Thuốc thử xét nghiệm định lượng PIVKA-II</t>
  </si>
  <si>
    <t>Có QĐTT của Bệnh viện Đà Nẵng số 66/QĐ-BVĐN; ngày 20/01/2025; IB2400525838; 365 ngày; Công ty cổ phần Thiết bị y tế Nam Trung; Giá: 91.496.000 đồng/hộp</t>
  </si>
  <si>
    <t>Hóa chất hiệu chuẩn cho xét nghiệm định lượng PIVKA-II</t>
  </si>
  <si>
    <t>Alinity i PIVKA-II Calibrators; 1R17-01</t>
  </si>
  <si>
    <t>Hóa chất hiệu chuẩn cho xét nghiệm PIVKA-II; 
Đạt chuẩn ISO 13485 hoặc tương đương
Hộp ≥ 6x3ml</t>
  </si>
  <si>
    <t>Chất hiệu chuẩn xét nghiệm định lượng PIVKA-II</t>
  </si>
  <si>
    <t>Hóa chất kiểm tra chất lượng xét nghiệm định lượng PIVKA-II</t>
  </si>
  <si>
    <t>Alinity i PIVKA-II Controls; 1R17-10</t>
  </si>
  <si>
    <t>Hóa chất kiểm tra chất lượng cho xét nghiệm PIVKA-II
Đạt chuẩn ISO 13485 hoặc tương đương
Hộp ≥ 3x8ml</t>
  </si>
  <si>
    <t>Hóa chất xét nghiệm định lượng NT-proBNP</t>
  </si>
  <si>
    <t>Alere NT-proBNP for Alinity i Reagent Kit; 4S79-20</t>
  </si>
  <si>
    <t>Hóa chất chính cho xét nghiệm miễn dịch vi hạt hóa phát quang (CMIA) sử dụng để định lượng in vitro peptide lợi niệu natri type B có acid amin đầu N tận cùng (NTproBNP) trong huyết thanh và huyết tương người trên máy phân tích miễn dịch tự động.
Thành phần gồm: 
- Kháng thể (đơn dòng từ cừu) kháng NT-proBNP có biotin, phủ trên vi hạt trong đệm Bis-TRIS với chất ổn định protein (từ bò) và Tween 20. Chất bảo quản: natri azide
- Chất kết hợp Anti-NT-proBNP (chuột, kháng thể đơn dòng) có đánh dấu acridinium-trong dung dịch đệm MES với chất ổn định protein (từ bò) và Tween 20. Chất bảo quản: Nipasept và Sarafloxacin.
- Đạt tiêu chuẩn ISO13485:2016 hoặc tương đương
Hộp ≥ 200 test</t>
  </si>
  <si>
    <t>Hộp 200 test</t>
  </si>
  <si>
    <t>Hóa chất định lượng peptide tăng bài tiết natri gốc N-terminal pro tuýp B</t>
  </si>
  <si>
    <t>IB2400231999</t>
  </si>
  <si>
    <t>1132/QĐ-NTP</t>
  </si>
  <si>
    <t>30/9/2024</t>
  </si>
  <si>
    <t>Bệnh viện Nguyễn Tri Phương</t>
  </si>
  <si>
    <t>Công ty cổ phần Thiết bị y tế Nam Trung</t>
  </si>
  <si>
    <t>Hóa chất hiệu chuẩn cho xét nghiệm NT-pro BNP</t>
  </si>
  <si>
    <t>Alere NT-proBNP for Alinity i Calibrators; 4S79-02</t>
  </si>
  <si>
    <t>Hóa chất hiệu chuẩn cho xét nghiệm NT-pro BNP;
Thành phần gồm: 6 mức nồng độ có chứa dung dịch đệm Tris với chất ổn định protein (từ bò). Chất hiệu chuẩn - có các nồng độ khác nhau của NT-proBNP tái tổ hợp. Chất bảo quản: ProClin 300 và natri azide.
Đạt tiêu chuẩn ISO13485:2016 hoặc tương đương
Hộp ≥ 6x3ml</t>
  </si>
  <si>
    <t>Hóa chất chuẩn cho xét nghiệm peptide tăng bài tiết natri gốc N-terminal pro tuýp B</t>
  </si>
  <si>
    <t>Hóa chất kiểm tra chất lượng xét nghiệm NT-pro BNP</t>
  </si>
  <si>
    <t>Alere NT-proBNP for Alinity i Controls; 4S79-11</t>
  </si>
  <si>
    <t>Hóa chất chứng (mẫu chứng) cho xét nghiệm định lượng peptide lợi niệu natri týp B có acid amin đầu N tận cùng (NT-proBNP) trong huyết thanh và huyết tương người.
Thành phần gồm: Mẫu chứng cao (H), Trung bình (M), thấp (L) chứa NT-proBNP tái tổ hợp ở các nồng độ khác nhau trong dung dịch đệm Tris có chất ổn định protein (từ bò). Chất bảo quản: ProClin 300 và natri azide.
Đạt tiêu chuẩn ISO13485:2016 hoặc tương đương
Hộp ≥ 3x8ml</t>
  </si>
  <si>
    <t>Hóa chất nội kiểm cho xét nghiệm peptide tăng bài tiết natri gốc N-terminal pro tuýp B</t>
  </si>
  <si>
    <t>Hóa chất cho xét nghiệm Troponin I siêu nhạy (hs Troponin I)</t>
  </si>
  <si>
    <t>Alinity i STAT High Sensitive Troponin-I Reagent Kit ; 8P13-24</t>
  </si>
  <si>
    <t>Hóa chất xét nghiệm miễn dịch vi hạt hóa phát quang (CMIA) sử dụng để định lượng
troponin I tim (cTnI) trong huyết thanh và huyết tương người trên hệ thống máy xét nghiệm miễn dịch tự động.
Thành phần gồm:
- Kháng thể kháng troponin I (kháng thể đơn dòng chuột) phủ trên vi hạt trong dung dịch đệm TRIS với chất ổn định protein (từ bò). Chất bảo quản: ProClin 300.
- Kháng thể kháng troponin I (kháng thể đơn dòng thể khảm chuột-người) có đánh dấu acridinium trong dung dịch đệm
MES có hoạt chất bề mặt và chất ổn định protein (từ bò) và IgG người. Chất bảo quản: ProClin 300.
- Đạt tiêu chuẩn ISO13485 hoặc tương đương
Hộp ≥ 2x100 test</t>
  </si>
  <si>
    <t>Hóa chất xét nghiệm  định lượng troponin (cTnl)  dùng cho máy Alinity</t>
  </si>
  <si>
    <t>Hóa chất hiệu chuẩn cho xét nghiệm Troponin I siêu nhạy (hs Troponin I)</t>
  </si>
  <si>
    <t>Alinity i STAT High Sensitive Troponin-I Calibrators; 8P13-01</t>
  </si>
  <si>
    <t>Hóa chất hiệu chuẩn (chất chuẩn) cho xét nghiệm định lượng troponin I tim (cTnI) trong huyết thanh và huyết tương người
Thành phần gồm: 6 chai, 3ml mỗi chai:
- Chai cal A: có chứa dung dịch đệm phosphate với chất ổn định protein
(từ bò)
- Chai Cal B đến F: chứa các nồng độ khác nhau của phức hợp troponin IC tim người dạng tái tổ hợp trong dung dịch đệm phosphate với chất ổn định protein (từ bò).
Chất bảo quản: ProClin 300
Đạt tiêu chuẩn ISO13485 hoặc tương đương</t>
  </si>
  <si>
    <t>Hoá chất tạo đường chuẩn cho xét nghiệm định lượng troponin (cTnl) dùng cho máy Alinity</t>
  </si>
  <si>
    <t>Hóa chất kiểm tra chất lượng cho xét nghiệm Troponin I siêu nhạy (hs Troponin I)</t>
  </si>
  <si>
    <t>Alinity i STAT High Sensitive Troponin-I Controls; 8P13-10</t>
  </si>
  <si>
    <t>Hóa chất kiểm tra chất lượng (mẫu chứng) cho xét nghiệm định lượng troponin I tim (cTnI) trong huyết thanh và huyết tương người.
Thành phần gồm: Mẫu chứng cao (H), Trung bình (M), thấp (L) chứa phức hợp troponin IC tim người dạng tái tổ hợp trong dung dịch đệm phosphate có chất ổn định protein (từ bò). Chất bảo quản: ProClin 300
Đạt tiêu chuẩn ISO13485 hoặc tương đương
Hộp ≥ 3x8ml</t>
  </si>
  <si>
    <t>Hóa chất chính cho xét nghiệm định lượng BNP</t>
  </si>
  <si>
    <t>Alinity i BNP Reagent Kit (2 x 100 Tests); 8P24-20</t>
  </si>
  <si>
    <t>Hóa chất xét nghiệm miễn dịch vi hạt hóa phát quang (CMIA) được sử dụng để định lượng peptide lợi niệu natri tuýp B (BNP) trong huyết tương người có EDTA.
Thành phần: 
- Kháng thể kháng BNP (chuột, kháng thể đơn dòng) phủ trên vi hạt trong dung dịch đệm TRIS có chất ổn định protein (bò, chuột).
- Chất kết hợp có kháng thể kháng BNP (chuột, kháng thể đơn dòng) đánh dấu acridinium trong dung dịch đệm MES với chất ổn định protein (từ bò).
- Đạt tiêu chuẩn ISO13485 hoặc tương đương
Hộp ≥ 2x100 test</t>
  </si>
  <si>
    <t>Hóa chất xét nghiệm  định lượng peptide natri lợi niệu nhóm B (BNP) dùng cho máy Alinity</t>
  </si>
  <si>
    <t>Hóa chất hiệu chuẩn cho xét nghiệm định lượng BNP</t>
  </si>
  <si>
    <t>Alinity i BNP Calibrators; 8P24-02</t>
  </si>
  <si>
    <t>Hóa chất hiệu chuẩn cho xét nghiệm định lượng peptide lợi niệu natri týp B (BNP) trong huyết tương người chứa EDTA
Thành phần: 
- Cal A: chứa dung dịch đệm acetate với chất ổn định protein (từ bò).
- Cal B đến F: chứa BNP trong dung dịch đệm acetate với chất ổn định protein (từ bò). Chất bảo quản: natri azide và ProClin 300.
Đạt tiêu chuẩn ISO13485 hoặc tương đương
Hộp ≥ 6x3ml</t>
  </si>
  <si>
    <t>Hóa chất tạo đường chuẩn cho xét nghiệm định lượng peptide natri lợi niệu nhóm B (BNP) dùng cho máy Alinity</t>
  </si>
  <si>
    <t>Hóa chất kiểm tra chất lượng cho xét nghiệm định lượng BNP</t>
  </si>
  <si>
    <t>Alinity i BNP Controls; 8P24-10</t>
  </si>
  <si>
    <t>Hóa chất kiểm tra chất lượng (Mẫu chứng) cho xét nghiệm định lượng peptide lợi niệu natri týp B (BNP) trong huyết tương người chứa EDTA.
Thành phần: chứa BNP trong dung dịch đệm acetate có chất ổn định protein (từ bò). Chất bảo quản: natri azide và ProClin 300.
Đạt tiêu chuẩn ISO13485 hoặc tương đương
Hộp ≥ 3x8ml</t>
  </si>
  <si>
    <t>3 x 8 ml</t>
  </si>
  <si>
    <t>Hóa chất xét nghiệm định lượng Cyclosporine</t>
  </si>
  <si>
    <t>Alinity i Cyclosporine Reagent Kit; 9P39-20</t>
  </si>
  <si>
    <t>Hóa chất xét nghiệm miễn dịch vi hạt hóa phát quang (CMIA) sử dụng để thực hiện định lượng cyclosporine trong máu toàn phần người.
Thành phần: 
- Anti-cyclosporine (kháng thể đơn dòng chuột) phủ trên vi hạt trong dung dịch đệm MOPS có chất ổn định protein (từ bò). Chất bảo quản: natri azide và ProClin 950.
- Chất kết hợp cyclosporine có đánh dấu acridinium trong dung dịch đệm citrate với chất tẩy. Chất bảo quản: ProClin 300.
Đạt tiêu chuẩn ISO13485 hoặc tương đương
Hộp ≥ 2x100 test</t>
  </si>
  <si>
    <t>2 x 100 test</t>
  </si>
  <si>
    <t>Thuốc thử xét nghiệm định lượng Cyclosporine</t>
  </si>
  <si>
    <t>Hóa chất hiệu chuẩn cho xét nghiệm định lượng Cyclosporine</t>
  </si>
  <si>
    <t>Alinity i Cyclosporine Calibrators; 9P39-01</t>
  </si>
  <si>
    <t>Hóa chất hiệu chuẩn khi thực hiện định lượng cyclosporine trong máu toàn phần người.
Thành phần: 
- Mẫu chuẩn A: chứa máu toàn phần người đã xử lý.
- Mẫu chuẩn B đến F: chứa máu toàn phần người đã xử lý và cyclosporine. Chất bảo quản: natri azide và ProClin 950.
Đạt tiêu chuẩn ISO13485 hoặc tương đương
Hộp ≥ (1x9ml; 5x 4,5ml)</t>
  </si>
  <si>
    <t xml:space="preserve">1 x 9 ml ; 5 x 4.5 ml </t>
  </si>
  <si>
    <t>Chất hiệu chuẩn xét nghiệm định lượng cyclosporine</t>
  </si>
  <si>
    <t xml:space="preserve">Hóa chất xử lý mẫu bệnh phẩm xét nghiệm định lượng Cyclosporine </t>
  </si>
  <si>
    <t>Alinity i Cyclosporine Whole Blood Precipitation Reagent Kit; 9P39-40</t>
  </si>
  <si>
    <t>Chai 1 chứa chất hoạt tính bề mặt trong nước.Chất bảo quản: ProClin 300.
Chai 2 chứa dung dịch kẽm sulfate trong methanol và ethylene glycol.
Đạt tiêu chuẩn chất lượng ISO 13485 hoặc tương đương
Hộp ≥ (1x12,3ml; 1x45ml)</t>
  </si>
  <si>
    <t>Hộp/1x12,3ml; 1x45ml</t>
  </si>
  <si>
    <t>Dung dịch tách mẫu xét nghiệm định lượng cyclosporine</t>
  </si>
  <si>
    <t>IB2400525838</t>
  </si>
  <si>
    <t>66/QĐ-BVĐN</t>
  </si>
  <si>
    <t>20/01/2025</t>
  </si>
  <si>
    <t>Bệnh viện Đà Nẵng</t>
  </si>
  <si>
    <t>Hóa chất xét nghiệm định lượng Tacrolimus</t>
  </si>
  <si>
    <t>Alinity i Tacrolimus Reagent Kit; 9P42-20</t>
  </si>
  <si>
    <t>Hóa chất xét nghiệm miễn dịch vi hạt hóa
phát quang (CMIA) sử dụng để thực hiện định lượng Tacrolimus trong máu toàn phần người.
Thành phần: 
- Anti-tacrolimus (kháng thể đơn dòng, chuột) phủ trên vi hạt trong dung dịch đệm EDTA với chất ổn định protein (từ bò).
- Chất kết hợp tacrolimus có đánh dấu acridinium trong dung dịch đệm citrate với chất ổn định protein (từ bò). Chất bảo quản: ProClin 300.
- Đệm MES và sodium chloride. Chất bảo quản: ProClin 950 và ProClin 300.
Đạt tiêu chuẩn ISO13485 hoặc tương đương
Hộp ≥ 2x100 test</t>
  </si>
  <si>
    <t>Thuốc thử xét nghiệm định lượng Tacrolimus</t>
  </si>
  <si>
    <t>Hóa chất hiệu chuẩn cho xét nghiệm định lượng Tacrolimus</t>
  </si>
  <si>
    <t>Alinity i Tacrolimus Calibrators; 9P42-01</t>
  </si>
  <si>
    <t xml:space="preserve">Hóa chất hiệu chuẩn khi thực hiện định xét nghiệm lượng tacrolimus trong mẫu máu toàn phần người.
Thành phần:
- Mẫu chuẩn A: có thể tích nhiều hơn để sử dụng làm dung dịch pha loãng cho những mẫu có giá trị nằm ngoài khoảng nồng độ được điều chế với máu toàn phần người đã xử lý.
- Mẫu chuẩn B đến F: được điều chế với máu toàn phần người đã xử lý và có chứa tacrolimus.
Chất bảo quản: natri azide và các tác nhân kháng vi sinh vật.
Đạt tiêu chuẩn ISO13485 hoặc tương đương
Hộp ≥ 1 x 9 ml ; 5 x 4.5 ml </t>
  </si>
  <si>
    <t>Chất hiệu chuẩn xét nghiệm định lượng Tacrolimus</t>
  </si>
  <si>
    <t xml:space="preserve">Hóa chất xử lý mẫu bệnh phẩm xét nghiệm định lượng Tacrolimus </t>
  </si>
  <si>
    <t>Alinity i Tacrolimus Whole Blood Precipitation Reagent; 9P42-40</t>
  </si>
  <si>
    <t>Thành phần có chứa dung dịch kẽm sulfate trong methanol và ethylene glycol. Đạt tiêu chuẩn chất lượng ISO 13485 hoặc tương đương
Hộp ≥ 1x20,4ml</t>
  </si>
  <si>
    <t>1x20.4mL</t>
  </si>
  <si>
    <t>Hoá chất tách tacrolimus ra khỏi mẫu</t>
  </si>
  <si>
    <t>Ống xử lý mẫu bệnh phẩm xét nghiệm định lượng tacrolimus, sirolimus, cyclosporine</t>
  </si>
  <si>
    <t>ARC Transplant Pretreatment Tubes; 1P06-03</t>
  </si>
  <si>
    <t>Ống Plastic chứa K2 EDTA. Đạt tiêu chuẩn chất lượng ISO 13485 hoặc tương đương
Hộp ≥ 100 ống</t>
  </si>
  <si>
    <t>100 ống</t>
  </si>
  <si>
    <t>Công ty Cổ phần Trang Thiết bị Y tế và Dịch vụ Thiên Trường</t>
  </si>
  <si>
    <t>Hóa chất kiểm tra chất lượng cho xét nghiệm định lượng Tacrolimus, Sirolimus, Cyclosporine.</t>
  </si>
  <si>
    <t>Multichem WBT; 4S16-10</t>
  </si>
  <si>
    <t>Hóa chất kiểm tra chất lượng cho xét nghiệm định lượng Tacrolimus, Sirolimus, Cyclosporine.
Hộp ≥  12x2ml</t>
  </si>
  <si>
    <t>12 x 2 mL</t>
  </si>
  <si>
    <t>Vật liệu kiểm soát chất lượng xét nghiệm Tacrolimus, Sirolimus, Cyclosporine</t>
  </si>
  <si>
    <t>Hóa chất xét nghiệm định lượng Ferritin</t>
  </si>
  <si>
    <t>ALINITY i Ferritin Reagent Kit; 7P65-20</t>
  </si>
  <si>
    <t>Hóa chất chính cho xét nghiệm miễn dịch vi hạt hóa phát quang (CMIA) sử dụng để định lượng ferritin trong huyết thanh và huyết tương người.
Thành phần gồm:
- Vi hạt: Anti-Ferritin (chuột, kháng thể đơn dòng) phủ trên vi hạt trong dung dịch đệm TRIS với chất ổn định protein (bò và chuột).
- Chất kết hợp: Chất kết hợp anti-Ferritin (thỏ, kháng thể đơn dòng)
có đánh dấu acridinium trong dung dịch đệm MES với chất ổn định protein (từ bò).
Quy cách: Hộp ≥ 2 x 100 test</t>
  </si>
  <si>
    <t>Thuốc thử xét nghiệm định lượng Ferritin</t>
  </si>
  <si>
    <t>Hóa chất kiểm tra chất lượng xét nghiệm định lượng Ferritin</t>
  </si>
  <si>
    <t>ALINITY i Ferritin Controls ; 7P65-10</t>
  </si>
  <si>
    <t>Hóa chất kiểm tra chất lượng xét nghiệm định lượng ferritin trong huyết thanh và huyết tương người. 
Đạt tiêu chuẩn chất lượng ISO 13485 hoặc tương đương
Thành phần: ferritin (từ lá lách người) được điều chế trong dung dịch đệm phosphate với chất ổn định protein (từ bò).
Hộp ≥3 chai x ≥8mL</t>
  </si>
  <si>
    <t>Hóa chất xét nghiệm miễn dịch hormon tuyến cận giáp không biến đổi iPTH) trong huyết thanh và huyết tương</t>
  </si>
  <si>
    <t>ALINITY i Intact PTH Reagent Kit; 8P31-24</t>
  </si>
  <si>
    <t>Hóa chất xét nghiệm hormon tuyến cận giáp không biến đổi (intact PTH) trên hệ thống máy phân tích tự động
Mẫu đo: Huyết thanh, huyết tương
Hộp ≥ 2x100 test</t>
  </si>
  <si>
    <t>Hóa chất PTH</t>
  </si>
  <si>
    <t>Dung dịch đệm rửa</t>
  </si>
  <si>
    <t>ALINITY i-series Concentrated Wash Buffer; 6P13-68</t>
  </si>
  <si>
    <t>Dung dịch đệm rửa cho máy xét nghiệm miễn dịch tự động.
Thành phần bao gồm: Có thành phần 1.5M muối đệm phosphate với tác nhân kháng vi sinh vật (sodium azide và 5-bromo-5-nitro-1,3-dioxane trong propylene glycol).
Đạt chuẩn ISO 13485
Hộp ≥ 2x2L</t>
  </si>
  <si>
    <t>2 x 2,0 L</t>
  </si>
  <si>
    <t>Nước rửa sử dụng trên máy miễn dịch tự động</t>
  </si>
  <si>
    <t>Dung dịch kiểm tra chung các xét nghiệm miễn dịch</t>
  </si>
  <si>
    <t>Multichem IA Plus; 8P86-10</t>
  </si>
  <si>
    <t>Hóa chất kiểm tra chất lượng xét nghiệm miễn dịch chung bao gồm: Alpha Fetoprotein (AFP); Anti-thyroglobulin; Anti-thyroperoxidase; Human Chorionic Gonadotropin (BhCG); BNP (1-32); CA 125; CA 15-3; CA 19-9; Carcinogenic Embryonic Antigen (CEA; CK-MB; Cortisol; C-Peptide; DHEA-Sulfate; Estradiol; Ferritin; Folate; Prostate Specific Antigen, Free Follicle Stimulating Hormone (FSH); Triiodothyronine, Free (FT3); Thyroxine, Free (FT4)Homocysteine ;Insulin;Luteinizing ormone;Myoglobin Parathyroid Hormone (PTH) (1-84); Parathyroid Hormone (PTH) (1-84); (STAT) Progesterone; Prolactin; Prostate Specific Antigen, T-Uptake; Testosterone; High Sensitive Troponin I; Thyroid Stimulating Hormone (TSH); Triiodothyronine, Total (TT3); Thyroxine, Total (TT4); Vitamin B12; 25-OH Vitamin D
Hộp ≥ 3x4x5ml</t>
  </si>
  <si>
    <t>3 x 4 x 5 ml</t>
  </si>
  <si>
    <t>Hóa chất kiểm tra chất lượng xét nghiệm chung</t>
  </si>
  <si>
    <t>Dung dịch rửa kim</t>
  </si>
  <si>
    <t>ALINITY i-series Probe Conditioning Solution ; 1R58-40</t>
  </si>
  <si>
    <t>Nước rửa kim, dùng cho máy xét nghiệm miễn dịch tự động.
Thành phần: có thành phần huyết tương người đã vôi hóa lại
Đạt tiêu chuẩn chất lượng ISO 13485 hoặc tương đương
Hộp ≥ 192ml</t>
  </si>
  <si>
    <t>192ml</t>
  </si>
  <si>
    <t>Dung dịch rửa kim máy miễn dịch</t>
  </si>
  <si>
    <t>Dụng dịch xúc tác</t>
  </si>
  <si>
    <t>ALINITY Trigger Solution; 6P11-70</t>
  </si>
  <si>
    <t>Dung dịch xúc tác phản ứng trên máy xét nghiệm miễn dịch vi hạt hóa phát quang tự đông.
Đạt chuẩn ISO 13485 hoặc tương đương.
Hộp ≥ 4x975ml</t>
  </si>
  <si>
    <t>4x975ml</t>
  </si>
  <si>
    <t>Thùng</t>
  </si>
  <si>
    <t>Dung dịch xúc tác phản ứng miễn dịch</t>
  </si>
  <si>
    <t>Dung dịch tiền xúc tác</t>
  </si>
  <si>
    <t>Alinity Pre-Trigger Solution  ; 6P12-70</t>
  </si>
  <si>
    <t>Dung dịch tiền xúc tác phản ứng trên máy xét nghiệm miễn dịch vi hạt hóa phát quang tự đông.; Đạt chuẩn ISO13485 hoặc tương đương.
Quy cách: thùng ≥ 4 x 975 mL</t>
  </si>
  <si>
    <t>4 x 975 mL</t>
  </si>
  <si>
    <t>Dung dịch xúc tác tiền phản ứng miễn dịch</t>
  </si>
  <si>
    <t>Cóng phản ứng</t>
  </si>
  <si>
    <t>Alinity Reaction Vessels; 6P14-01</t>
  </si>
  <si>
    <t>Cóng phản ứng; Đạt chuẩn ISO 13485; Quy cách: Hộp ≥ 4000 cái</t>
  </si>
  <si>
    <t>Hộp 4.000 cái</t>
  </si>
  <si>
    <t>Cóng phản ứng cho xét nghiệm sinh hóa dùng cho máy Alinity</t>
  </si>
  <si>
    <t>Cốc đựng mẫu</t>
  </si>
  <si>
    <t>Alinity ci-series Sample Cups; 1R38-01</t>
  </si>
  <si>
    <t>Vật tư tiêu hao dùng cho máy miễn dịch. Đạt tiêu chuẩn chất lượng ISO 13485
Hộp ≥ 1000 cái</t>
  </si>
  <si>
    <t>Hộp 1.000 cái</t>
  </si>
  <si>
    <t>Ống đựng mẫu đầu vào dung tích ≥5ml  dùng cho máy Alinity</t>
  </si>
  <si>
    <t>Nắp thay thế cho ống đựng chất kiểm chuẩn và kiểm chứng</t>
  </si>
  <si>
    <t>Alinity ci-series Calibrator/Control Replacement Caps; 4R10-01</t>
  </si>
  <si>
    <t>Nắp thay thế dùng do mẫu chứng/ mẫu chuẩn của máy: Thay thế cho nắp đậy ban đầu của lọ chất chuẩn/ chất chứng sẽ được nạp để chạy trên máy. Nắp thay thế sẽ đóng kín và ngăn chặn rò rỉ chất chẩn/ chất chứng khi chúng được lấy ra khỏi máy và bảo quản trong tủ lạnh. Không dùng nắp đậy ban đầu để tránh hiện tượng nhiễm chéo
Hộp ≥ 100 cái</t>
  </si>
  <si>
    <t>100 cái</t>
  </si>
  <si>
    <t>Hóa chất xét nghiệm nồng độ glucose</t>
  </si>
  <si>
    <t>Alinity c Glucose Reagent Kit; 7P55-20</t>
  </si>
  <si>
    <t>Hóa chất định lượng Glucose trong huyết thanh hoặc huyết tương người trên máy xét nghiệm sinh hóa tự động. 
Thành phần hoạt chất:
- Hoạt chất: ATP ·2Na, NAD , G-6-PDH , Hexokinase 
Đạt chuẩn ISO 13485 hoặc tương đương; Quy cách: Hộp ≥ 10 x 400 test</t>
  </si>
  <si>
    <t>10 x 400 Test</t>
  </si>
  <si>
    <t>Hộp</t>
  </si>
  <si>
    <t>Thuốc thử định lượng nồng độ glucose</t>
  </si>
  <si>
    <t>Alinity sinh hoá</t>
  </si>
  <si>
    <t>Hóa chất xét nghiệm nồng độ Urea</t>
  </si>
  <si>
    <t>Alinity c Urea Nitrogen Reagent Kit; 8P16-20</t>
  </si>
  <si>
    <t>Hóa chất định lượng urea nitrogen trong huyết thanh hoặc huyết tương người trên máy xét nghiệm sinh hóa tự động. Thành phần hoạt chất:
- Hoạt chất: NADH 
- Hoạt chất:α-Ketoglutaric Acid, Urease (cây đậu), GLD (gan bò), Adenosine Diphosphate.
Đạt chuẩn ISO 13485 hoặc tương đương; Quy cách: Hộp ≥ 10 x 400 test</t>
  </si>
  <si>
    <t>Thuốc thử định lượng urea nitrogen</t>
  </si>
  <si>
    <t>Hóa chất xét nghiệm nồng độ Creatinine</t>
  </si>
  <si>
    <t>Creatinine2; 4T91-20</t>
  </si>
  <si>
    <t>Hóa chất định lượng Creatinine trong huyết thanh hoặc huyết tương người trên máy xét nghiệm sinh hóa tự động.; Thành phần hoạt chất: acid picric; 
Đạt chuẩn ISO 13485 hoặc tương đương
Quy cách: Hộp ≥ 10 x 450 Test</t>
  </si>
  <si>
    <t>10 x 450 Test</t>
  </si>
  <si>
    <t>Thuốc thử xét nghiệm định lượng Cholesterol</t>
  </si>
  <si>
    <t>Hóa chất xét nghiệm nồng độ protein toàn phần</t>
  </si>
  <si>
    <t>Total Protein2; 4T81-20</t>
  </si>
  <si>
    <t>Hóa chất định lượng protein toàn phần trong huyết thanh hoặc huyết tương người trên máy xét nghiệm sinh hóa tự động.
Thành phần hoạt chất:
- Hoạt chất: đồng (II) sulfate pentahydrate. Đạt chuẩn ISO 13485 hoặc tương đương
Quy cách: Hộp ≥ 4 x 200 test</t>
  </si>
  <si>
    <t>4 x 200 Test</t>
  </si>
  <si>
    <t>Thuốc thử xét nghiệm định lượng Protein toàn phần</t>
  </si>
  <si>
    <t>Hóa chất xét nghiệm nồng độ Albumin BCG</t>
  </si>
  <si>
    <t>Alinity c Albumin BCG Reagent Kit; 8P02-20</t>
  </si>
  <si>
    <t>Hóa chất xét nghiệm định lượng albumin trong huyết thanh hoặc huyết tương người.
Thành phần: 
- R1: Hoạt chất: Xanh Bromcresol, TRIS, Succinic Acid. Chất bảo quản: natri azide (0.1%).
Đạt chuẩn ISO 13485 hoặc tương đương
Quy cách: Hộp ≥ 10 x 325 test</t>
  </si>
  <si>
    <t>10 x 325 Test</t>
  </si>
  <si>
    <t>Hóa chất định lượng Albumin</t>
  </si>
  <si>
    <t>Hóa chất xét nghiệm nồng độ Cholesterol</t>
  </si>
  <si>
    <t>Cholesterol2; 4T88-20</t>
  </si>
  <si>
    <t>Hóa chất định lượng cholesterol trong huyết thanh hoặc huyết tương người trên máy xét nghiệm sinh hóa tự động.
Thành phần hoạt chất:
- Hoạt chất: cholesterol esterase, cholesterol oxidase (CONII-FD), TODB, 4- aminoantipyrine  và peroxidase (POD).
Đạt chuẩn ISO 13485 hoặc tương đương
Quy cách: Hộp ≥ 4x220 test</t>
  </si>
  <si>
    <t>Hộp/4x220 test</t>
  </si>
  <si>
    <t>Hóa chất định lượng CHOLESTEROL</t>
  </si>
  <si>
    <t>Hóa chất xét nghiệm nồng độ Triglyceride</t>
  </si>
  <si>
    <t>Triglyceride2; 4U06-20</t>
  </si>
  <si>
    <t>Hóa chất định lượng Triglyceride trong huyết thanh hoặc huyết tương người trên máy xét nghiệm sinh hóa tự động. Thành phần hoạt chất:
- Hoạt chất: adenosine-5'-triphosphate (ATP), 4-aminoantipyrine (4-AAP), glycerol kinase (GK), lipoprotein lipase, L- glycerol-3-phosphate oxidase, n,n-bis(4- sulfobutyl)-3-methylaniline (TODB) và peroxidase (POD)
Đạt chuẩn ISO 13485 hoặc tương đương
Quy cách: Hộp ≥ 4 x 350 Test</t>
  </si>
  <si>
    <t>Hộp/4x350 test</t>
  </si>
  <si>
    <t>Thuốc thử định lượng triglyceride</t>
  </si>
  <si>
    <t>Hóa chất xét nghiệm nồng độ AST</t>
  </si>
  <si>
    <t>Aspartate Aminotransferase2 ; 4T86-20</t>
  </si>
  <si>
    <t>Hóa chất chính định lượng aspartate aminotransferase (AST) trong huyết thanh và huyết tương người trên máy xét nghiệm sinh hóa tự động.
Thành phần hoạt chất:
- Hoạt chất: L-aspartic acid, β-NADH, lactate dehydrogenase, và malate dehydrogenase.
- Hoạt chất: α-ketoglutaric acid; Đạt chuẩn ISO 13485 hoặc tương đương
Quy cách: Hộp ≥ 4 x 780 Test</t>
  </si>
  <si>
    <t>4x300/ hộp</t>
  </si>
  <si>
    <t>Hóa chất định lượng Aspartate Aminotransferase</t>
  </si>
  <si>
    <t>IB2500047377</t>
  </si>
  <si>
    <t>KQ2500047377_2506111044</t>
  </si>
  <si>
    <t>11/6/2025</t>
  </si>
  <si>
    <t>Bệnh viện Đại học Y Dược Thành phố Hồ Chí Minh</t>
  </si>
  <si>
    <t>19 tháng</t>
  </si>
  <si>
    <t>Hóa chất xét nghiệm nồng độ ALT</t>
  </si>
  <si>
    <t>Alanine Aminotransferase2 ; 4T84-20</t>
  </si>
  <si>
    <t>Hóa chất chính định lượng alanine aminotransferase trong huyết thanh và huyết tương người trên máy xét nghiệm sinh hóa tự động.
Thành phần hoạt chất:
- Hoạt chất: L-alanine, β-NADH, lactate dehydrogenase
- Hoạt chất: L-alanine, α-ketoglutaric acid
Đạt chuẩn ISO 13485 hoặc tương đương
Quy cách: Hộp ≥ 4 x 300 Test</t>
  </si>
  <si>
    <t>4x300 test/ hộp</t>
  </si>
  <si>
    <t>Hóa chất định lượng Alanine Aminotransferase</t>
  </si>
  <si>
    <t>Hóa chất xét nghiệm nồng độ axit uric</t>
  </si>
  <si>
    <t>Uric Acid2; 4U09-20</t>
  </si>
  <si>
    <t>Hóa chất định lượng acid uric trong huyết thanh hoặc huyết tương người trên máy xét nghiệm sinh hóa tự động. Thành phần hoạt chất:
- Hoạt chất:TODB
- Hoạt chất: 4-aminoantipyrine, peroxidase (POD), uricase
Đạt chuẩn ISO 13485 hoặc tương đương
Quy cách: Hộp ≥ 4 x 160 Test</t>
  </si>
  <si>
    <t>4 x 160 Test</t>
  </si>
  <si>
    <t>Thuốc thử định lượng acid uric</t>
  </si>
  <si>
    <t>Hóa chất xét nghiệm nồng độ Amylase</t>
  </si>
  <si>
    <t>Amylase2; 4T85-20</t>
  </si>
  <si>
    <t>Hóa chất xét nghiệm định lượng amylase trong huyết thanh, huyết tương hay nước tiểu người; 
Thành phần: 
- R1: Hoạt chất: α-glucosidase. Chất bảo quản: natri azide.
- R2: Hoạt chất: Ethylidene-4-NP-G7 (EPS). Chất bảo quản: natri azide.
Đạt chuẩn ISO 13485 hoặc tương đương
Quy cách: Hộp ≥ 4x160 test</t>
  </si>
  <si>
    <t>4 x 160 test</t>
  </si>
  <si>
    <t>Thuốc thử định lượng Amylase</t>
  </si>
  <si>
    <t>Hóa chất xét nghiệm nồng độ Gamma-Glutamyl Transferase</t>
  </si>
  <si>
    <t>Gamma-Glutamyl Transferase2; 4T96-20</t>
  </si>
  <si>
    <t>Hóa chất định lượng gamma-glutamyl transferase trong huyết thanh hoặc huyết tương người trên máy xét nghiệm sinh hóa tự động. 
Thành phần:
- Hoạt chất: glycylglycine
Đạt chuẩn ISO 13485 hoặc tương đương
Quy cách: Hộp ≥ 4x150 test</t>
  </si>
  <si>
    <t>Hóa chất xét nghiệm định lượng magie trong huyết thanh, huyết tương hoặc nước tiểu người</t>
  </si>
  <si>
    <t>Magnesium; 8P19-25</t>
  </si>
  <si>
    <t>Hóa chất xét nghiệm định lượng magie trong huyết thanh, huyết tương hoặc nước tiểu người.
Thành phần: 
- R1: Hoạt chất: Isocitrate dehydrogenase, muối D-Isocitrate potassium. Chất bảo quản: natri azide (0.1%).
- R2: Hoạt chất: NADP. Chất bảo quản: natri azide.
Đạt chuẩn ISO 13485 hoặc tương đương
Hộp ≥ 2x360 test</t>
  </si>
  <si>
    <t>2 x 360 Test</t>
  </si>
  <si>
    <t>Thuốc thử xét nghiệm định lượng  magie</t>
  </si>
  <si>
    <t>Bộ/ 1 x 68,1 mL + 1 x 17,9 mL</t>
  </si>
  <si>
    <t>Hóa chất xét nghiệm định lượng phosphorus trong huyết thanh, huyết tương hay nước tiểu người</t>
  </si>
  <si>
    <t>Alinity c Phosphorus Reagent Kit; 8P40-20</t>
  </si>
  <si>
    <t>Hóa chất xét nghiệm định lượng phosphorus trong huyết thanh, huyết tương hay nước tiểu người.
Thành phần: 
- R1: Hoạt chất: Sulfuric acid. Thành phần không hoạt tính: Polyethylene glycol octylphenyl ether là hoạt chất bề mặt.
- R2: Hoạt chất: Ammonium molybdate, Sulfuric acid. Thành phần không hoạt tính: Polyethylene glycol octylphenyl ether là hoạt chất bề mặt.
Đạt chuẩn ISO 13485  hoặc tương đương
Hộp ≥ 10x400 test</t>
  </si>
  <si>
    <t>Test hóa chất xét nghiệm Phosphorous để định lượng phosphorous trong mẫu huyết thanh, huyết tương hay nước tiểu.</t>
  </si>
  <si>
    <t>Hóa chất xét nghiệm nồng độ Calcium</t>
  </si>
  <si>
    <t>Alinity c Calcium Reagent Kit; 7P57-20</t>
  </si>
  <si>
    <t>Hóa chất định lượng Calcium trong huyết thanh và huyết tương người trên máy xét nghiệm sinh hóa tự động.; Thành phần hoạt chất: - Hoạt chất: arsenazo-III dye, sodium acetate.
Đạt chuẩn ISO 13485
Quy cách: Hộp ≥ 10 x 400 test</t>
  </si>
  <si>
    <t>Hộp 4.000 test</t>
  </si>
  <si>
    <t>Thuốc thử định lượng canxi</t>
  </si>
  <si>
    <t>Hóa chất xét nghiệm xác định hoạt độ Lipase trong huyết thanh hay huyết tương</t>
  </si>
  <si>
    <t>Lipase NG OC Reagent Kit; 4Y85-20</t>
  </si>
  <si>
    <t>Xét nghiệm chẩn đoán in vitro, được sử dụng để xác định hoạt độ của Lipase trong huyết thanh và huyết tương bằng phương pháp đo màu động học
- Khoảng đo 4,0 - 300 U/L.
-Giới hạn định lượng (LOQ) ≤4,0 U/L
Hộp ≥ 240 test</t>
  </si>
  <si>
    <t>Bộ/ 1 x 55 mL + 1 x 20 mL</t>
  </si>
  <si>
    <t>Thuốc thử định lượng lipase</t>
  </si>
  <si>
    <t>Quy cách: Hộp 240 test</t>
  </si>
  <si>
    <t xml:space="preserve">Hoá chất chuẩn xét nghiệm Lipase </t>
  </si>
  <si>
    <t>Lipase NG OC Cal; 4Y85-01</t>
  </si>
  <si>
    <t>Hoá chất chuẩn xét nghiệm Lipase để định lượng lipase trong huyết thanh hay huyết tương.
- Quy cách: Hộp ≥ 2x3mL</t>
  </si>
  <si>
    <t>Hộp/4x3ml</t>
  </si>
  <si>
    <t>Chất hiệu chuẩn xét nghiệm lipase</t>
  </si>
  <si>
    <t>Hóa chất xét nghiệm định lượng alkaline phosphatase trong huyết thanh hoặc huyết tương người</t>
  </si>
  <si>
    <t>Alkaline Phosphatase2; 4T83-20</t>
  </si>
  <si>
    <t>Hóa chất xét nghiệm định lượng alkaline phosphatase trong huyết thanh hoặc huyết tương người.
Thành phần: 
R1: Hoạt chất: 2-amino-2-methylpropanol (AMP). Chất bảo quản: natri azide.
R2: Hoạt chất: 4-nitrophenyl phosphate. Chất bảo quản: natri azide.
Đạt chuẩn ISO 13485  hoặc tương đương
Hộp ≥ 10x200 test</t>
  </si>
  <si>
    <t>Hộp 10x200 test</t>
  </si>
  <si>
    <t>Thuốc thử xét nghiệm định lượng Alkaline Phosphatase</t>
  </si>
  <si>
    <t>Hóa chất Xét nghiệm định lượng creatine kinase trong huyết thanh hay huyết tương người</t>
  </si>
  <si>
    <t>Alinity c Creatine Kinase Reagent Kit; 8P42-20</t>
  </si>
  <si>
    <t>Hóa chất Xét nghiệm Creatine Kinase được sử dụng để định lượng creatine kinase trong huyết thanh hay huyết tương người.
Thành phần: 
- R1: Hoạt chất: muối kali ADP, AMP, AP5A, β-NADP, EDTA, G-6-PDH (Leuconostoc mesenteroides), Glucose, Hexokinase (nấm men), Imidazole, Magnesium acetate, và NAC. Chất bảo quản: natri azide.
- R2: Hoạt chất: Creatine phosphate, Glucose, Imidazole, và Magnesium acetate. Chất bảo quản: natri azide.
Đạt chuẩn ISO 13485  hoặc tương đương
Hộp ≥ 47,8ml</t>
  </si>
  <si>
    <t>47,8ml
(1.200 test)</t>
  </si>
  <si>
    <t>Hóa chất xét nghiệm định lượng acid lactic trong huyết tương người</t>
  </si>
  <si>
    <t>Alinity c Lactic Acid Reagent Kit; 8P21-21</t>
  </si>
  <si>
    <t>Hóa chất xét nghiệm định lượng acid lactic trong huyết tương người
Thành phần: 
- R1: Hoạt chất: Lactate oxidase, Peroxidase (cây cải ngựa), Tiền chất tạo màu (theo yêu cầu). Thành phần không phản ứng: chất đệm, chất làm đầy và chất ổn định.
Đạt chuẩn ISO 13485  hoặc tương đương
Hộp ≥ 245ml</t>
  </si>
  <si>
    <t>245ml
(1000 test)</t>
  </si>
  <si>
    <t>Hóa chất xét nghiệm định lượng lactate dehydrogenase (LDH) trong huyết thanh hoặc huyết tương người</t>
  </si>
  <si>
    <t>Lactate Dehydrogenase2 ; 4T99-20</t>
  </si>
  <si>
    <t>Hóa chất xét nghiệm định lượng lactate dehydrogenase (LDH) trong huyết thanh hoặc huyết tương người
Thành phần: 
- R1: Hoạt chất: L-(+)-lithium-lactate.
Chất bảo quản: natri azide.
- R2: Hoạt chất: NAD+. Chất bảo quản: ProClin 300.
Đạt chuẩn ISO 13485  hoặc tương đương
Hộp ≥ 4 x 150 Test</t>
  </si>
  <si>
    <t>4 x 150 Test</t>
  </si>
  <si>
    <t>Hóa chất hiệu chuẩn nhiều xét nghiệm sinh hóa thường quy</t>
  </si>
  <si>
    <t>Consolidated Chemistry Calibrator; 4V62-01</t>
  </si>
  <si>
    <t>Hóa chất sử dụng để hiệu chuẩn các xét nghiệm sinh hóa lâm sàng định lượng trên hệ thống xét nghiệm sinh hóa tự động. Được điều chế từ huyết thanh người dạng đông khô có chứa các chất cần phân tích sau: alanine aminotransferase, albumin, alkaline phosphatase, amylase, aspartate aminotransferase, canxi, cholesterol, creatine kinase, creatinine, gamma-glutamyl transferase, glucose, iron (sắt), lactate dehydrogenase, acid lactic, lipase, phospho, bilirubin toàn phần, protein toàn phần, triglyceride, urea nitrogen, và acid uric.
Quy cách: Hộp ≥ 6 x 5 ml</t>
  </si>
  <si>
    <t>Dung dịch hiệu chuẩn các xét nghiệm sinh hóa chung: Albumin, Calcium, Cholesterol, Creatinine, Glucose, Lactic Acid, Magnesium, Phosphorus, Total Protein (Protein toàn phần), Triglyceride, Urea Nitrogen, và Uric Acid</t>
  </si>
  <si>
    <t>Alinity c Multiconstituent Calibrator Kit; 8P60-01</t>
  </si>
  <si>
    <t>Hóa chất hiệu chuẩn cho xét nghiệm sinh hóa Albumin, Calcium, Cholesterol, Creatinine, Glucose, Lactic Acid, Magnesium, Phosphorus, Total Protein (Protein toàn phần), Triglyceride, Urea Nitrogen, và Uric Acid.; Quy cách: Hộp ≥ 6 chai x 2,9mL</t>
  </si>
  <si>
    <t>Hóa chất xét nghiệm nồng độ Iron</t>
  </si>
  <si>
    <t>Iron2; 4T98-20</t>
  </si>
  <si>
    <t>Hóa chất định lượng đo màu trực tiếp sắt không khử protein trong huyết thanh hoặc huyết tương người trên máy xét nghiệm sinh hóa tự động. 
Thành phần:
- Hoạt chất guanidine hydrochloride
- Hoạt chất: ferene-S và L-ascorbic acid.
Đạt chuẩn ISO 13485 hoặc tương đương; Quy cách: Hộp ≥ 4 x 225 Test</t>
  </si>
  <si>
    <t>Hộp 4x225 test</t>
  </si>
  <si>
    <t>Hóa chất xét nghiệm định lượng Sắt</t>
  </si>
  <si>
    <t>IB2500034817</t>
  </si>
  <si>
    <t>KQ2500034817_2505230819</t>
  </si>
  <si>
    <t>02/6/2025</t>
  </si>
  <si>
    <t>Bệnh viện Nhi đồng 2</t>
  </si>
  <si>
    <t>CÔNG TY CỔ PHẦN THIẾT BỊ Y TẾ NAM TRUNG</t>
  </si>
  <si>
    <t>Hóa chất hiệu chuẩn cho xét nghiệm Iron</t>
  </si>
  <si>
    <t>Alinity c Iron Calibrator Kit; 4U75-01</t>
  </si>
  <si>
    <t>Hoá chất hiệu chuẩn xét nghiệm Iron. Đạt chuẩn ISO 13485 hoặc tương đương; Quy cách: Hộp ≥ 6 chai x 5mL</t>
  </si>
  <si>
    <t>Hóa chất xét nghiệm nồng độ HDL</t>
  </si>
  <si>
    <t>Alinity c Ultra HDL Reagent Kit; 7P75-20</t>
  </si>
  <si>
    <r>
      <t>Hóa chất định lượng cholesterol lipoprotein tỉ trọng cao (HDL) trong huyết thanh hoặc huyết tương người trên máy xét nghiệm sinh hóa tự động.
Thành phần hoạt chất:
- Hoạt chất: Cholesterol oxidase (E. coli), Peroxidase (họ Cải), N, N-bis (4- sulphobutyl)- m-toluidine-disodium (DSBmT), Accelerator, Ascorbic oxidase (Cucurbita sp.)
- Hoạt chất: Cholesterol esterase (Pseudomonas sp.), 4-aminoantipyrine (</t>
    </r>
    <r>
      <rPr>
        <sz val="8"/>
        <color rgb="FF000000"/>
        <rFont val="Calibri"/>
        <family val="2"/>
      </rPr>
      <t>≤</t>
    </r>
    <r>
      <rPr>
        <sz val="8"/>
        <color rgb="FF000000"/>
        <rFont val="Times New Roman"/>
        <family val="1"/>
      </rPr>
      <t xml:space="preserve"> 0.1%), Chất tẩy (≤2.0%).
Đạt chuẩn ISO 13485 hoặc tương đương; Quy cách: Hộp ≥ 4 x 350 test</t>
    </r>
  </si>
  <si>
    <t>Hóa chất xét nghiệm nồng độ LDL</t>
  </si>
  <si>
    <t>Alinity c Direct LDL Reagent Kit; 7P71-20</t>
  </si>
  <si>
    <t>Hóa chất định lượng trực tiếp cholesterol lipoprotein tỉ trọng thấp (LDL) trong huyết thanh hoặc huyết tương người trên máy xét nghiệm sinh hóa tự động.
Thành phần hoạt chất:
- Hoạt chất: Dung dịch đệm MES (pH 6.3), Chất tẩy 1 (≤ 1.0%), Cholesterol esterase (từ vi sinh vật), Cholesterol oxidase (từ vi sinh vật), Peroxidase (từ cây cải ngựa), 4- aminoantipyrine (≤ 0.01%), Ascorbic acid oxidase (Cucurbita sp.).
- Hoạt chất: Dung dịch đệm MES (pH 6.3), Chất tẩy 2 (≤ 1.0%), N,N-bis(4-sulfobutyl)-m-toluidine, disodium (DSBmT)
Đạt chuẩn ISO 13485 hoặc tương đương; Quy cách: Hộp ≥ 2 x 290 test</t>
  </si>
  <si>
    <t>Hộp 2 x 290 test</t>
  </si>
  <si>
    <t>Huyết thanh hiệu chuẩn Hóa chất xét nghiệm sinh hóa, tối thiểu cho LDL, HDL, Apolipoprotein</t>
  </si>
  <si>
    <t>Alinity c Lipid Multiconstituent Calibrator Kit; 9P14-03</t>
  </si>
  <si>
    <t>Hóa chất chuẩn sử dụng để hiệu chuẩn các xét nghiệm Apolipoprotein A1 (APOA1), Apolipoprotein B (APOB), Direct Low Density Lipoprotein (Direct LDL), và Ultra High Density Lipoprotein (Ultra HDL) trên hệ thống máy xét nghiệm sinh hóa tự động.
Đạt chuẩn ISO 13485 hoặc tương đương; Quy cách: Hộp ≥ 6 chai x 1,0 mL</t>
  </si>
  <si>
    <t>Hóa chất xét nghiệm nồng độ Bilirubin toàn phần</t>
  </si>
  <si>
    <t>Alinity c Total Bilirubin Reagent Kit; 4V51-21</t>
  </si>
  <si>
    <t>Hóa chất xét nghiệm nồng độ Total Bilirubin
Thành phần: 
- R1: Hoạt chất: Chất có hoạt tính bề mặt, HCl.
- R2: Hoạt chất: 2,4-dichloroaniline, HCl, Sodium nitrite, Chất có hoạt tính bề mặt.
Đạt tiêu chuẩn ISO 13485 hoặc tương đương
Hộp ≥ 69,7 mL</t>
  </si>
  <si>
    <t>69,7 mL
(2.750 test)</t>
  </si>
  <si>
    <t>Hóa chất xét nghiệm nồng độ Bilirubin trực tiếp</t>
  </si>
  <si>
    <t>Alinity c Direct Bilirubin Reagent Kit; 7P97-20</t>
  </si>
  <si>
    <t>Hóa chất xét nghiệm nồng độ Bilirubin trực tiếp
Đạt chuẩn ISO 13485 hoặc tương đương; Quy cách: Hộp ≥ 4 x 360 test</t>
  </si>
  <si>
    <t>Dung dịch hiệu chuẩn, tối thiểu cho xét nghiệm Bilirubin toàn phần và trực tiếp</t>
  </si>
  <si>
    <t>Alinity c Bilirubin Calibrator Kit; 8P61-01</t>
  </si>
  <si>
    <t>Hóa chất hiệu chuẩn cho xét nghiệm Bilirubin; Đạt chuẩn ISO 13485 hoặc tương đương; Quy cách: Hộp ≥ 6 chai x 5mL</t>
  </si>
  <si>
    <t>Hóa chất xét nghiệm định lượng Prealbumin</t>
  </si>
  <si>
    <t>Prealbumin; 9P86-24</t>
  </si>
  <si>
    <t>Thành phần: 
- R1: Hoạt chất: polyethylene glycol, TRIS. Chất bảo quản: natri azide.
- R2: Hoạt chất: Kháng thể kháng prealbumin người từ huyết thanh dê, TRIS. Chất bảo quản: natri azide
Hộp ≥ 29,8ml</t>
  </si>
  <si>
    <t>29,8ml 
(200 test)</t>
  </si>
  <si>
    <t>Dung dịch hiệu chuẩn xét nghiệm  Prealbumin</t>
  </si>
  <si>
    <t>Alinity c Prealbumin Calibrator Kit; 4S01-01</t>
  </si>
  <si>
    <t>Dung dịch hiệu chuẩn xét nghiệm Prealbumin.
Thành phần được điều chế từ prealbumin người trong huyết thanh người. Chất bảo quản: natri azide. Đạt tiêu chuẩn chất lượng ISO 13485 hoặc tương đương
Hộp ≥ 5x1ml</t>
  </si>
  <si>
    <t>5x1ml</t>
  </si>
  <si>
    <t>Hóa chất xét nghiệm định lượng Ethanol</t>
  </si>
  <si>
    <t>Alinity c Ethanol Reagent Kit; 8P41-20</t>
  </si>
  <si>
    <t>Hóa chất xét nghiệm định lượng ethanol trong mẫu huyết thanh, huyết tương, hay nước tiểu người.
Thành phần: 
- R1: Hoạt chất: đệm TRIS. Chất bảo quản: natri azide (≤ 0.1%).
- R2: Hoạt chất: ADH, NAD. Chất bảo quản: natri azide (≤ 0.1%).
 Đạt tiêu chuẩn chất lượng ISO 13485 hoặc tương đương
Hộp ≥ 29,8 mL</t>
  </si>
  <si>
    <t>29,8 mL (200 test)</t>
  </si>
  <si>
    <t>Dung dịch hiệu chuẩn xét nghiệm định lượng ethanol</t>
  </si>
  <si>
    <t>Alinity c Ethanol Calibrator Kit; 8P41-01</t>
  </si>
  <si>
    <t>Mẫu chuẩn Ethanol Calibrators được dùng để hiệu chuẩn xét nghiệm định lượng ethanol (ethyl alcohol hoặc alcohol) trong nước tiểu, huyết thanh hoặc huyết tương người.
Thành phần: có thành phần ethanol trong đệm TRIS. Chất bảo quản: natri azide.
Đạt tiêu chuẩn chất lượng ISO 13485 hoặc tương đương
Hộp ≥ 3 lọ x 3 mL</t>
  </si>
  <si>
    <t>3 lọ x 3 mL</t>
  </si>
  <si>
    <t>Hóa chất kiểm tra chất lượng xét nghiệm định lượng ethanol</t>
  </si>
  <si>
    <t>Alinity c Ethanol Control Kit; 8P41-10</t>
  </si>
  <si>
    <t>Mẫu chứng Ethanol Controls được dùng để kiểm tra chất lượng xét nghiệm định lượng ethanol (ethyl alcohol hoặc alcohol) trong nước tiểu, huyết thanh hoặc huyết tương người
Hộp ≥ 29,8 mL</t>
  </si>
  <si>
    <t>Hoá chất kiểm tra chất lượng xét nghiệm Ceruloplasmin, CRP, Chuỗi nhẹ Kappa, chuỗi nhẹ Lambda mức 1</t>
  </si>
  <si>
    <t>Alinity c Immuno Control 1 Kit; 8P75-15</t>
  </si>
  <si>
    <t>Immuno Control 1 Kit,  Immuno Control 2 Kit, và  Immuno Control Set chỉ được sử dụng để kiểm tra hiệu năng của các xét nghiệm Ceruloplasmin,  CRP Vario,  Kappa Light Chains, và  Lambda Light Chains bằng phương pháp đo độ đục miễn dịch.
Quy cách: Hộp ≥ 1 x 5 mL</t>
  </si>
  <si>
    <t>Hoá chất kiểm tra chất lượng xét nghiệm Ceruloplasmin, CRP, Chuỗi nhẹ Kappa, chuỗi nhẹ Lambda mức 2</t>
  </si>
  <si>
    <t>Alinity c Immuno Control 2 Kit; 8P75-16</t>
  </si>
  <si>
    <t>Hóa chất xét nghiệm nồng độ Transferrin</t>
  </si>
  <si>
    <t>Transferrin; 8P38-24</t>
  </si>
  <si>
    <t>Hóa chất xét nghiệm nồng độ Transferrin; Đạt tiêu chuẩn ISO 13485 hoặc tương đương; Quy cách: Hộp ≥ 800 tests</t>
  </si>
  <si>
    <t>Hóa chất hiệu chuẩn các xét nghiệm sinh hóa protein đặc biệt:  Immunoglobulin A (IgA), Immunoglobulin G (IgG), Immunoglobulin M (IgM), Complement C3 (C3), Complement C4 (C4), Haptoglobin, và Transferrin (Transf)</t>
  </si>
  <si>
    <t>Alinity c Specific Proteins Multiconstituent Calibrator Kit; 8p62-01</t>
  </si>
  <si>
    <t>Hóa chất hiệu chuẩn các xét nghiệm Immunoglobulin A (IgA), Immunoglobulin G (IgG), Immunoglobulin M (IgM), Complement C3 (C3), Complement C4 (C4), Haptoglobin, và Transferrin (Transf); Quy cách: Hộp ≥ 5 chai x 1ml</t>
  </si>
  <si>
    <t>Dung dịch kiểm tra chung các xét nghiệm sinh hóa mức 1</t>
  </si>
  <si>
    <t>Multichem S Plus Unassayed; 8P87-10</t>
  </si>
  <si>
    <t>Hóa chất kiểm tra chất lượng xét nghiệm sinh hóa mức 1; Quy cách: Hộp ≥ 12 chai x 5ml</t>
  </si>
  <si>
    <t>Dung dịch kiểm tra chung các xét nghiệm sinh hóa mức 2</t>
  </si>
  <si>
    <t>Multichem S Plus Unassayed; 8P87-11</t>
  </si>
  <si>
    <t>Hóa chất kiểm tra chất lượng xét nghiệm sinh hóa mức 2; Quy cách: Hộp ≥ Hộp 12 chai x 5ml</t>
  </si>
  <si>
    <t>Dung dịch kiểm tra chung các xét nghiệm sinh hóa mức 3</t>
  </si>
  <si>
    <t>Multichem S Plus Unassayed; 8P87-12</t>
  </si>
  <si>
    <t>Hóa chất kiểm tra chất lượng xét nghiệm sinh hóa mức 3; Quy cách: Hộp ≥ Hộp 12 chai x 5ml</t>
  </si>
  <si>
    <t>Hóa chất xét nghiệm định lượng Microalbumin</t>
  </si>
  <si>
    <t>Microalbumin; 8P04-24</t>
  </si>
  <si>
    <t>Hóa chất xét nghiệm định lượng Microalbumin
Thành phần: 
- R1: Hoạt chất: Dung dịch đệm Good, sodium chloride, sodium hydroxide. Chất bảo quản: natri azide.
- R2: Hoạt chất: Dung dịch đệm TRIS, kháng thể kháng albumin người (từ dê), sodium chloride, acid hydrochloric. Chất bảo quản: natri azide. 
Đạt tiêu chuẩn ISO 13485 hoặc tương đương; Quy cách: Hộp ≥ 2 x 320 Test</t>
  </si>
  <si>
    <t>Hộp 2 x 320 test</t>
  </si>
  <si>
    <t>Hóa chất định lượng Microalbumin</t>
  </si>
  <si>
    <t>Hóa chất hiệu chuẩn cho xét nghiệm Microalbumin</t>
  </si>
  <si>
    <t>Microalbumin Calibrators; 8P04-04</t>
  </si>
  <si>
    <t>Hoá chất hiệu chuẩn xét nghiệm Microalbumin . Đạt chuẩn ISO 13485 hoặc tương đương; Quy cách: Hộp ≥ 5 x 2 mL</t>
  </si>
  <si>
    <t>Hóa chất kiểm tra chất lượng xét nghiệm Microalbumin</t>
  </si>
  <si>
    <t>Microalbumin Controls ; 8P04-14</t>
  </si>
  <si>
    <t>Hóa chất kiểm tra chất lượng xét nghiệm Microalbumin, bảo quản ở nhiệt độ 2-8 độ C, tiêu chuẩn chất lượng ISO 13485 hoặc tương đương; Quy cách: Hộp ≥ 4 x 2ml</t>
  </si>
  <si>
    <t>Hóa chất xét nghiệm định lượng ammonia trong huyết tương người bằng phương pháp men học</t>
  </si>
  <si>
    <t>Alinity c Ammonia Ultra Reagent Kit; 8P22-20</t>
  </si>
  <si>
    <t>Hóa chất xét nghiệm định lượng ammonia trong huyết tương người bằng phương pháp men học.
Thành phần: 
- R1: Hoạt chất đệm TRIS, α-ketoglutarate, NADH, GLDH, LDH. Chất bảo quản: natri azide (≤ 0.1%).
- CAL: Hoạt chất Ammonium sulfate. Có chứa chất bảo quản.
Đạt chuẩn ISO 13485 hoặc tương đương
Hộp ≥ 2x100 test</t>
  </si>
  <si>
    <t>Hóa chất định lượng Ammonia Ultra</t>
  </si>
  <si>
    <t>Hóa chất kiểm tra chất lượng xét nghiệm định lượng Ammonia</t>
  </si>
  <si>
    <t>Alinity c Ammonia Controls; 8P22-10</t>
  </si>
  <si>
    <t>Hóa chất kiểm tra chất lượng xét nghiệm định lượng Ammonia
Đạt chuẩn ISO 13485  hoặc tương đương
Hộp ≥ 1x3ml</t>
  </si>
  <si>
    <t>1 lọ x 3 mL</t>
  </si>
  <si>
    <t>Hóa chất xét nghiệm β2-Microglobulin (β2M)</t>
  </si>
  <si>
    <t>Alinity c β2-Microglobulin Reagent Kit; 1R09-20</t>
  </si>
  <si>
    <t>Phương pháp: Xét nghiệm miễn dịch trên hệ thống máy phân tích miễn dịch tự động
Quy cách: Hộp ≥ 4 x9 mL/Hộp
Mẫu đo: Huyết thanh, huyết tương, nước tiểu
Độ tuyến tính: 0,25 đến 16 mg/L
Độ chính xác: CV ≤ 5%</t>
  </si>
  <si>
    <t>Hộp/2 x 100 Test</t>
  </si>
  <si>
    <t>Hoá chất hiệu chuẩn xét nghiệm Quantia ß2-Microglobulin</t>
  </si>
  <si>
    <t>Alinity c β2-Microglobulin Standard; 1R09-01</t>
  </si>
  <si>
    <t>Hóa chất dùng cho thiết lập hiệu chuẩn cho xét nghiệm Quantia ß2-Microglobulin bằng phương pháp đo độ đục.
Hộp ≥ 3x1ml</t>
  </si>
  <si>
    <t>3 x 1mL</t>
  </si>
  <si>
    <t>Hóa chất xét nghiệm định lượng protein trong nước tiểu hay dịch não tủy (CSF) ở người.</t>
  </si>
  <si>
    <t>Alinity c Urine/CSF Protein Reagent Kit; 7P59-20</t>
  </si>
  <si>
    <t>Hóa chất xét nghiệm định lượng protein trong nước tiểu hay dịch não tủy (CSF) ở người.
Thành phần: 
- R1: Hoạt chất: Dung dịch đệm Carbonate, Natri Clorua. Chất bảo quản: natri azide.
- R2: Benzethonium Chloride.
Đạt chuẩn ISO 13485  hoặc tương đương
Hộp ≥ 34,1 mL</t>
  </si>
  <si>
    <t>34,1 mL (400 test)</t>
  </si>
  <si>
    <t>Hoá chất hiệu chuẩn xét nghiệm Urine/CSF Protein.</t>
  </si>
  <si>
    <t>Alinity c Urine/CSF Protein Calibrator Kit; 8P71-01</t>
  </si>
  <si>
    <t>Xây dựng được đường chuẩn cho xét nghiệm Urine/CSF Protein.
Bao gồm các chất chuẩn ở các nồng độ khác nhau
Quy cách: Hộp ≥ 5 chai x 3 mL</t>
  </si>
  <si>
    <t>Hoá chất kiểm tra chất lượng một số xét nghiệm sinh hóa trong nước tiểu, tối thiểu có các chỉ số ß2-Microglobulin, Protein nước tiểu, dịch não tuỷ, Microalbumin</t>
  </si>
  <si>
    <t>Alinity c ICT Sample Diluent; 7P53-20</t>
  </si>
  <si>
    <t>Thành phần: Sản phẩm này được điều chế từ nước tiểu người có bổ sung những nguyên vật liệu hóa sinh đã được tinh sạch (chiết xuất từ nguồn gốc người và động vật), hóa chất, thuốc, chất bảo quản và ổn định. Mẫu chứng được sử dụng ở dạng lỏng, thuận tiện cho sử dụng
Hộp ≥ 10 x 935 Test</t>
  </si>
  <si>
    <t>10 x 935 Test</t>
  </si>
  <si>
    <t>Vật tư tiêu hao dùng cho máy xét nghiệm ICT</t>
  </si>
  <si>
    <t>ICT module; 9D28-04</t>
  </si>
  <si>
    <t>Điện cực dùng cho máy xét nghiệm sinh hóa tự động.; Thành phần cấu tạo: Natri, Kali, Cl, điện cực. Nhiệt độ bảo quản: 15-30⁰ C; Đạt chuẩn ISO 13485; 
Quy cách: Hộp ≥ 1 cái</t>
  </si>
  <si>
    <t>ICT Module hoặc tương đương</t>
  </si>
  <si>
    <t>IB2400494094</t>
  </si>
  <si>
    <t>170/QĐ-BVUBĐN</t>
  </si>
  <si>
    <t>04/3/2025</t>
  </si>
  <si>
    <t>Bệnh viện Ung bướu Đà Nẵng</t>
  </si>
  <si>
    <t>Dung dịch tham chiếu ICT</t>
  </si>
  <si>
    <t>Alinity c-series ICT Reference Solution; 8P76-40</t>
  </si>
  <si>
    <t>Hóa chất định lượng sodium (Na), potassium (K), và chloride (Cl) trong huyết thanh, huyết tương hoặc nước tiểu bệnh nhân. Sử dụng cho xét nghiệm điện giải.; Bảo quản: 15-30⁰ C; Đạt chuẩn ISO 13485 hoặc tương đương;
Quy cách: Hộp ≥ 4 x 975 mL</t>
  </si>
  <si>
    <t xml:space="preserve">Dung dịch rửa ICT và các kim hút </t>
  </si>
  <si>
    <t xml:space="preserve"> ICT Cleaning Fluid; 01E50-20</t>
  </si>
  <si>
    <t>Dạng dung dịch, dùng để loại bỏ được protein dư thừa
Quy cách: Hộp ≥ 1x150 mL + 10x 12 mL</t>
  </si>
  <si>
    <t>1 x 150 mL; 10 x 12 mL</t>
  </si>
  <si>
    <t>Dung dịch rửa mẫu ICT</t>
  </si>
  <si>
    <t>Alinity c ICT Diluent Reagent Kit (Alinity c ICT Sample Diluent); 7P53-20</t>
  </si>
  <si>
    <t>Dung dịch pha loãng mẫu điện giải; Đạt chuẩn ISO 13485 hoặc tương đương; Quy cách: Hộp ≥ 10 x 935 tests</t>
  </si>
  <si>
    <t>Dung dịch hiệu chuẩn ICT</t>
  </si>
  <si>
    <t>Alinity c ICT Serum Calibrator Kit; 8P69-01</t>
  </si>
  <si>
    <t>Hoá chất chuẩn điện giải huyết thanh; Đạt chuẩn ISO13485; Quy cách: Hộp ≥10 chai x 2,9 mL</t>
  </si>
  <si>
    <t>Dung dịch rửa máy</t>
  </si>
  <si>
    <t>Alinity c-series Alkaline Wash; 8P78-40</t>
  </si>
  <si>
    <t>Dung dịch rửa Alkaline dùng cho máy xét nghiệm sinh hóa tự động; Đạt chuẩn ISO 13485; Quy cách: Hộp ≥ 2 x 500mL</t>
  </si>
  <si>
    <t>Dung dịch bảo dưỡng, khử khuẩn bồn ủ máy xét nghiệm sinh hóa</t>
  </si>
  <si>
    <t xml:space="preserve"> Water Bath Additive; 9D29-20</t>
  </si>
  <si>
    <t>Dung dịch hỗ trợ, máy sinh hoá tự động.
Quy cách: Hộp ≥ 2 x 500 mL</t>
  </si>
  <si>
    <t>2 x 500 mL</t>
  </si>
  <si>
    <t>Dung dịch rửa cuvet dùng cho máy xét nghiệm sinh hóa</t>
  </si>
  <si>
    <t>Alinity c-series Acid Wash; 8P77-40</t>
  </si>
  <si>
    <t>Được dùng để rửa cuvet của máy; Quy cách: Hộp ≥ 2 x 500 mL</t>
  </si>
  <si>
    <t>Nước rửa A</t>
  </si>
  <si>
    <t>Alinity c-series Detergent A; 8P96-70</t>
  </si>
  <si>
    <t>Nước rửa A dùng cho máy xét nghiệm sinh hóa tự động; Đạt chuẩn ISO 13485; 
Quy cách: Hộp ≥10 x 68.4 mL + 10 x 44.6 mL</t>
  </si>
  <si>
    <t>Nước rửa B</t>
  </si>
  <si>
    <t>Alinity c-series Detergent B; 8P97-81</t>
  </si>
  <si>
    <t>Dung dịch rửa sử dụng trên máy xét nghiệm sinh hóa tự động để giảm nhiễm chéo giữa các xét nghiệm Sinh hóa. Thành phần hoạt chất: Chất cồn, ethoxylated, Natri hydroxide.
Đạt tiêu chuẩn ISO 13485 hoặc tương đương; Quy cách: Hộp ≥ 10 x 68.4 mL + 10 x 44.6 mL</t>
  </si>
  <si>
    <t>Đèn halogen dùng trên máy xét nghiệm sinh hoá</t>
  </si>
  <si>
    <t>Aeroset/ ARC.c8000  Lamp  ; 9D45-03</t>
  </si>
  <si>
    <t>Bộ phận bóng đèn halogen dùng trên máy sinh hoá
Quy cách: Hộp ≥ 1 cái</t>
  </si>
  <si>
    <t>Hộp 1 cái</t>
  </si>
  <si>
    <t>Cái</t>
  </si>
  <si>
    <t>Dung dịch bảo dưỡng định kỳ</t>
  </si>
  <si>
    <t>Alinity c-series Maintenance Solutions; 8P98-70</t>
  </si>
  <si>
    <t>Hoá chất hỗ trợ bảo dưỡng các xét nghiệm sinh hoá.Đạt tiêu chuẩn ISO 13485 hoặc tương đương;
Quy cách: Hộp ≥ 10 x 68.4 mL + 10 x 12 mL + 1 x 150 mL</t>
  </si>
  <si>
    <t>Dung dịch hệ thống dùng cho máy xét nghiệm sinh hóa</t>
  </si>
  <si>
    <t>Alinity c-series Acid Probe Wash; 1R60-70</t>
  </si>
  <si>
    <t>Dùng trong quy trình bảo dưỡng hàng ngày, trong một số quy trình kiểm tra, được dùng giảm nhiễm chéo giữa các xét nghiệm thực hiện.; Quy cách: Hộp ≥ 10 x 68.4 ml + 10 x 44.6 ml</t>
  </si>
  <si>
    <t>ARCHITECT Cyclosporine Calibrators; 3R30-01</t>
  </si>
  <si>
    <t>6 Chai:
- Mẫu chuẩn A, chứa thêm thể tích để sử dụng làm dung dịch pha loãng cho các mẫu có giá trị nằm ngoài khoảng nồng độ; chứa máu toàn phần người đã qua xử lý.
- Mẫu chuẩn B-F, chứa  máu toàn phần người đã qua xử lý và cyclosporine. Chất bảo quản natri azide và ProClin 950.
Đạt tiêu chuẩn chất lượng ISO 13485.
Hộp ≥ 1x9ml; 5x4,5ml</t>
  </si>
  <si>
    <t>Ci16200</t>
  </si>
  <si>
    <t>ARCHITECT Tacrolimus Reagent Kit; 1L77-25</t>
  </si>
  <si>
    <t>Bao gồm:
- 1 Chai Anti-tacrolimus (kháng thể đơn dòng, chuột) phủ trên vi hạt trong dung dịch đệm EDTA với chất ổn định protein (từ bò); 
- 1 Chai Chất kết hợp tacrolimus có đánh dấu acridinium trong dung dịch đệm citrate với chất ổn định protein (từ bò); 
-1 Chai Dung dịch pha loãng xét nghiệm chứa dung dịch đệm MES và sodium chloride. 
Đạt tiêu chuẩn chất lượng ISO
Hộp ≥ 100 test</t>
  </si>
  <si>
    <t>ARCHITECT Tacrolimus Calibrators; 1L77-01</t>
  </si>
  <si>
    <t>Mẫu chuẩn A có thể tích lớn hơn vì có thể được sử dụng để làm dung dịch pha loãng cho những mẫu có giá trị nằm ngoài khoảng nồng độ. Mẫu chuẩn A đến Mẫu chuẩn F được điều chế với máu toàn phần người đã xử lý. Mẫu chuẩn B đến Mẫu chuẩn F có chứa tacrolimus. Đạt tiêu chuẩn chất lượng ISO 13485.
Hộp ≥ 1x9ml; 5x4,5ml</t>
  </si>
  <si>
    <t>ARCHITECT Tacrolimus  Whole Blood Precipitation Reagent; 1L77-55</t>
  </si>
  <si>
    <t>Chứa dung dịch kẽm sulfate trong methanol và ethylene glycol. Đạt tiêu chuẩn chất lượng ISO 13485
Hộp ≥ 1x20,4ml</t>
  </si>
  <si>
    <t>1 x 20.4 ml</t>
  </si>
  <si>
    <t>Hóa chất xử lý mẫu bệnh phẩm xét nghiệm định lượng Tacrolimus</t>
  </si>
  <si>
    <t>Huyết thanh kiểm tra chất lượng các xét nghiệm định lượng tacrolimus, sirolimus, cyclosporine</t>
  </si>
  <si>
    <t>Multichem WBT; 5P77-10</t>
  </si>
  <si>
    <t>Sản phẩm được điều chế từ mẫu máu toàn phần người có bổ sung những nguyên vật liệu hóa sinh đã được tinh sạch (chiết xuất từ nguồn gốc người), hóa chất, thuốc, chất bảo quản và ổn định. Mẫu chứng được cung cấp ở dạng lỏng, dễ sử dụng. Đạt tiêu chuẩn chất lượng ISO 13485.
Hộp ≥ 3x4x2ml</t>
  </si>
  <si>
    <t>3 x 4 x 2 mL</t>
  </si>
  <si>
    <t>Cóng phản ứng</t>
  </si>
  <si>
    <t>Architect Reaction Vessels; 7C15-03</t>
  </si>
  <si>
    <t>Vật tư tiêu hao dùng cho máy miễn dịch. Đạt tiêu chuẩn chất lượng ISO 13485
Hộp ≥ 8x500 cái</t>
  </si>
  <si>
    <t>8 x 500 pieces</t>
  </si>
  <si>
    <t>Dung dịch đệm rửa</t>
  </si>
  <si>
    <t>ARCHITECT Concentrated Wash Buffer; 6C54-58</t>
  </si>
  <si>
    <t>Chứa dung dịch muối đệm phosphate 1,5 M. Đạt tiêu chuẩn chất lượng ISO 13485
Hộp ≥4x975ml</t>
  </si>
  <si>
    <t>4 x 975mL</t>
  </si>
  <si>
    <t>ARCHITECT Pre-Trigger Solution; 6E23-68</t>
  </si>
  <si>
    <t>Dung dịch chứa hydrogen peroxide. Đạt tiêu chuẩn chất lượng ISO 13485
Hộp ≥4x975ml</t>
  </si>
  <si>
    <t>Dung dịch xúc tác</t>
  </si>
  <si>
    <t>Architect Sample Cups; 7C14-01</t>
  </si>
  <si>
    <t>Dung dịch chứa sodium hydroxide. Đạt tiêu chuẩn chất lượng ISO 13485
Hộp ≥4x975ml</t>
  </si>
  <si>
    <t>ARCHITECT Trigger Solution; 6C55-63</t>
  </si>
  <si>
    <t>Hộp 1000 cái</t>
  </si>
  <si>
    <t>Cốc đựng mẫu xét nghiệm</t>
  </si>
  <si>
    <t>IB2300381998</t>
  </si>
  <si>
    <t>923/QĐ-SYT</t>
  </si>
  <si>
    <t>13/8/2024</t>
  </si>
  <si>
    <t>Sở Y tế Đồng Nai</t>
  </si>
  <si>
    <t>Dung dịch rửa kim</t>
  </si>
  <si>
    <t>ARCHITECT Probe Conditioning Solution ; 1L56-40</t>
  </si>
  <si>
    <t>Thành phần là huyết tương người đã canxi hóa lại. Chất bảo quản: Tác nhân kháng vi sinh vật và ProClin 300. Đạt tiêu chuẩn chất lượng ISO 13485
Lọ ≥4x25ml</t>
  </si>
  <si>
    <t>4 x 25mL</t>
  </si>
  <si>
    <t>Màng ngăn hóa chất</t>
  </si>
  <si>
    <t>Architect Septum; 4D18-03</t>
  </si>
  <si>
    <t>Đạt tiêu chuẩn chất lượng ISO 13485.
Hộp ≥ 200 cái</t>
  </si>
  <si>
    <t>200 units</t>
  </si>
  <si>
    <t>Hóa chất xét nghiệm CA 72-4</t>
  </si>
  <si>
    <t>Elecsys CA 72-4; 9005692190</t>
  </si>
  <si>
    <t>Xét nghiệm miễn dịch điện hóa phát quang dùng để định lượng CA 72-4 trong huyết thanh và huyết tương người.- M: Vi hạt phủ Streptavidin; chất bảo quản.- R1: Kháng thể đơn dòng kháng CA 72-4 đánh dấu biotin (CC49; chuột); đệm phosphate 100 mmol/L; chất bảo quản.- R2: Kháng thể đơn dòng kháng CA 72-4 (B72.3; chuột) đánh dấu phức hợp ruthenium; đệm phosphate; chất bảo quản
Hộp ≥ 100 test</t>
  </si>
  <si>
    <t>Công ty cổ phần thiết bị y tế Thành An</t>
  </si>
  <si>
    <t>Cobas e602</t>
  </si>
  <si>
    <t>Hóa chất chuẩn xét nghiệm CA 72-4</t>
  </si>
  <si>
    <t>CA 72-4 CalSet; 9175130190</t>
  </si>
  <si>
    <t>Huyết thanh người đông khô chứa CA 72 4 người với hai khoảng nồng độ.
Đạt tiêu chuẩn chất lượng ISO 13485
Hộp ≥4x1ml</t>
  </si>
  <si>
    <t>4 x 1.0 mL</t>
  </si>
  <si>
    <t>Hóa chất xét nghiệm định lượng NSE</t>
  </si>
  <si>
    <t>Elecsys NSE; 12133113122</t>
  </si>
  <si>
    <t>Xét nghiệm miễn dịch in vitro dùng để định lượng enolase đặc hiệu thần kinh (NSE) trong huyết thanh người. Xét nghiệm miễn dịch điện hóa phát quang. 
Khoảng đo 0.050 - 370 ng/mL 
- Vi hạt phủ Streptavidin, 1 chai ≥6.5 mL: Vi hạt phủ Streptavidin; chất bảo quản.
- R1, 1 chai ≥10 mL: Kháng thể đơn dòng 18E5 kháng NSE đánh dấu biotin (chuột); đệm phosphate; chất bảo quản.
- R2, 1 chai ≥10 mL: Kháng thể đơn dòng 84B10 kháng NSE (chuột) đánh dấu phức hợp ruthenium; đệm phosphate; chất bảo quản
Hộp ≥ 100 test</t>
  </si>
  <si>
    <t>Hóa chất chuẩn xét nghiệm NSE</t>
  </si>
  <si>
    <t>NSE CalSet; 12133121122</t>
  </si>
  <si>
    <t>Hỗn hợp đệm/protein đông khô chứa NSE với 2 khoảng nồng độ.
Đạt tiêu chuẩn chất lượng ISO 13485
Hộp ≥ 4x1ml</t>
  </si>
  <si>
    <t>4 x 1.0 ml</t>
  </si>
  <si>
    <t>Hóa chất xét nghiệm proBNP</t>
  </si>
  <si>
    <t>Elecsys proBNP II; 9315268190</t>
  </si>
  <si>
    <t>Xét nghiệm invitro dùng để định lượng N-terminal pro B-type natriuretic peptide trong huyết thanh và huyết tương người.
Xét nghiệm điện hóa phát quang.
- Vi hạt phủ Streptavidin, 1 chai ≥6.5 mL:Vi hạt phủ Streptavidin; chất bảo quản.
- R1, 1 chai ≥9 mL: Kháng thể đơn dòng kháng NT proBNP đánh dấu biotin (chuột); đệm phosphate; chất bảo quản.
- R2, 1 chai ≥9 mL: Kháng thể đơn dòng kháng NT proBNP (cừu) đánh dấu phức hợp ruthenium; đệm phosphate; chất bảo quản.
Hộp ≥ 100 test</t>
  </si>
  <si>
    <t>Hóa chất chuẩn xét nghiệm proBNP</t>
  </si>
  <si>
    <t>proBNP II CalSet; 09315292190</t>
  </si>
  <si>
    <t>Hỗn hợp huyết thanh ngựa đông khô chứa NT proBNP tổng hợp (1 76) với hai khoảng nồng độ.
Đạt tiêu chuẩn chất lượng ISO 13485
Hộp ≥ 4x1ml</t>
  </si>
  <si>
    <t>4x1.0mL</t>
  </si>
  <si>
    <t>Hóa chất xét nghiệm Cyfra 21-1</t>
  </si>
  <si>
    <t>Elecsys CYFRA 21-1; 11820966214</t>
  </si>
  <si>
    <t>Xét nghiệm miễn dịch điện hóa phát quang dùng để định lượng các phân đoạn của cytokeratin 19 trong huyết thanh và huyết tương người. 
- M: Vi hạt phủ Streptavidin; chất bảo quản.
- R1: Kháng thể đơn dòng kháng cytokeratin 19 đánh dấu biotin (KS 19.1; chuột); đệm phosphate; chất bảo quản.
- R2: Kháng thể đơn dòng kháng cytokeratin 19 (BM 19.21; chuột) đánh dấu phức hợp ruthenium; đệm phosphate; chất bảo quản
Hộp ≥ 100 test</t>
  </si>
  <si>
    <t>Hóa chất chuẩn xét nghiệm Cyfra 21-11</t>
  </si>
  <si>
    <t>CYFRA 21-1 CalSet; 11820974322</t>
  </si>
  <si>
    <t>Huyết thanh người đông khô chứa cytokeratin (người, dòng tế bào MCF 7) với 2 khoảng nồng độ.
Đạt tiêu chuẩn chất lượng ISO 13485
Hộp ≥ 4x1ml</t>
  </si>
  <si>
    <t>Hóa chất xét nghiệm proGRP</t>
  </si>
  <si>
    <t>Elecsys ProGRP; 09007636190</t>
  </si>
  <si>
    <t>Xét nghiệm miễn dịch dùng để định lượng ProGRP trong huyết tương và huyết thanh người. Xét nghiệm miễn dịch điện hóa phát quang.Khoảng đo 3 - 5000 pg/mL- M Vi hạt phủ Streptavidin, 1 chai ≥6.5 mL: Vi hạt phủ Streptavidin; chất bảo quản.- R1, 1 chai ≥9 mL: Kháng thể đơn dòng kháng ProGRP đánh dấu biotin (chuột); đệm phosphate; chất bảo quản.- R2, 1 chai ≥9 mL: Kháng thể đơn dòng kháng ProGRP (chuột) đánh dấu phức hợp ruthenium; đệm phosphate; chất bảo quản
Hộp ≥ 100 test</t>
  </si>
  <si>
    <t>Hóa chất chuẩn xét nghiệm proGRP</t>
  </si>
  <si>
    <t>ProGRP CalSet; 06505970190</t>
  </si>
  <si>
    <t>Huyết thanh ngựa đông khô chứa protein proGRP (tái tổ hợp từ E. coli) với 2 khoảng nồng độ
Đạt tiêu chuẩn chất lượng ISO 13485
Hộp ≥ 4x1ml</t>
  </si>
  <si>
    <t>Hóa chất xét nghiệm SCC</t>
  </si>
  <si>
    <t>Elecsys SCC; 07126972190</t>
  </si>
  <si>
    <t>Xét nghiệm miễn dịch in vitro dùng để định lượng kháng nguyên ung thư tế bào vảy trong huyết thanh và huyết tương người. Xét nghiệm miễn dịch điện hóa phát quang. Khoảng đo 0.1 - 70 ng/mL - Vi hạt phủ Streptavidin, 1 chai ≥6.5 mL: Vi hạt phủ Streptavidin; chất bảo quản.- R1, 1 chai ≥9 mL: Kháng thể đơn dòng kháng SCC đánh dấu biotin (chuột); đệm phosphate; chất bảo quản.- R2, 1 chai ≥10 mL: Kháng thể đơn dòng kháng SCC (chuột) đánh dấu phức hợp ruthenium; đệm phosphate; chất bảo quản
Hộp ≥ 100 test</t>
  </si>
  <si>
    <t>Hóa chất chuẩn xét nghiệm SCC</t>
  </si>
  <si>
    <t>SCC CalSet; 07126999190</t>
  </si>
  <si>
    <t>Huyết thanh người đông khô với SCC protein (tái tổ hợp từ E.coli) ở 2 khoảng nồng độ.
Đạt tiêu chuẩn chất lượng ISO 13485
Hộp ≥ 4x1ml</t>
  </si>
  <si>
    <t xml:space="preserve">Hóa chất xét nghiệm PIVKA II </t>
  </si>
  <si>
    <t>Elecsys PIVKA-II; 09014985190</t>
  </si>
  <si>
    <t>Xét nghiệm miễn dịch để định lượng protein tạo ra khi thiếu vitamin K hoặc chất đối vận II (PIVKA II) trong huyết thanh và huyết tương người. Xét nghiệm miễn dịch điện hóa phát quang.
Khoảng đo 3.5- 12000 ng/mL
- Vi hạt phủ Streptavidin, 1 chai ≥6.5 mL: Vi hạt phủ Streptavidin; chất bảo quản.-
- R1, 1 chai ≥10.0 mL: Kháng thể đơn dòng kháng PIVKA-II đánh dấu biotin (thỏ); đệm phosphate; chất bảo quản.
- R2, 1 chai ≥10.0 mL: Kháng thể đơn dòng kháng PIVKA-II (thỏ) đánh dấu phức hợp ruthenium; đệm phosphate; chất bảo quản
Hộp ≥ 100 test</t>
  </si>
  <si>
    <t xml:space="preserve">Hóa chất chuẩn xét nghiệm PIVKA II </t>
  </si>
  <si>
    <t>CalSet PIVKA-II; 08333637190</t>
  </si>
  <si>
    <t>Huyết thanh ngựa đông khô chứa protein người được tạo ra khi không có vitamin K hoặc chất đối vận II (PIVKA II) (tái tổ hợp, từ nuôi cấy tế bào) với 2 khoảng nồng độ.
Đạt tiêu chuẩn chất lượng ISO 13485.
Hộp ≥ 4x1ml</t>
  </si>
  <si>
    <t>Hóa chất kiểm tra xét nghiệm PIVKA II, AFP</t>
  </si>
  <si>
    <t>PreciControl HCC; 08333645190</t>
  </si>
  <si>
    <t>Mẫu chứng huyết thanh đông khô lấy từ huyết thanh ngựa với 2 khoảng nồng độ. Mẫu chứng được dùng để kiểm tra độ chính xác của xét nghiệm miễn dịch PIVKA II.
Đạt tiêu chuẩn chất lượng ISO 13485
Hộp ≥ 4x1ml</t>
  </si>
  <si>
    <t>Hóa chất xét nghiệm HE4</t>
  </si>
  <si>
    <t>Elecsys HE4; 05950929214</t>
  </si>
  <si>
    <t>Xét nghiệm miễn dịch dùng để định lượng HE4 trong huyết thanh và huyết tương người. Xét nghiệm miễn dịch điện hóa phát quang.Khoảng đo 15.0 - 1500 pmol/L - Vi hạt phủ Streptavidin, 1 chai ≥6.5 mL: Vi hạt phủ Streptavidin; chất bảo quản.- R1, 1 chai ≥10 mL: Kháng thể đơn dòng kháng HE4 đánh dấu biotin (chuột) 0.75 mg/L; đệm phosphate; chất bảo quản.- R2, 1 chai ≥10 mL: Kháng thể đơn dòng kháng HE4 (chuột) đánh dấu phức hợp ruthenium; đệm phosphate; chất bảo quản
Hộp ≥ 100 test</t>
  </si>
  <si>
    <t>Hóa chất chuẩn xét nghiệm HE4</t>
  </si>
  <si>
    <t>HE4 CalSet; 05950945190</t>
  </si>
  <si>
    <t>Huyết thanh ngựa đông khô chứa protein HE4 (người, dòng tế bào OvCar 3) với 2 khoảng nồng độ
Đạt tiêu chuẩn chất lượng ISO 13485.
Hộp ≥ 4x1ml</t>
  </si>
  <si>
    <t>Hóa chất kiểm tra xét nghiệm HE4</t>
  </si>
  <si>
    <t>PreciControl HE4; 05950953190</t>
  </si>
  <si>
    <t>Huyết thanh chứng đông khô lấy từ huyết thanh người với 2 khoảng nồng độ. Mẫu chứng được dùng để kiểm tra độ đúng và độ chính xác của xét nghiệm miễn dịch HE4
Đạt tiêu chuẩn chất lượng ISO 13485
Hộp ≥ 4x1ml</t>
  </si>
  <si>
    <t>Hóa chất kiểm tra các xét nghiệm ung thư</t>
  </si>
  <si>
    <t>PreciControl Tumor Marker; 11776452122</t>
  </si>
  <si>
    <t>Huyết thanh chứng đông khô lấy từ huyết thanh người. Các nồng độ nằm trong hai khoảng có liên quan trên lâm sàng
Đạt tiêu chuẩn chất lượng ISO 13485
Hộp ≥ 4x3ml</t>
  </si>
  <si>
    <t>4 x 3.0 ml</t>
  </si>
  <si>
    <t xml:space="preserve">Hóa chất kiểm tra các xét nghiệm ung thư phổi </t>
  </si>
  <si>
    <t>PreciControl Lung Cancer; 07360070190</t>
  </si>
  <si>
    <t>PreciControl Lung Cancer là mẫu chứng huyết thanh đông khô lấy từ huyết thanh người với 2 khoảng nồng độ. Mẫu chứng được dùng để kiểm tra độ chụm và độ chính xác của các xét nghiệm miễn dịch được chỉ định
Đạt tiêu chuẩn chất lượng ISO 13485
Hộp ≥ 4x3ml</t>
  </si>
  <si>
    <t>Hóa chất kiểm tra xét nghiệm tim mạch</t>
  </si>
  <si>
    <t>PreciControl Cardiac II; 04917049190</t>
  </si>
  <si>
    <t>Huyết thanh chứng đông khô lấy từ huyết thanh người với 2 khoảng nồng độ. Mẫu chứng được dùng để kiểm tra độ chính xác và độ chụm của xét nghiệm miễn dịch CK MB, CK MB STAT, Digitoxin, Digoxin, Myoglobin, Myoglobin STAT,
proBNP II, proBNP II STAT và GDF 15.
Đạt tiêu chuẩn chất lượng ISO 13485
Hộp ≥ 4x2ml</t>
  </si>
  <si>
    <t>4 x 2 ml</t>
  </si>
  <si>
    <t>Hóa chất pha loãng nhiều chỉ số miễn dịch</t>
  </si>
  <si>
    <t>Diluent Universal 2; 05192943190</t>
  </si>
  <si>
    <t>Hỗn hợp protein; chất bảo quản
Đạt tiêu chuẩn chất lượng ISO 13485.
Hộp ≥ 2 × 36 mL</t>
  </si>
  <si>
    <t>2 × 36 mL</t>
  </si>
  <si>
    <t>Dung dịch pha loãng một số xét nghiệm như Cortisol, pro BNP, …</t>
  </si>
  <si>
    <t>Công ty TNHH Thương mại và phân phối Hoàng Gia</t>
  </si>
  <si>
    <t>Dung dịch pha loãng chung cho các xét nghiệm miễn dịch</t>
  </si>
  <si>
    <t>Diluent MultiAssay; 03609987190</t>
  </si>
  <si>
    <t>Đệm huyết thanh ngựa; chất bảo quản.
Đạt tiêu chuẩn chất lượng ISO 13485
Hộp ≥ 2x16ml</t>
  </si>
  <si>
    <t>2 x 16 ml</t>
  </si>
  <si>
    <t>Dung dịch pha loãng bệnh phẩm</t>
  </si>
  <si>
    <t>Diluent Universal; 03183971122</t>
  </si>
  <si>
    <t>Hỗn hợp protein; chất bảo quản
Đạt tiêu chuẩn chất lượng ISO 13485
Hộp ≥ 2x36ml</t>
  </si>
  <si>
    <t>2 x 36 ml</t>
  </si>
  <si>
    <t>Tip/cup phản ứng</t>
  </si>
  <si>
    <t>AssayTip/AssayCup; 12102137001</t>
  </si>
  <si>
    <t>Vật tư tiêu hao sử dụng trên máy phân tích miễn dịch
Đạt tiêu chuẩn chất lượng ISO 13485
Hộp ≥ 48x(84+84)+8</t>
  </si>
  <si>
    <t>48 x (84 típ + 84 cúp) + 8 hộp giấy thải</t>
  </si>
  <si>
    <t>Hóa chất hệ thống</t>
  </si>
  <si>
    <t>ProCell M; 04880340190</t>
  </si>
  <si>
    <t>Đệm phosphate; tripropylamine; chất tẩy ≤ 0.1 %; chất bảo quản.
Đạt tiêu chuẩn chất lượng ISO 13485
Hộp ≥ 2x2L</t>
  </si>
  <si>
    <t>2 x 2 L</t>
  </si>
  <si>
    <t>Dung dịch rửa loại bỏ chất gây nhiễu, sử dụng trên máy miễn dịch</t>
  </si>
  <si>
    <t>PreClean M ; 03004899190</t>
  </si>
  <si>
    <t>Đệm phosphate; natri chloride; chất tẩy ≤ 0.1 %; chất bảo quản
Đạt tiêu chuẩn chất lượng ISO 13485
Hộp ≥ 5x600ml</t>
  </si>
  <si>
    <t>5 x 600 ml</t>
  </si>
  <si>
    <t>Dung dịch rửa dùng cho máy miễn dịch</t>
  </si>
  <si>
    <t>ProbeWash M ; 03005712190</t>
  </si>
  <si>
    <t>KOH (tương ứng với pH 13.2); chất tẩy ≤ 1 %.
Đạt tiêu chuẩn chất lượng ISO 13485
Hộp ≥ 12x70ml</t>
  </si>
  <si>
    <t>12x70 ml</t>
  </si>
  <si>
    <t>Dung dịch rửa hệ thống của máy xét nghiệm miễn dịch</t>
  </si>
  <si>
    <t>CleanCell M; 04880293214</t>
  </si>
  <si>
    <t>Dung dịch hệ thống dùng để rửa bộ phát hiện của máy phân tích xét nghiệm miễn dịch
Đạt tiêu chuẩn chất lượng ISO 13485
Hộp ≥ 2x2L</t>
  </si>
  <si>
    <t>Dung dịch rửa điện cực</t>
  </si>
  <si>
    <t>ISE Cleaning Solution / Elecsys SysClean; 11298500316</t>
  </si>
  <si>
    <t>Natri hydroxide; Dung dịch natri hypochlorite (≤2 % clo hoạt tính); Phụ gia
Đạt tiêu chuẩn chất lượng ISO 13485
Hộp ≥ 5x100ml</t>
  </si>
  <si>
    <t>5 x 100 ml</t>
  </si>
  <si>
    <t>Thuốc thử xét nghiệm định lượng Everolimus</t>
  </si>
  <si>
    <t>Elecsys Everolimus; 06633188190</t>
  </si>
  <si>
    <t>Xét nghiệm miễn dịch in vitro dùng để định lượng everolimus trong máu toàn phần người. Xét nghiệm miễn dịch điện hóa phát quang. Khoảng đo: 0.5‑30 ng/mL
- Vi hạt phủ Streptavidin (nắp trong), 1 chai, 6.5 mL: Vi hạt phủ Streptavidin; chất bảo quản. R1 Anti‑everolimus Ab~biotin (nắp xám), 1 chai, 9 mL: Kháng thể đơn dòng kháng everolimus đánh dấu biotin (thỏ); đệm phosphate; chất bảo quản.  R2 Everolimus derivate~Ru(bpy) (nắp đen), 1 chai, 9 mL: Dẫn xuất everolimus đánh dấu phức hợp ruthenium; đệm citrate; chất bảo quản
Hộp ≥ 100 test</t>
  </si>
  <si>
    <t>Chất hiệu chuẩn xét nghiệm Everolimus</t>
  </si>
  <si>
    <t>Everolimus CalSet; 06633196190</t>
  </si>
  <si>
    <t>Mẫu chuẩn đông khô lấy từ máu người chứa Everolimus với 2 khoảng nồng độ
Hộp ≥ 2x1ml</t>
  </si>
  <si>
    <t>2 lọ x 1 mL</t>
  </si>
  <si>
    <t>Chất hiệu chuẩn xét nghiệm định lượng Everolimus</t>
  </si>
  <si>
    <t>Vật liệu kiểm soát xét nghiệm Everolimus</t>
  </si>
  <si>
    <t>PreciControl Everolimus; 07294131190</t>
  </si>
  <si>
    <t>Mẫu chứng đông khô lấy từ máu người với ba khoảng nồng độ. Mẫu chứng được dùng để kiểm tra độ đúng và độ chính xác của xét nghiệm miễn dịch Elecsys Everolimus
Hộp ≥ 3x3ml</t>
  </si>
  <si>
    <t>3x3ml</t>
  </si>
  <si>
    <t>Vật liệu kiểm soát xét nghiệm định lượng Everolimus</t>
  </si>
  <si>
    <t>Hóa chất tách chiết cyclosporine, tacrolimus, everolimus và sirolimus</t>
  </si>
  <si>
    <t>ISD Sample Pretreatment; 05889073190</t>
  </si>
  <si>
    <t>Dung dịch kẽm sulfate trong methanol và ethylene glycol
Hộp ≥ 30ml</t>
  </si>
  <si>
    <t>30ml</t>
  </si>
  <si>
    <t>Hóa chất dùng để tách chiết các chất phân tích đặc hiệu từ mẫu thử &amp; được sử dụng cùng với các xét nghiệm miễn dịch</t>
  </si>
  <si>
    <t>Thuốc thử xét nghiệm định lượng 9 thông số điện giải, khí máu và chuyển hóa</t>
  </si>
  <si>
    <t>00026330089</t>
  </si>
  <si>
    <t>Cartridge xét nghiệm 9 thông số: pH, pO2, pCO2, Hct, Na+, K+, Ca++, Glucose và Lactate có quản lý chất lượng IQM. Sử dụng cho máy phân tích khí máu. Đạt tiêu chuẩn ISO 13485
Hộp ≥ 300 test</t>
  </si>
  <si>
    <t>300 test/ hộp</t>
  </si>
  <si>
    <t>Công ty TNHH Kỹ thuật y tế Việt Nam</t>
  </si>
  <si>
    <t>GEM PREMIER 3000/ GEM PREMIER 3500</t>
  </si>
  <si>
    <t>Hóa chất nội kiểm tra xét nghiệm que thử nước tiểu mức 1</t>
  </si>
  <si>
    <t>URINALYSIS CONTROL – LEVEL 1 - (URNAL CONTROL 1); UC5033</t>
  </si>
  <si>
    <t>Dạng lỏng sử dụng ngay, 100% Nước tiểu người, phù hợp cho cả xét nghiệm POCT, chứa 13 thông số xét nghiệm. Ổn định đến hạn tại 2- 8ºC
Hộp ≥ 12x12ml</t>
  </si>
  <si>
    <t>12 x 12 ml</t>
  </si>
  <si>
    <t>Chất nội kiểm niệu mức 1</t>
  </si>
  <si>
    <t>IB2500005654</t>
  </si>
  <si>
    <t>KQ2500005654_2506171434</t>
  </si>
  <si>
    <t>17/6/2025</t>
  </si>
  <si>
    <t>Bệnh viện TP Thủ Đức</t>
  </si>
  <si>
    <t>CÔNG TY TNHH TRANG THIẾT BỊ Y TẾ TRẦN DANH</t>
  </si>
  <si>
    <t>Labureader; Labumat</t>
  </si>
  <si>
    <t>Công ty TNHH Trang thiết bị y tế Trần Danh</t>
  </si>
  <si>
    <t>Hóa chất nội kiểm tra xét nghiệm que thử nước tiểu mức 2</t>
  </si>
  <si>
    <t>URINALYSIS CONTROL – LEVEL 2 - (URNAL CONTROL 2); UC5034</t>
  </si>
  <si>
    <t>Hoá chất nội kiểm xét nghiệm que thử nước tiểu mức 2</t>
  </si>
  <si>
    <t>IB2500161119</t>
  </si>
  <si>
    <t>KQ2500161119_2506041625</t>
  </si>
  <si>
    <t>16/6/2025</t>
  </si>
  <si>
    <t>Bệnh viện Phụ Sản Hà Nội</t>
  </si>
  <si>
    <t xml:space="preserve">Công ty Cổ phần Giải pháp Y tế GS </t>
  </si>
  <si>
    <t>Hóa chất xét nghiệm Anti-TPO</t>
  </si>
  <si>
    <t>Elecsys Anti-TPO; 06368590190</t>
  </si>
  <si>
    <t>Phương pháp miễn dịch cạnh tranh 
 Khoảng đo: 5 - 600 IU/mL Bộ thuốc thử được dán nhãn A TPO.
- Vi hạt phủ Streptavidin, 1 chai ≥6.5 mL: Vi hạt phủ Streptavidin; chất bảo quản.
-  R1, 1 chai ≥9 mL: Kháng thể đa dòng kháng TPO (cừu) đánh dấu phức hợp ruthenium; đệm TRIS; chất bảo quản.
-  R2, 1 chai ≥9 mL: TPO đánh dấu biotin (tái tổ hợp); đệm TRIS; chất bảo quản
Hộp ≥ 100 test</t>
  </si>
  <si>
    <t>Hóa chất chuẩn xét nghiệm Anti-TPO</t>
  </si>
  <si>
    <t>Anti-TPO CalSet; 06472931190</t>
  </si>
  <si>
    <t>Dung dịch chuẩn xét nghiệm định lượng kháng thể kháng Thyroid peroxidase.
Thuốc thử - dung dịch tham gia xét nghiệm
 ▪ Anti TPO Cal1: 2 chai, mỗi chai 1.5 mL mẫu chuẩn 1
 ▪ Anti TPO Cal2: 2 chai, mỗi chai 1.5 mL mẫu chuẩn 2
 Kháng thể kháng TPO (cừu) với hai khoảng nồng độ (khoảng 35 IU/mL và khoảng 350 IU/mL) trong huyết thanh người
Hộp ≥ 4x1,5ml</t>
  </si>
  <si>
    <t>4 x 1,5 ml</t>
  </si>
  <si>
    <t>Hóa chất xét nghiệm Anti-TSHR</t>
  </si>
  <si>
    <t>Elecsys Anti-TSHR; 08496609190</t>
  </si>
  <si>
    <t>Xét nghiệm miễn dịch điện hóa phát quang dùng để định lượng tự kháng thể kháng thụ thể TSH trong huyết thanh và huyết tương người.
M: Vi hạt phủ streptavidin; chất bảo quản.
R1:  Đệm phosphate; chất ổn định; chất bảo quản.
R2: Kháng thể đơn dòng kháng TSHR M22 (người) đánh dấu phức hợp ruthenium; đệm phosphate; chất ổn định; chất bảo quản
Hộp ≥ 100 test</t>
  </si>
  <si>
    <t>Hóa chất chuẩn xét nghiệm antiTSHR</t>
  </si>
  <si>
    <t>CalSet Anti-TSHR; 08496641190</t>
  </si>
  <si>
    <t>Mẫu chuẩn 1: 2 chai (đông khô) mỗi chai ≥2.0 mL, ATSHR trong hỗn hợp huyết thanh người
Mẫu chuẩn 2: 2 chai (đông khô) mỗi chai ≥2.0 mL, ATSHR kháng thể kháng TSHR người trong hỗn hợp huyết thanh người
Hộp ≥ 4x2ml</t>
  </si>
  <si>
    <t>Hóa chất kiểm tra nhiều chỉ số xét nghiệm miễn dịch, tối thiểu có Anti TSHR, Anti TPO và Anti Tg</t>
  </si>
  <si>
    <t>PreciControl ThyroAB; 05042666191</t>
  </si>
  <si>
    <t>Dung dịch được dùng để kiểm tra chất lượng xét nghiệm miễn dịch Anti TSHR, Anti TPO và Anti Tg. Thuốc thử, dung dịch tham gia xét nghiệm: Các chất trong huyết thanh người ▪ PC THYRO1: 2 chai, mỗi chai ≥2.0 mL huyết thanh chứng (Kháng thể kháng TSHR; Kháng thể kháng TPO; Kháng thể kháng Tg) ▪ PC THYRO2: 2 chai, mỗi chai ≥2.0 mL huyết thanh chứng (Kháng thể kháng TSHR; Kháng thể kháng TPO; Kháng thể kháng Tg)
Hộp ≥ 4x2ml</t>
  </si>
  <si>
    <t>Hóa chất kiểm tra nhiều chỉ số xét nghiệm miễn dịch, tối thiểu có Anti‑TSHR, Anti‑TPO và Anti‑Tg</t>
  </si>
  <si>
    <t>Phụ lục III</t>
  </si>
  <si>
    <t>STT trc khi tách</t>
  </si>
  <si>
    <t>STT cũ trước ngày 04.08</t>
  </si>
  <si>
    <t>Ghi chú TH</t>
  </si>
  <si>
    <t>Số lượng KH năm 2024</t>
  </si>
  <si>
    <t>Giá KH năm 2024</t>
  </si>
  <si>
    <t>Giá chào thầu năm 2024</t>
  </si>
  <si>
    <t>Lý do trượt thầu HCL3</t>
  </si>
  <si>
    <t>Giá trúng thầu tại BVQY103 năm 2024</t>
  </si>
  <si>
    <t>Tên thương mại tham khảo</t>
  </si>
  <si>
    <t>TSKT tham khảo</t>
  </si>
  <si>
    <t>XN VSV thì tick là: VSV
XN SHPT thì tick là: SHPT</t>
  </si>
  <si>
    <t>Số lượng trước ngày 04.08</t>
  </si>
  <si>
    <t>Số lượng mới ngày 04.08</t>
  </si>
  <si>
    <t>Tên hàng hoá mời thầu trước ngày 04.08</t>
  </si>
  <si>
    <t>TSKT trước 04.08</t>
  </si>
  <si>
    <t>VSV sửa yêu cầu kỹ thuật 4.8.25</t>
  </si>
  <si>
    <t>VSV đề nghị sửa tên 04.8.25</t>
  </si>
  <si>
    <t>Dược sửa tên</t>
  </si>
  <si>
    <t>SL</t>
  </si>
  <si>
    <t>SS SL</t>
  </si>
  <si>
    <t>Giá KH</t>
  </si>
  <si>
    <t>SS GKH</t>
  </si>
  <si>
    <t>Thành tiền</t>
  </si>
  <si>
    <t>SS thành tiền</t>
  </si>
  <si>
    <t>Đơn giá</t>
  </si>
  <si>
    <t>Căn cứ</t>
  </si>
  <si>
    <t>Bộ nhuộm các loài Mycobacteria</t>
  </si>
  <si>
    <t>Bảo quản: nhiệt độ 15-30 độ C
01 bộ gồm có 3 chai: Methylene Blue, Carbon Fuchsin, dung dịch tẩy màu Hydrochloric acid trong Ethanol, mỗi chai ≥250ml
Tiêu chuẩn chất lượng: ISO 9001:2015, ISO 13485: 2016
Bộ ≥ 3 chai</t>
  </si>
  <si>
    <t>Bộ 3 chai 250ml</t>
  </si>
  <si>
    <t>MELAB Ziehl Neelsen Set; B250902</t>
  </si>
  <si>
    <t>IB2400466075</t>
  </si>
  <si>
    <t>823/QĐ-BVQY103</t>
  </si>
  <si>
    <t>05/3/2025</t>
  </si>
  <si>
    <t>Công ty TNHH DEKA</t>
  </si>
  <si>
    <t>PP thủ công</t>
  </si>
  <si>
    <t>VSV</t>
  </si>
  <si>
    <t>Test nhanh phát hiện kháng nguyên Rotavirus</t>
  </si>
  <si>
    <t>Xét nghiệm miễn dịch sắc ký phát hiện nhanh Rotavirus nhóm A trong mẫu bệnh phẩm phân.
Độ nhạy tương đối: ≥ 99%  
Tính đặc hiệu tương đối: ≥ 98%
Tiêu chuẩn chất lượng: ISO 13485</t>
  </si>
  <si>
    <t>25 test/hộp</t>
  </si>
  <si>
    <t>Test</t>
  </si>
  <si>
    <t>MELAB ROTAVIRUS Ag RAPID TEST; ROT025</t>
  </si>
  <si>
    <t>Etest Ceftazidime/Avibactam</t>
  </si>
  <si>
    <t>Thử nghiệm kháng sinh đồ định lượng. Thanh nhựa mỏng hoặc dải giấy được ngâm tẩm với gradinet nồng độ xác định trước của kháng sinh kết hợp Ceftazidime và Avibactam</t>
  </si>
  <si>
    <t>Hộp 30 thanh</t>
  </si>
  <si>
    <t>Thanh</t>
  </si>
  <si>
    <t>ETEST Ceftazidime/ Avibactam; 419556</t>
  </si>
  <si>
    <t>Etest Vancomycin</t>
  </si>
  <si>
    <t>Thử nghiệm kháng sinh đồ định lượng. Thanh nhựa mỏng hoặc dải giấy được ngâm tẩm với gradinet nồng độ xác định trước của kháng sinh Vancomycin</t>
  </si>
  <si>
    <t>ETEST Vancomycin; 412488</t>
  </si>
  <si>
    <t>Bộ nhuộm Gram</t>
  </si>
  <si>
    <t>Bảo quản nhiệt độ phòng.
01 bộ gồm có 4 chai dung dịch Crystal Violet, Lugol, Decolor (alcohol-acetone), Safranine, mỗi chai ≥250ml; Bộ ≥ 4 chai
Tiêu chuẩn chất lượng: ISO 9001:2015, ISO 13485: 2016</t>
  </si>
  <si>
    <t>Bộ 4 chai 250ml</t>
  </si>
  <si>
    <t>MELAB Color Gram Set; B250900</t>
  </si>
  <si>
    <t>Bảo quản nhiệt độ phòng.
01 bộ gồm có 4 chai dung dịch Crystal Violet, Lugol, Decolor (alcohol-acetone), Safarin, mỗi chai ≥250ml 
Bảo quản: nhiệt độ 15-30 độ C
Tiêu chuẩn chất lượng: ISO 9001:2015, ISO 13485: 2016</t>
  </si>
  <si>
    <t>Môi trường Urea indole medium</t>
  </si>
  <si>
    <t>Dùng phát hiện khả năng phân hủy ure và sinh Indole của vi khuẩn
Ống ≥10ml. Môi trường phát hiện đặc tính Urease, Indole và TDA. Môi trường chứa urea, L-tryptophan, Phenol red, 95% alcohol
Đạt tiêu chuẩn ISO</t>
  </si>
  <si>
    <t>Hộp 10 ống x 10ml</t>
  </si>
  <si>
    <t>Ống</t>
  </si>
  <si>
    <t>Urea indole medium (UI-F); 55752</t>
  </si>
  <si>
    <t>Chai cấy máu hiếu khí</t>
  </si>
  <si>
    <t xml:space="preserve">Chai cấy máu cấu tạo bằng polycarbonate, chứa ≥30ml môi trường và hạt polime hấp phụ, phát hiện vi khuẩn hiếu khi và kị khí tùy tiện từ máu và dịch vô khuẩn của cơ thể
- Có khả năng trung hòa tối thiểu các kháng sinh: Piperacillin/Tazobactam, Cefotaxime, Ceftriaxone, Gentamicin, Ciprofloxacin, Levofloxacin, Vancomycin.
- Đạt tiêu chuẩn ISO, FDA hoặc tương đương
</t>
  </si>
  <si>
    <t>(30 ml/chai x100 chai)/hộp</t>
  </si>
  <si>
    <t>BacT/ALERT FA Plus; 410851</t>
  </si>
  <si>
    <t>Máy cấy máu BacT/Alert 3D</t>
  </si>
  <si>
    <t>Chai cấy máu kỵ khí</t>
  </si>
  <si>
    <t>Chai cấy máu cấu tạo bằng polycarbonate, chứa ≥40ml môi trường và hạt polime hấp phụ, phát hiện vi sinh vật kị khí và kị khí tuỳ tiện từ máu và dịch vô khuẩn của cơ thể, sử dụng với hệ thống cấy máu cấy máu tự động.
- Có khả năng trung hòa tối thiểu các kháng sinh: Gentamicin, Piperacillin + Tazobactam, Cefoxitin, Cefotaxime, Meropenem, Vancomycin
- Đạt tiêu chuẩn ISO, FDA hoặc tương đương</t>
  </si>
  <si>
    <t>(40 ml/chai x100 chai)/hộp</t>
  </si>
  <si>
    <t>BACT/ALERT FN Plus; 410852</t>
  </si>
  <si>
    <t>Chai cấy máu trẻ em</t>
  </si>
  <si>
    <t>Chai cấy máu cấu tạo bằng polycarbonate, nắp màu vàng, chứa ≥30ml môi trường và hạt polime hấp phụ, phát hiện vi khuẩn hiếu khi và kị khí tùy tiện từ máu, sử dụng với hệ thống cấy máu cấy máu tự động
 - Có khả năng trung hòa tối thiểu các kháng sinh: Gentamicin,  Piperacillin + Tazobactam, Cefoxitin, Cefotaxime, Ciprofloxacin, Vancomycin
- Đạt tiêu chuẩn ISO, FDA hoặc tương đương"</t>
  </si>
  <si>
    <t>BACT/ALERT PF Plus; 410853</t>
  </si>
  <si>
    <t>Thẻ kháng sinh đồ Liên cầu</t>
  </si>
  <si>
    <t>Sử dụng cho máy định danh và kháng sinh đồ tự động Vitek 2 compact. Thẻ làm kháng sinh đồ Streptococcus.
Mỗi thẻ chứa các kháng sinh chọn lọc ở các nồng độ khác nhau, được sấy khô với môi trường nuôi cấy vi sinh</t>
  </si>
  <si>
    <t>Hộp 20 thẻ</t>
  </si>
  <si>
    <t>Card</t>
  </si>
  <si>
    <t>VITEK® 2 AST-ST03; 421040</t>
  </si>
  <si>
    <t>Vitek 2 compact</t>
  </si>
  <si>
    <t>Máy BV</t>
  </si>
  <si>
    <t>Sử dụng cho máy định danh và kháng sinh đồ tự động. Thẻ làm kháng sinh đồ Streptococcus.
Mỗi thẻ chứa các kháng sinh chọn lọc ở các nồng độ khác nhau, được sấy khô với môi trường nuôi cấy vi sinh</t>
  </si>
  <si>
    <t>Thẻ kháng sinh đồ vi khuẩn Gram âm không thuộc họ vi khuẩn đường ruột</t>
  </si>
  <si>
    <t>Sử dụng cho máy định danh và kháng sinh đồ tự động Vitek 2 compact. Thẻ làm kháng sinh đồ Gram âm không thuộc họ vi khuẩn đường ruột
Mỗi thẻ chứa các kháng sinh chọn lọc ở các nồng độ khác nhau, được sấy khô với môi trường nuôi cấy vi sinh</t>
  </si>
  <si>
    <t>VITEK® 2 AST-N443; 424541</t>
  </si>
  <si>
    <t>Sử dụng cho máy định danh và kháng sinh đồ tự động. Thẻ làm kháng sinh đồ Gram âm không thuộc họ vi khuẩn đường ruột. Mỗi thẻ chứa các kháng sinh chọn lọc ở các nồng độ khác nhau, được sấy khô với môi trường nuôi cấy vi sinh</t>
  </si>
  <si>
    <t>Sử dụng cho máy định danh và kháng sinh đồ tự động. Thẻ làm kháng sinh đồ Gram âm không thuộc họ vi khuẩn đường ruột
Mỗi thẻ chứa các kháng sinh chọn lọc ở các nồng độ khác nhau, được sấy khô với môi trường nuôi cấy vi sinh</t>
  </si>
  <si>
    <t>Thẻ kháng sinh đồ vi khuẩn Gram âm, họ vi khuẩn đường ruột</t>
  </si>
  <si>
    <t>Sử dụng cho máy định danh và kháng sinh đồ tự động Vitek 2 compact. Thẻ làm kháng sinh đồ Gram âm họ vi khuẩn đường ruột. Mỗi thẻ chứa các kháng sinh chọn lọc ở các nồng độ khác nhau, được sấy khô với môi trường nuôi cấy vi sinh</t>
  </si>
  <si>
    <t>VITEK® 2 AST-N415; 423934</t>
  </si>
  <si>
    <t>Sử dụng cho máy định danh và kháng sinh đồ tự động. Thẻ làm kháng sinh đồ Gram âm họ vi khuẩn đường ruột. Mỗi thẻ chứa các kháng sinh chọn lọc ở các nồng độ khác nhau, được sấy khô với môi trường nuôi cấy vi sinh</t>
  </si>
  <si>
    <t>Thẻ kháng sinh đồ vi khuẩn Gram dương</t>
  </si>
  <si>
    <t>Sử dụng cho máy định danh và kháng sinh đồ tự động Vitek 2 compact. Thẻ làm kháng sinh đồ Gram dương. Mỗi thẻ chứa các kháng sinh chọn lọc ở các nồng độ khác nhau, được sấy khô với môi trường nuôi cấy vi sinh</t>
  </si>
  <si>
    <t>VITEK® 2 AST-GP67; 22226</t>
  </si>
  <si>
    <t>Sử dụng cho máy định danh và kháng sinh đồ tự động. Thẻ làm kháng sinh đồ Gram dương. Mỗi thẻ chứa các kháng sinh chọn lọc ở các nồng độ khác nhau, được sấy khô với môi trường nuôi cấy vi sinh</t>
  </si>
  <si>
    <t>Thẻ định danh vi khuẩn Gram âm</t>
  </si>
  <si>
    <t>Sử dụng cho máy định danh và kháng sinh đồ tự động Vitek 2 compact. Thẻ định danh Gram âm sử dụng để định danh trực khuẩn Gram âm lên men và không lên men.</t>
  </si>
  <si>
    <t>VITEK® 2 GN; 21341</t>
  </si>
  <si>
    <t>Sử dụng cho máy định danh và kháng sinh đồ tự động. Thẻ định danh Gram âm sử dụng để định danh trực khuẩn Gram âm lên men và không lên men.</t>
  </si>
  <si>
    <t>Thẻ định danh vi khuẩn Gram dương</t>
  </si>
  <si>
    <t>Sử dụng cho máy định danh và kháng sinh đồ tự động Vitek 2 compact. Thẻ định danh Gram dương sử dụng để định danh vi khuẩn Gram dương</t>
  </si>
  <si>
    <t>VITEK® 2 GP; 21342</t>
  </si>
  <si>
    <t>Sử dụng cho máy định danh và kháng sinh đồ tự động. Thẻ làm kháng sinh đồ Gram dương
Mỗi thẻ chứa các kháng sinh chọn lọc ở các nồng độ khác nhau, được sấy khô với môi trường nuôi cấy vi sinh
Đạt tiêu chuẩn ISO</t>
  </si>
  <si>
    <t>Nước muối vô trùng 0.45%</t>
  </si>
  <si>
    <t>Pha huyền dịch vi khuẩn</t>
  </si>
  <si>
    <t>Hộp 20 chai x 500 ml</t>
  </si>
  <si>
    <t>ml</t>
  </si>
  <si>
    <t>Saline Solution; 423520</t>
  </si>
  <si>
    <t>Ống tuýp pha huyền dịch vi khuẩn</t>
  </si>
  <si>
    <t>Phù hợp với máy định danh và kháng sinh đồ tự động Vitek 2 compact. Ống nghiệm bằng nhựa trong (polystyrene), kích thước ≥12 mm x 75 mm, dùng một lần.</t>
  </si>
  <si>
    <t>Hộp 2000 ống</t>
  </si>
  <si>
    <t>UNSENSITIZED TUBES; 69285</t>
  </si>
  <si>
    <t xml:space="preserve">Phù hợp với máy định danh và kháng sinh đồ tự động. Ống nghiệm bằng nhựa trong (polystyrene) 12 mm x 75 mm dùng một lần </t>
  </si>
  <si>
    <t>Test nhanh phát hiện kháng thể IgG và IgM kháng vi rút Dengue</t>
  </si>
  <si>
    <t>Phát hiện và phân biệt kháng thể IgG và IgM kháng các type virus Dengue 1,2,3 và 4. Sử dụng mẫu huyết thanh hoặc huyết tương . Dạng khay.
Các mẫu bệnh phẩm huyết tán, nhiễm mỡ, mật và những mẫu có chứa các yếu tố dạng thấp  không gây nhiễu cho sản phẩm. Các chất chống đông: heparin, EDTA và natri citrat không ảnh hưởng đến kết quả xét nghiệm,
Độ nhạy ≥ 94% , Độ đặc hiệu ≥  96% so với phương pháp ELISA.
Đọc kết quả trong 15-20 phút.
Dung dịch pha loãng ổn định ít nhất 24 tháng sau khi mở.
Đạt tiêu chuẩn: ISO, CE, CFS EU</t>
  </si>
  <si>
    <t>Hộp 25 Test</t>
  </si>
  <si>
    <t>Dengue IgM/IgG Rapid Test; GS110407C25</t>
  </si>
  <si>
    <t>Công ty Cổ phần Thương mại Thiên Lương</t>
  </si>
  <si>
    <t>Test nhanh phát hiện kháng nguyên vi rút Dengue NS1</t>
  </si>
  <si>
    <t>- Xét nghiệm miễn dịch sắc ký dùng để phát hiện kháng nguyên Dengue NS1 của virus Dengue trong máu toàn phần, huyết thanh hoặc huyết tương. 
- Thời gian đọc kết quả xét nghiệm: 15-20 phút
- Độ nhạy ≥ 92% và độ đặc hiệu ≥ 98%
- Không cần dung dịch pha loãng với xét nghiệm Dengue NS1
- Dạng khay hoặc thanh, có vị trí ghi mã bệnh phẩm
- Tiêu chuẩn chất lượng: ISO, CE hoặc tương đương</t>
  </si>
  <si>
    <t>25 Test/ Hộp</t>
  </si>
  <si>
    <t>Dengue NS1 Antigen Rapid Test; GS110405C25</t>
  </si>
  <si>
    <t>Test nhanh Cúm A/B</t>
  </si>
  <si>
    <t>Xét nghiệm sắc ký miễn dịch nhanh để phát hiện định tính các kháng nguyên cúm A và B trong các bệnh phẩm từ dịch tiết ở mũi.
- Với cúm A : độ nhạy ≥ 82%, độ đặc hiệu 100%, độ chính xác ≥ 95%; với cúm B: độ nhạy 100%, độ đặc hiệu 100%, độ chính xác 100% (tương quan RT-PCR)
Không phản ứng chéo với Enterococcus faecium, Pseudomonas aeruginosa, Streptococcus pneumoniae, Escherichia coli, Staphylococcus aureus subspaureus, Haemophilus parahaemolyticus, Streptococcus pygenes, Moraxella cataharrlis.
Không bị gây nhiễu bởi Hemoglobin
Thời gian trả kết quả: trong vòng 20 phút
HSD: ≥ 24 tháng, sản phẩm đạt tiêu chuẩn ISO, CE</t>
  </si>
  <si>
    <t>Influenza A/B Antigen Rapid Test; GS110125C25</t>
  </si>
  <si>
    <t>- Dễ dàng sử dụng (thời gian đọc kết quả xét nghiệm: 0-20 phút).
- Độ nhạy: ≥ 98%%,
- Độ đặc hiệu:≥  98%,
- Dạng khay, có vị trí ghi mã bệnh phẩm, ghi rõ vị trí đọc C, cúm A, cúm B
- Nhiệt độ bảo quản: 2-30 độ C
- Tiêu chuẩn ISO, CE</t>
  </si>
  <si>
    <t>Khay kháng sinh dành cho vi khuẩn Gram âm có colistin</t>
  </si>
  <si>
    <t>Khay gồm ≥96 giếng, mỗi giếng chứa các kháng sinh ở độ pha loãng thích hợp, sử dụng để xác định nồng độ ức chế tối thiểu của kháng sinh với vi khuẩn bằng phương pháp vi pha loãng</t>
  </si>
  <si>
    <t>Hộp 10 khay</t>
  </si>
  <si>
    <t>khay</t>
  </si>
  <si>
    <t>SENSITITRE DKMGN; DKMGN</t>
  </si>
  <si>
    <t>Công ty TNHH Thiết bị Khoa học Việt Anh</t>
  </si>
  <si>
    <t>Khay kháng sinh đồ với 4 kháng sinh dành cho vi khuẩn đa kháng</t>
  </si>
  <si>
    <t>Khay gồm ≥96 giếng, mỗi giếng chứa các kháng sinh ở độ pha loãng thích hợp, sử dụng để xác định nồng độ ức chế tối thiểu của 4 kháng sinh Colistin, Piperacillin/tazobactam, Ceftolozane/tazobactam, Ceftazidime/avibactam, Meropenem bằng phương pháp vi pha loãng</t>
  </si>
  <si>
    <t>SENSITITRE EURGNCOL; EURGNCOL</t>
  </si>
  <si>
    <t>Khay kháng sinh đồ với colistin</t>
  </si>
  <si>
    <t>Khay gồm ≥96 giếng, mỗi giếng chứa colistin ở độ pha loãng thích hợp, sử dụng để xác định nồng độ ức chế tối thiểu của colistin với vi khuẩn bằng phương pháp vi pha loãng</t>
  </si>
  <si>
    <t>SENSITITRE FRCOL; FRCOL</t>
  </si>
  <si>
    <t>Môi trường canh thang Mueller Hinton có điều chỉnh cation và bổ sung đệm TES</t>
  </si>
  <si>
    <t>Canh thang Mueller-Hilton có điều chỉnh cation và bổ sung đệm TES cho chuẩn bị huyền phù vi khuẩn làm kháng sinh đồ
Ống ≥ 11ml</t>
  </si>
  <si>
    <t>Hộp/100 ống x 11 ml</t>
  </si>
  <si>
    <t>ống</t>
  </si>
  <si>
    <t>Môi trường canh thang cho nuôi cấy vi khuẩn T3462; T3462</t>
  </si>
  <si>
    <t>Hóa chất kiểm tra xét nghiệm CMV IgG</t>
  </si>
  <si>
    <t xml:space="preserve">Hóa chất kiểm chuẩn xét nghiệm CMV IgG bằng phương pháp miễn dịch điện hóa phát quang, thành phần bao gồm 08 cặp chứng âm, chứng dương như sau: 
 ▪ 8 chai, mỗi chai chứa ≥1.0 mL huyết thanh chứng.  Huyết thanh người, dương tính yếu với kháng thể CMV IgG (khoảng 1.5 U/mL); chất bảo quản.
 ▪ 8 chai, mỗi chai chứa ≥1.0 mL huyết thanh chứng. Huyết thanh người, dương tính với kháng thể CMV IgG (khoảng 25 U/mL); chất bảo quản. </t>
  </si>
  <si>
    <t>16 x 1.0 ml</t>
  </si>
  <si>
    <t>PreciControl CMV IgG; 04784600190</t>
  </si>
  <si>
    <t>Cobas e411</t>
  </si>
  <si>
    <t>▪ PC CMVIGM1: 8 chai, mỗi chai chứa ≥1.0 mL huyết thanh chứng. Huyết thanh người, âm tính với kháng thể IgM kháng CMV; chất bảo quản.
 ▪ PC CMVIGM2: 8 chai, mỗi chai chứa  ≥1.0 mL huyết thanh chứng. Huyết thanh người, dương tính với kháng thể IgM kháng CMV, đệm
 HEPES, pH  ≥7.4; albumin bò; chất bảo quản.</t>
  </si>
  <si>
    <t>Hóa chất xét nghiệm CMV IgG</t>
  </si>
  <si>
    <t>Sử dụng cho xét nghiệm thuộc phương pháp miễn dịch điện hóa phát quang. Gồm bộ thuốc thử chính cho xét nghiệm CMV IgG, mẫu chuẩn âm tính, mẫu chuẩn dương tính có thành phần sau:
- 1 chai: Vi hạt phủ Streptavidin ≥0.72 mg/mL; chất bảo quản.
- 1 chai: Kháng nguyên đặc hiệu CMV đánh dấu biotin , ≥ 400 µg/L, đệm MES ≥50 mmol/L, pH ≥6.5; chất bảo quản.
- 1 chai: Kháng nguyên đặc hiệu CMV  đánh dấu phức hợp ruthenium ≥ 400 µg/L; đệm MES ≥50 mmol/L, pH ≥6.5; chất bảo quản.</t>
  </si>
  <si>
    <t>Elecsys CMV IgG; 09118543190</t>
  </si>
  <si>
    <t>Hóa chất kiểm tra xét nghiệm CMV IgM</t>
  </si>
  <si>
    <t xml:space="preserve">Hóa chất kiểm chuẩn xét nghiệm CMV IgM bằng phương pháp miễn dịch điện hóa phát quang, thành phần bao gồm 08 cặp chứng âm, chứng dương như sau:
 ▪8 chai, mỗi chai chứa ≥1.0 mL huyết thanh chứng. Huyết thanh người, âm tính với kháng thể CMV IgM; chất bảo quản.
 ▪ 8 chai, mỗi chai chứa ≥1.0 mL huyết thanh chứng. Huyết thanh người, dương tính với kháng thể CMV IgM, đệm HEPES; albumin bò; chất bảo quản. </t>
  </si>
  <si>
    <t>PreciControl CMV IgM; 04784626190</t>
  </si>
  <si>
    <t>Hóa chất xét nghiệm CMV IgM</t>
  </si>
  <si>
    <t>Sử dụng cho xét nghiệm thuộc phương pháp miễn dịch điện hóa phát quang. Gồm bộ thuốc thử chính cho xét nghiệm CMV IgM, mẫu chuẩn âm tính, mẫu chuẩn dương tính có thành phần sau:
- 1 chai: Vi hạt phủ Streptavidin ≥0.72 mg/mL; chất bảo quản.
- 1 chai: Kháng thể đơn dòng kháng IgM người đánh dấu biotin ≥ 500 µg/L; đệm MES ≥50 mmol/L; chất bảo quản.
- 1 chai: Kháng nguyên đặc hiệu CMV  đánh dấu phức hợp ruthenium ≥ 50 µg/L; đệm MES ≥50 mmol/L, 5.5; chất bảo quản.</t>
  </si>
  <si>
    <t>Elecsys CMV IgM; 04784618190</t>
  </si>
  <si>
    <t>M: Vi hạt phủ Streptavidin ≥0.72 mg/mL; chất bảo quản.
 R1: Kháng thể đơn dòng kháng IgM người đánh dấu biotin (chuột) &gt; 500 µg/L; đệm MES ≥50 mmol/L, pH ≥6.5; chất bảo quản.
 R2: Kháng nguyên đặc hiệu CMV (tái tổ hợp, E. coli) đánh dấu phức hợp ruthenium &gt; 50 µg/L; đệm MES ≥50 mmol/L, pH ≥5.5; chất bảo quản.</t>
  </si>
  <si>
    <t>Hóa chất kiểm tra xét nghiệm Anti HBC IgM</t>
  </si>
  <si>
    <t xml:space="preserve">Hóa chất kiểm chuẩn Anti HBc IgM ồm 08 cặp chứng âm, chứng dương, bằng phương pháp miễn dịch điện hóa phát quang, thành phần bao gồm:
▪ 8 chai, mỗi chai chứa ≥1.0 mL huyết thanh chứng. Huyết thanh người, âm tính với kháng thể IgM kháng HBc; chất bảo quản.
▪ 8 chai, mỗi chai chứa ≥1.0 mL huyết thanh chứng. Kháng thể IgM kháng HBc (người) ≥ 130 U/mL (đơn vị ViệnPaul‑Ehrlich) trong huyết thanh người; chất bảo quản.
</t>
  </si>
  <si>
    <t>16 x 1 ml</t>
  </si>
  <si>
    <t>PreciControl Anti-HBc IgM; 11876333122</t>
  </si>
  <si>
    <t>IB2400466075; QĐTT số: 823/QĐ-BVQY103; 05/3/2025; Bệnh viện Quân y 103; 365 ngày</t>
  </si>
  <si>
    <t>Hóa chất xét nghiệm Anti HBc IgM</t>
  </si>
  <si>
    <t>Sử dụng cho xét nghiệm thuộc phương pháp miễn dịch điện hóa phát quang. Gồm bộ thuốc thử chính cho xét nghiệm HBc IgM, mẫu chuẩn âm tính, mẫu chuẩn dương tính có thành phần sau:
- 1 chai: Vi hạt phủ Streptavidin ≥0.72 mg/mL; chất bảo quản.
- 1 chai: Kháng thể kháng Fdγ người (cừu) ≥ 0.05 mg/mL; đệm phosphate ≥100 mmol/L, pH ≥7.4; chất bảo quản.
-  1 chai: Kháng thể đơn dòng kháng IgM người đánh dấu biotin (chuột); HBcAg đánh dấu phức hợp ruthenium; đệm phosphate; chất bảo quản.</t>
  </si>
  <si>
    <t>Elecsys Anti-HBc IgM; 11820567122</t>
  </si>
  <si>
    <t>M; Vi hạt phủ Streptavidin ≥0.72 mg/mL; chất bảo quản.
 R1: Thuốc thử tiền xử lý mẫu: Kháng thể kháng Fdγ người (cừu) &gt; 0.05 mg/mL; đệm phosphate ≥100 mmol/L, pH ≥7.4; chất bảo quản.
 R2: Kháng thể đơn dòng kháng IgM người đánh dấu biotin (chuột) &gt; 600 ng/mL; HBcAg (E. coli, rDNA), đánh dấu phức hợp ruthenium &gt; 200 ng/mL; đệm phosphate ≥100 mmol/L, pH ≥7.4; chất bảo quản.</t>
  </si>
  <si>
    <t>Hóa chất kiểm tra xét nghiệm Anti HBc</t>
  </si>
  <si>
    <t xml:space="preserve">Hóa chất kiểm chuẩn Anti HBC  bằng phương pháp miễn dịch điện hóa phát quang, thành phần bao gồm 08 cặp chứng âm, chứng dương như sau:
▪  8 chai: mỗi chai chứa ≥1.3 mL huyết thanh chứng. Huyết thanh người, âm tính với kháng thể kháng HBc; chất bảo quản. 
▪ 8 chai, mỗi chai chứa ≥ 1.3 mL huyết thanh chứng. Kháng thể kháng HBc (người) khoảng 1 U/mL trong huyết thanh người; chất bảo quản. </t>
  </si>
  <si>
    <t>16 x 1.3 ml</t>
  </si>
  <si>
    <t>PreciControl Anti-HBc II; 04927931190</t>
  </si>
  <si>
    <t>▪ PC A‑HBCII 1: 8 chai, mỗi chai chứa ≥1.3 mL huyết thanh chứng. Huyết thanh người, âm tính với kháng thể kháng HBc; chất bảo quản.
 ▪ PC A‑HBCII 2: 8 chai, mỗi chai chứa ≥1.3 mL huyết thanh chứng. Kháng thể kháng HBc (người) khoảng ≥1 U/mL trong huyết thanh người; chất bảo quản.</t>
  </si>
  <si>
    <t>Hóa chất xét nghiệm Anti HBc</t>
  </si>
  <si>
    <t>Sử dụng cho xét nghiệm thuộc phương pháp miễn dịch điện hóa phát quang. Gồm bộ thuốc thử chính cho xét nghiệm Anti HBc, mẫu chuẩn âm tính, mẫu chuẩn dương tính có thành phẩn như sau:
- 1 chai: Vi hạt phủ Streptavidin ≥0.72 mg/mL; chất bảo quản.
- 1 chai: 1,4‑dithiothreitol ≥110 mmol/L; đệm citrate ≥50 mmol/L.
- 1 chai: HBcAg ≥ 25 ng/mL; đệm phosphate ≥100 mmol/L; chất bảo quản.
- 1 chai: Kháng thể đơn dòng kháng HBc đánh dấu biotin (chuột) ; kháng thể đơn dòng kháng HBc (chuột) đánh dấu phức hợp ruthenium; đệm phosphate; chất bảo quản.</t>
  </si>
  <si>
    <t>Elecsys Anti-HBc II; 09014918190</t>
  </si>
  <si>
    <t>Hóa chất kiểm tra xét nghiệm Anti HBE</t>
  </si>
  <si>
    <t>Hóa chất kiểm chuẩn xét nghiệmAnti Hbe bằng phương pháp miễn dịch điện hóa phát quang, thành phần bao gồm 08 cặp chứng âm, chứng dương như sau:
▪ 8 chai, mỗi chai chứa ≥1.3 mL huyết thanh chứng. Huyết thanh người, âm tính với kháng thể kháng HBe; chất bảo quản.
▪ 8 chai, mỗi chai chứa ≥1.3 mL huyết thanh chứng. Kháng thể kháng HBe (người) khoảng 0.25 IU/mL trong huyết thanh người; chất bảo quản.</t>
  </si>
  <si>
    <t>PreciControl Anti-HBe; 11876384122</t>
  </si>
  <si>
    <t>Hóa chất xét nghiệm Anti Hbe</t>
  </si>
  <si>
    <t>Sử dụng cho xét nghiệm thuộc phương pháp miễn dịch điện hóa phát quang. Gồm bộ thuốc thử chính cho xét nghiệm Anti HBe, mẫu chuẩn âm tính, mẫu chuẩn dương tính có thành phần sau:
- 1 chai: Vi hạt phủ streptavidin ≥0.72 mg/mL; chất bảo quản.
- 1 chai: HBeAg ≥ 7 ng/mL; đệm HEPESb ≥36 mmol/L, pH ≥7.4; chất bảo quản.
- 1 chai: Kháng thể đơn dòng kháng ‑HBe đánh dấu biotin (chuột); kháng thể đơn dòng kháng ‑HBe (chuột) đánh dấu phức hợp ruthenium; đệm HEPES ≥36 mmol/L; chất bảo quản.</t>
  </si>
  <si>
    <t>Elecsys Anti-HBe; 11820613122</t>
  </si>
  <si>
    <t>Hóa chất kiểm tra xét nghiệm HBeAg</t>
  </si>
  <si>
    <t>Hóa chất kiểm chuẩn xét nghiệm HBeAg bằng phương pháp miễn dịch điện hóa phát quang, thành phần bao gồm 08 cặp chứng âm, chứng dương như sau:
▪ 8 chai, mỗi chai chứa ≥1.3 mL huyết thanh chứng. Huyết thanh người, âm tính với HBeAg; chất bảo quản.
▪ 8 chai, mỗi chai chứa ≥1.3 mL huyết thanh chứng HBeAg (E. coli, rDNA) khoảng 2.5 IU/mL trong đệm HEPESa); chất bảo quản.</t>
  </si>
  <si>
    <t>PreciControl HBeAg; 11876376122</t>
  </si>
  <si>
    <t>Hóa chất xét nghiệm HBeAg</t>
  </si>
  <si>
    <t>Sử dụng cho xét nghiệm thuộc phương pháp miễn dịch điện hóa phát quang. Gồm bộ thuốc thử chính cho xét nghiệm  HBeAg, mẫu chuẩn âm tính, mẫu chuẩn dương tính có thành phần sau:
- 1 chai: Vi hạt phủ Streptavidin ≥0.72 mg/mL; chất bảo quản.
- 1 chai: Kháng thể đơn dòng kháng HBeAg đánh dấu biotin ≥0.8 mg/L; đệm TRIS ≥50 mmol/L, pH ≥7.4; chất bảo quản.
- 1 chai: Kháng thể đơn dòng kháng HBeAg đánh dấu phức hợp uthenium ≥ 0.3 mg/L; đệm TRIS ≥50 mmol/L; chất bảo quản.</t>
  </si>
  <si>
    <t>Elecsys HBeAg; 11820583122</t>
  </si>
  <si>
    <t>Hóa chất kiểm tra xét nghiệm Anti HBs</t>
  </si>
  <si>
    <t xml:space="preserve">Hóa chất kiểm chuẩn xét nghiệm Anti HBs bằng phương pháp miễn dịch điện hóa phát quang, thành phần bao gồm 08 cặp chứng âm, chứng dương như sau:
▪ 8 chai, mỗi chai chứa ≥1.3 mL huyết thanh chứng. Huyết thanh người, âm tính với kháng thể kháng HBs; chất bảoquản
▪ 8 chai, mỗi chai chứa ≥1.3 mL huyết thanh chứng. Kháng thể kháng HBs (người) khoảng 100 IU/L trong huyết thanh người; chất bảo quản. </t>
  </si>
  <si>
    <t>PreciControl Anti-HBs; 11876317122</t>
  </si>
  <si>
    <t>Hóa chất xét nghiệm Anti HBs</t>
  </si>
  <si>
    <t>Sử dụng cho xét nghiệm thuộc phương pháp miễn dịch điện hóa phát quang. Gồm bộ thuốc thử chính cho xét nghiệm Anti HBs, mẫu chuẩn âm tính, mẫu chuẩn dương tính có thành phần sau:
 - 1 chai: Vi hạt phủ streptavidin ≥0.72 mg/mL; chất bảo quản.
 - 1 chai: HBsAg đánh dấu biotin, ≥ 0.5 mg/L; đệm MESb ≥85 mmol/L, pH ≥6.5; chất bảo quản.
 - 1 chai: HBsAg  đánh dấu phức hợp ruthenium ≥ 0.3 mg/L; đệm MES ≥85 mmol/L; chất bảo quản.</t>
  </si>
  <si>
    <t>Elecsys Anti-HBs II; 08498598190</t>
  </si>
  <si>
    <t>▪ PC A‑HBS1: 8 chai, mỗi chai chứa ≥1.3 mL huyết thanh chứng. Huyết thanh người, âm tính với kháng thể kháng HBs; chất bảo quản.
 ▪ PC A‑HBS2: 8 chai, mỗi chai chứa  ≥1.3 mL huyết thanh chứng. Kháng thể kháng HBs (người) khoảng  ≥100 IU/L trong huyết thanh người; chất bảo quản.</t>
  </si>
  <si>
    <t>Hóa chất kiểm tra xét nghiệm định tính HBsAg</t>
  </si>
  <si>
    <t>Hóa chất kiểm chuẩn xét nghiệm HBsAg bằng phương pháp miễn dịch điện hóa phát quang, thành phần bao gồm 08 cặp chứng âm, chứng dương như sau:
▪ 8 chai, mỗi chai chứa ≥1.3 mL huyết thanh chứng. Huyết thanh người, âm tính với HBsAg; chất bảo quản
▪ 8 chai, mỗi chai chứa ≥1.3 mL huyết thanh chứng HBsAg (người) khoảng 0.2 IU/mL trong huyết thanh người; chất bảo quản.</t>
  </si>
  <si>
    <t>PreciControl HBsAg II; 04687876190</t>
  </si>
  <si>
    <t>Hóa chất xét nghiệm định tính HBsAg</t>
  </si>
  <si>
    <t>Sử dụng cho xét nghiệm thuộc phương pháp miễn dịch điện hóa phát quang. Gồm bộ thuốc thử chính cho xét nghiệm  HBsAg, mẫu chuẩn âm tính, mẫu chuẩn dương tính có thành phần sau:
- 1 chai: Vi hạt phủ streptavidin ≥0.72 mg/mL; chất bảo quản.
- 1 chai: Hai kháng thể đơn dòng đặc hiệu kháng HBsAg ≥ 0.5 mg/L; đệm phosphate ≥100 mmol/L; chất bảo quản.
- 1 chai: Kháng thể đơn dòng kháng HBsAg, kháng thể đa dòng kháng HBsAg đánh dấu phức hợp ruthenium ≥ 1.5 mg/L; đệm phosphate ≥100 mmol/L; chất bảo quản.</t>
  </si>
  <si>
    <t>Elecsys HBsAg II; 08814856190</t>
  </si>
  <si>
    <t>Hóa chất kiểm tra xét nghiệm Anti HCV</t>
  </si>
  <si>
    <t xml:space="preserve">Hóa chất kiểm chuẩn xét nghiệm Anti HCV bằng phương pháp miễn dịch điện hóa phát quang, thành phần bao gồm 08 cặp chứng âm, chứng dương như sau:
▪ 8 chai, mỗi chai chứa ≥1.3 mL huyết thanh chứng. Huyết thanh người, âm tính với kháng thể kháng HCV; chất bảo quản.
▪ 8 chai, mỗi chai chứa ≥1.3 mL huyết thanh chứng kháng HCV (người) trong huyết thanh người; chất bảo quản.
</t>
  </si>
  <si>
    <t>PreciControl Anti-HCV; 03290379190</t>
  </si>
  <si>
    <t>Hóa chất xét nghiệm Anti HCV</t>
  </si>
  <si>
    <t>Sử dụng cho xét nghiệm thuộc phương pháp miễn dịch điện hóa phát quang. Gồm bộ thuốc thử chính cho xét nghiệm Anti HCV, mẫu chuẩn âm tính, mẫu chuẩn dương tính có thành phần sau:
- 1 chai: Vi hạt phủ Streptavidin ≥0.72 mg/mL; chất bảo quản.
- 1 chai: Kháng nguyên đặc hiệu HCV đánh dấu biotin, đệm HEPESb); chất bảo quản.
- 1 chai: Kháng nguyên đặc hiệu HCV đánh dấu phức hợp ruthenium ≥ 0.3 mg/L, đệm HEPES; chất bảo quản.</t>
  </si>
  <si>
    <t>Elecsys Anti-HCV II; 08836981190</t>
  </si>
  <si>
    <t>Hóa chất kiểm tra xét nghiệm HIV</t>
  </si>
  <si>
    <t>Hóa chất kiểm chuẩn xét nghiệm HIV  bằng phương pháp miễn dịch điện hóa phát quang, gồm:
▪ 2 chai, mỗi chai ≥2.0 mL huyết thanh chứng Huyết thanh người, âm tính với HIV (kháng nguyên và kháng thể); chất bảo quản.
▪ 2 chai, mỗi chai ≥2.0 mL huyết thanh chứng Huyết thanh người, dương tính với kháng thể kháng HIV; chất bảo quản.
▪ 2 chai, mỗi chai ≥2.0 mL huyết thanh chứng Kháng nguyên HIV p24 (E. coli, rDNA) trong huyết thanh người; chất bảo quản.</t>
  </si>
  <si>
    <t>6 x 2.0 ml</t>
  </si>
  <si>
    <t>PreciControl HIV Gen II; 06924107190</t>
  </si>
  <si>
    <t>▪ PC HIV1: 2 chai, mỗi chai ≥2.0 mL huyết thanh chứng. Huyết thanh người, âm tính với HIV (kháng nguyên và kháng thể); chất bảo quản.
 ▪ PC HIV2: 2 chai, mỗi chai ≥2.0 mL huyết thanh chứng. Huyết thanh người, dương tính với kháng thể kháng HIV; chất bảo quản.
 ▪ PC HIV3: 2 chai, mỗi chai ≥2.0 mL huyết thanh chứng. Kháng nguyên HIV p24 (E. coli, rDNA) trong huyết thanh người; chất bảo quản.</t>
  </si>
  <si>
    <t>Hóa chất xét nghiệm HIV</t>
  </si>
  <si>
    <t>Sử dụng cho xét nghiệm thuộc phương pháp miễn dịch điện hóa phát quang. Gồm bộ thuốc thử chính cho xét nghiệm HIVCOMPT, mẫu chuẩn âm tính, mẫu chuẩn dương tính có thành phần sau:
- 1 chai: Vi hạt phủ Streptavidin ≥0.72 mg/mL; chất bảo quản.
- 1 chai: Kháng thể đơn dòng kháng p24 đánh dấu biotin, kháng nguyên tái tổ hợp đặc hiệu HIV‑1/‑2 đánh dấu biotin, peptide đặc hiệu HIV‑1/‑2 đánh dấu biotin ≥ 1.3 mg/L; đệm TRIS ≥50 mmol/L; chất bảo quản.
- 1 chai: Kháng thể đơn dòng kháng p24 , kháng nguyên tái tổ hợp đặc hiệu HIV‑1/‑2, peptide đặc hiệu HIV‑1/‑2 đánh dấu phức hợp ruthenium ≥ 1.5 mg/L; đệm TRIS ≥50 mmol/L; chất bảo quản.</t>
  </si>
  <si>
    <t>Elecsys HIV combi PT; 08924163190</t>
  </si>
  <si>
    <t>Cup phản ứng</t>
  </si>
  <si>
    <t>Cốc bằng nhựa để đựng mẫu. Sử dụng cho xét nghiệm thuộc phương pháp miễn dịch điện hóa phát quang. Hộp ≥3.600 cốc</t>
  </si>
  <si>
    <t>60 x 60 cái</t>
  </si>
  <si>
    <t>AssayCup ; 11706802001</t>
  </si>
  <si>
    <t>Được sử dụng như là vật tư tiêu hao trên máy phân tích miễn dịch</t>
  </si>
  <si>
    <t>Đầu côn hút mẫu</t>
  </si>
  <si>
    <t>Đầu côn bằng nhựa để hút mẫu. Sử dụng cho xét nghiệm thuộc phương pháp miễn dịch điện hóa phát quang. Hộp ≥ 3.600 cái</t>
  </si>
  <si>
    <t>30 x 120 cái</t>
  </si>
  <si>
    <t>AssayTip ; 11706799001</t>
  </si>
  <si>
    <t>Dung dịch chất phụ gia</t>
  </si>
  <si>
    <t>Dung dịch phụ trợ cho vào thùng chứa nước cất trên máy miễn dịch điện hóa phát quang, làm tăng công đoạn rửa giữa các lần hút, cần thiết cho tất cả các xét nghiệm miễn dịch. Thành phần: 2-methyl-2H-isothiazol-3-one, phụ gia. Hộp ≥ 500ml</t>
  </si>
  <si>
    <t>500 ml</t>
  </si>
  <si>
    <t>Elecsys SysWash ; 11930346122</t>
  </si>
  <si>
    <t>Được sử dụng là chất phụ gia cho bình chứa nước cất cho máy phân tích miễn dịch, làm tăng năng suất rửa giữa các bước hút và cần thiết cho các loại xét nghiệm.</t>
  </si>
  <si>
    <t>Dung dịch phản ứng hệ thống</t>
  </si>
  <si>
    <r>
      <t xml:space="preserve">Dung dịch phản ứng hệ thống dùng để phát tín hiệu điện hóa cho xét nghiệm miễn dịch điện hóa phát quang.
Thành phần: Đệm phosphate </t>
    </r>
    <r>
      <rPr>
        <sz val="8"/>
        <color theme="1"/>
        <rFont val="Calibri"/>
        <family val="2"/>
      </rPr>
      <t>≥</t>
    </r>
    <r>
      <rPr>
        <sz val="8"/>
        <color theme="1"/>
        <rFont val="Times New Roman"/>
        <family val="1"/>
      </rPr>
      <t xml:space="preserve">300 mmol/L; tripropylamine </t>
    </r>
    <r>
      <rPr>
        <sz val="8"/>
        <color theme="1"/>
        <rFont val="Calibri"/>
        <family val="2"/>
      </rPr>
      <t>≥</t>
    </r>
    <r>
      <rPr>
        <sz val="8"/>
        <color theme="1"/>
        <rFont val="Times New Roman"/>
        <family val="1"/>
      </rPr>
      <t>180 mmol/L; chất tẩy ≤ 0.1 %; chất bảo quản. Hộp ≥ 6 lọ x 380ml</t>
    </r>
  </si>
  <si>
    <t>6 x 380 ml</t>
  </si>
  <si>
    <t>ProCell ; 11662988122</t>
  </si>
  <si>
    <t>Đệm phosphate ≥300 mmol/L; tripropylamine  ≥180 mmol/L; chất tẩy ≤ 0.1 %; chất bảo quản; pH  ≥6.8.</t>
  </si>
  <si>
    <t>Hóa chất rửa hệ thống của máy xét nghiệm miễn dịch</t>
  </si>
  <si>
    <r>
      <t xml:space="preserve">Dung dịch hệ thống để làm sạch bộ phận phát hiện của máy phân tích xét nghiệm miễn dịch điện hóa phát quang: làm sạch hệ thống ống và tế bào điện cực sau mỗi lần đo và bảo quản điện cực.
Thành phần: KOH </t>
    </r>
    <r>
      <rPr>
        <sz val="8"/>
        <color theme="1"/>
        <rFont val="Calibri"/>
        <family val="2"/>
      </rPr>
      <t>≥</t>
    </r>
    <r>
      <rPr>
        <sz val="8"/>
        <color theme="1"/>
        <rFont val="Times New Roman"/>
        <family val="1"/>
      </rPr>
      <t xml:space="preserve">176 mmol/L (tương  ứng  với  pH </t>
    </r>
    <r>
      <rPr>
        <sz val="8"/>
        <color theme="1"/>
        <rFont val="Calibri"/>
        <family val="2"/>
      </rPr>
      <t>≥</t>
    </r>
    <r>
      <rPr>
        <sz val="8"/>
        <color theme="1"/>
        <rFont val="Times New Roman"/>
        <family val="1"/>
      </rPr>
      <t>13.2);  chất tẩy ≤ 1 %. Hộp ≥ 6 lọ 380ml</t>
    </r>
  </si>
  <si>
    <t>CleanCell ; 11662970122</t>
  </si>
  <si>
    <t>KOH ≥176 mmol/L (tương ứng với pH ≥13.2); chất tẩy ≤ 1 %.</t>
  </si>
  <si>
    <t>Hóa chất xét nghiệm PCT</t>
  </si>
  <si>
    <r>
      <t xml:space="preserve">Sử dụng cho xét nghiệm thuộc phương pháp miễn dịch điện hóa phát quang. Gồm bộ thuốc thử chính cho xét nghiệm PCT (Procalcitonin), mẫu chuẩn, chứng chuẩn có thành phần sau:
- 1 chai: Vi hạt phủ Streptavidin </t>
    </r>
    <r>
      <rPr>
        <sz val="8"/>
        <color theme="1"/>
        <rFont val="Calibri"/>
        <family val="2"/>
      </rPr>
      <t>≥</t>
    </r>
    <r>
      <rPr>
        <sz val="8"/>
        <color theme="1"/>
        <rFont val="Times New Roman"/>
        <family val="1"/>
      </rPr>
      <t xml:space="preserve">0.72 mg/mL; chất bảo quản.
- 1 chai: Kháng thể đơn dòng kháng PCT đánh dấu biotin  </t>
    </r>
    <r>
      <rPr>
        <sz val="8"/>
        <color theme="1"/>
        <rFont val="Calibri"/>
        <family val="2"/>
      </rPr>
      <t>≥</t>
    </r>
    <r>
      <rPr>
        <sz val="8"/>
        <color theme="1"/>
        <rFont val="Times New Roman"/>
        <family val="1"/>
      </rPr>
      <t xml:space="preserve">2.0 µg/mL; đệm phosphate </t>
    </r>
    <r>
      <rPr>
        <sz val="8"/>
        <color theme="1"/>
        <rFont val="Calibri"/>
        <family val="2"/>
      </rPr>
      <t>≥</t>
    </r>
    <r>
      <rPr>
        <sz val="8"/>
        <color theme="1"/>
        <rFont val="Times New Roman"/>
        <family val="1"/>
      </rPr>
      <t xml:space="preserve">95 mmol/L; chất bảo quản.
- 1 chai: Kháng thể đơn dòng kháng PCT đánh dấu phức hợp ruthenium </t>
    </r>
    <r>
      <rPr>
        <sz val="8"/>
        <color theme="1"/>
        <rFont val="Calibri"/>
        <family val="2"/>
      </rPr>
      <t>≥</t>
    </r>
    <r>
      <rPr>
        <sz val="8"/>
        <color theme="1"/>
        <rFont val="Times New Roman"/>
        <family val="1"/>
      </rPr>
      <t xml:space="preserve">5.6 µg/mL; đệm phosphate </t>
    </r>
    <r>
      <rPr>
        <sz val="8"/>
        <color theme="1"/>
        <rFont val="Calibri"/>
        <family val="2"/>
      </rPr>
      <t>≥</t>
    </r>
    <r>
      <rPr>
        <sz val="8"/>
        <color theme="1"/>
        <rFont val="Times New Roman"/>
        <family val="1"/>
      </rPr>
      <t>95 mmol/L; chất bảo quản.</t>
    </r>
  </si>
  <si>
    <t>Elecsys BRAHMS PCT; 09318712190</t>
  </si>
  <si>
    <t>Môi trường Blood Agar Base</t>
  </si>
  <si>
    <t>Môi trường đa năng không chọn lọc được dùng để tăng sinh các vi khuẩn gây bệnh và không gây bệnh. Có thể bổ sung máu hoặc huyết thanh. 
Khi bổ sung huyết thanh và yếu tố tăng trưởng, môi trường có thể được dùng để nuôi cấy các loài vi sinh vật khó mọc.
Môi trường dạng bột
Thành phần:  'Lab-lemco' powder, Peptone Neutralised, Sodium chloride, agar
pH: 7.3 ± 0.2
Bảo quản: 10-30°C
- Đáp ứng tiêu chuẩn ISO, FDA hoặc tương đương</t>
  </si>
  <si>
    <t>Hộp/500g</t>
  </si>
  <si>
    <t>gam</t>
  </si>
  <si>
    <t>AgarCult Blood Agar Base ; BA500</t>
  </si>
  <si>
    <t>Công ty TNHH Thương mại Dịch vụ Alphachem</t>
  </si>
  <si>
    <t>Môi trường có mục đích chung không chọn lọc có thể được làm giàu bằng máu hoặc huyết thanh
 Môi trường dạng bột, màu rơm
 Thành phần (g/l): 'Lab-lemco' powder, Peptone Neutralised, Sodium chloride, agar 
 pH: 7.3 ± 0.2</t>
  </si>
  <si>
    <t>Test nhanh phát hiện kháng nguyên bề mặt viêm gan B thế hệ thứ 2</t>
  </si>
  <si>
    <t>Phát hiện định tính kháng nguyên HBsAg trong mẫu huyết thanh, huyết tương người, phù hợp để sử dụng trên mẫu phụ nữ mang thai. Dạng khay.
- Độ nhạy: 100%; Độ đặc hiệu: 100% 
- Thời gian trả kết quả: 20 phút
- Ngưỡng phát hiện: 1 ng/ml;
- Nhiệt độ bảo quản: 1 – 30 °C
- Không có phản ứng chéo với các mẫu HCV, HAV, CMV, EBV, Parvovirus, HIV, VZV, Syphilis, Rubella, HTLV và HSV.
- Đạt tiêu chuẩn: ISO</t>
  </si>
  <si>
    <t>25 test/Hộp</t>
  </si>
  <si>
    <t>Test nhanh HBsAg (chất keo vàng – kháng thể kháng HBs đơn dòng chuột; Vạch thử : kháng thể kháng HBs đơn dòng chuột; Vạch chứng Immunoglobulin dê kháng chuột)</t>
  </si>
  <si>
    <t>Standard ™ Q HBsAg Test; QAHB01B</t>
  </si>
  <si>
    <t>IB2500101884</t>
  </si>
  <si>
    <t>KQ2500101884_2504221437</t>
  </si>
  <si>
    <t>Trung tâm Y tế Thành phố Hà Tĩnh</t>
  </si>
  <si>
    <t>Công ty cổ phần y tế AMVGROUP</t>
  </si>
  <si>
    <t>Phát hiện định tính kháng nguyên bề mặt virus viêm gan B( HBsAg) có mặt trong huyết thanh, huyết tương hoặc máu toàn phần. Không cần dung dịch đệm (lọ Buffer).
Độ nhạy: 100%, độ đặc hiệu: 100% so với CLIA. Ổn định 8 tuần tại 55 +/-1oC . Độ chính xác 100%. Bảo quản: 2-40oC
-Thành phần chính: Vạch thử: kháng thể đơn dòng kháng HBs; Vạch chứng: kháng thể đơn dòng kháng IgY-gà
- Giới hạn phát hiện: ≤0.03125 µg/ml
- Khay thử được đóng gói từng túi nhôm riêng lẻ, có túi hút ẩm; Bộ kit cung cấp bao gồm khay thử và ống pipet nhựa dùng 1 lần.</t>
  </si>
  <si>
    <t>Test phát hiện kháng thể IgM/IgG của virus Dengue</t>
  </si>
  <si>
    <t>Phát hiện các kháng thể đặc hiệu IgM, IgG của virus sốt xuất huyết.
 Độ nhạy: ≥97%, độ đặc hiệu ≥99% (so sánh với phương pháp  ELISA).
 Thời gian đọc kết quả ≥ 15 phút. 
 Mẫu: Huyết thanh, huyết tương, máu toàn phần.
 Bảo quản: từ 2-30 độ C
 Hạn dùng 18 tháng kể từ ngày sản xuất.</t>
  </si>
  <si>
    <t>25 test/kit</t>
  </si>
  <si>
    <t>Test phát hiện kháng thể IgM/IgG của virus sốt xuất huyết</t>
  </si>
  <si>
    <t>STANDARD™ F Dengue IgM/IgG FIA; F-DEN-01B</t>
  </si>
  <si>
    <t>IB2500046265</t>
  </si>
  <si>
    <t>956/QĐ-BVĐKT</t>
  </si>
  <si>
    <t>20/3/2025</t>
  </si>
  <si>
    <t>Bệnh viện ĐK tỉnh Khánh Hòa</t>
  </si>
  <si>
    <t>StandardTMF2400</t>
  </si>
  <si>
    <t>Test nhanh phát hiện kháng thể kháng HIV 1/2</t>
  </si>
  <si>
    <t>Phát hiện các kháng thể (IgG, IgM, IgA) đặc hiệu với virus HIV-1 gồm type phụ O và HIV-2 trong mẫu huyết thanh, huyết tương và máu toàn phần.  
- Nhạy với IgM trong giai đoạn nhiễm bệnh sớm
- Độ nhạy: 100%; Độ đặc hiệu ≥ 99%. 
- Dạng khay hoặc thanh (không phải dạng que) có vị trí ghi mã bệnh phẩm. 
- Thời gian đọc kết quả từ 15 đến 60 phút sau khi nhỏ mẫu. 
- Nằm trong danh mục sinh phẩm thứ nhất theo khuyến cáo xét nghiệm HIV khẳng định của Viện Vệ sinh dịch tễ Trung ương
- Tiêu chuẩn: ISO</t>
  </si>
  <si>
    <t>Hộp 25 test</t>
  </si>
  <si>
    <t>Test nhanh phát hiện kháng thể HIV (dùng cho khẳng định)</t>
  </si>
  <si>
    <t>Bioline™ HIV 1/2 3.0</t>
  </si>
  <si>
    <t>IB2500101898</t>
  </si>
  <si>
    <t>KQ2500101898_2505141023</t>
  </si>
  <si>
    <t>14/5/2025</t>
  </si>
  <si>
    <t>BỆNH VIỆN BỆNH NHIỆT ĐỚI KHÁNH HÒA</t>
  </si>
  <si>
    <t>Đơn giá TT MSTT: 19.000 đồng/test</t>
  </si>
  <si>
    <t>Rapid Anti-HIV Test; ITP02006
 -DS50</t>
  </si>
  <si>
    <t>Test phát hiện kháng thể viêm gan C</t>
  </si>
  <si>
    <t>- Phát hiện kháng thể đặc hiệu kháng HCV trong mẫu huyết thanh, huyết tương, máu toàn phần người. 
- Độ nhạy: ≥ 99%; Độ đặc hiệu: ≥ 97%
- Không có phản ứng chéo với các mẫu Kháng thể HBs, CMV, HIV, Giang mai, Xoắn khuẩn Borrelia burgdorferi, EBV, HTLV, Ký sinh trùng Toxoplasma, Chlamydia, HBsAg, Cúm, Trypanosoma cruzi I /II.
- Thời gian trả kết quả: 5 – 20 phút
- Nhiệt độ bảo quản: 1 – 30 °C
- Dạng khay hoặc thanh (không phải dạng que), có vị trí ghi mã bệnh phẩm
- Đạt tiêu chuẩn ISO</t>
  </si>
  <si>
    <t>Bioline™ HCV</t>
  </si>
  <si>
    <t>12/05/2025</t>
  </si>
  <si>
    <t>Loại trúng thầu không đảm bảo chất lượng</t>
  </si>
  <si>
    <t>Rapid Anti-HCV Test; ITP01102-DS50</t>
  </si>
  <si>
    <t>Test nhanh phát hiện tất cả kháng thể IgG, IgM, IgA kháng khuẩn giang mai</t>
  </si>
  <si>
    <t>Xét nghiệm miễn dịch sắc ký dùng để phát hiện định tính kháng thể IgG, IgA, IgM kháng vi khuẩn giang mai (Treponema palidum) trong máu toàn phần, huyết thanh hoặc huyết tương.
- Hoạt chất chính: Các kháng nguyên Tp tái tổ hợp 
- Dễ dàng sử dụng (thời gian đọc kết quả xét nghiệm: 0-20 phút).
- Độ nhạy: ≥ 99%,
- Độ đặc hiệu: ≥ 99%,
- Dạng khay thử (không phải dạng que), có vị trí ghi mã bệnh phẩm, trên thanh xét nghiệm ghi rõ kí hiệu vạch chứng, vach mẫu bệnh phẩm.
- Nhiệt độ bảo quản: 2-30 độ C
- Tiêu chuẩn ISO, CE</t>
  </si>
  <si>
    <t>50
test/hộp</t>
  </si>
  <si>
    <t>Test nhanh phát hiện tất cả kháng thể IgG, IgM, IgA kháng virus giang mai</t>
  </si>
  <si>
    <t>Diagnostic Kit for Antibody to Treponema Pallidum (Colloidal Gold); ITP03004-DS50</t>
  </si>
  <si>
    <t>Công ty TNHH phát triển công nghệ NDK</t>
  </si>
  <si>
    <t>Xét nghiệm miễn dịch sắc ký dùng để phát hiện định tính kháng thể IgG, IgA, IgM kháng vi khuẩn giang mai (Treponema palidum) trong máu toàn phần, huyết thanh hoặc huyết tương.
- Hoạt chất chính: Các kháng nguyên Tp tái tổ hợp 
- Dễ dàng sử dụng (thời gian đọc kết quả xét nghiệm: 0-20 phút).
- Độ nhạy: ≥ 99,3%%,
- Độ đặc hiệu:≥  99,5%,
- Dạng khay thử (không phải dạng que), có vị trí ghi mã bệnh phẩm, trên thanh xét nghiệm ghi rõ kí hiệu vạch chứng, vach mẫu bệnh phẩm.
- Nhiệt độ bảo quản: 2-30 độ C
- Tiêu chuẩn ISO, CE</t>
  </si>
  <si>
    <t>Test nhanh phát hiện kháng nguyên Virus SARS CoV - 2</t>
  </si>
  <si>
    <t>Xét nghiệm định tính phát hiện nhanh kháng nguyên Virus SARS CoV - 2 trong mẫu ngoáy dịch tỵ hầu hoặc mẫu ngoáy dịch mũi của người.</t>
  </si>
  <si>
    <t xml:space="preserve"> Trueline™ COVID-19 Ag Rapid Test; MICOG-502 (2503A2)</t>
  </si>
  <si>
    <t>Công ty cổ phần BCN Việt Nam</t>
  </si>
  <si>
    <t>Vancomycin 30µg</t>
  </si>
  <si>
    <t>Thử nghiệm kháng sinh đồ. Khoanh giấy được in một mã nhận dạng thích hợp dạng chữ hoặc số và được tẩm một lượng kháng sinh chính xác
 Đạt tiêu chuẩn ISO 13485 hoặc tương đương</t>
  </si>
  <si>
    <t>Hộp/5 x 50 khoanh</t>
  </si>
  <si>
    <t>Khoanh</t>
  </si>
  <si>
    <t>VANCOMYCIN/CT0058B</t>
  </si>
  <si>
    <t>IB2400553079</t>
  </si>
  <si>
    <t>KQ2400553079_2501231043</t>
  </si>
  <si>
    <t>23/01/2025</t>
  </si>
  <si>
    <t>Bệnh viện Thanh Nhàn</t>
  </si>
  <si>
    <t>CÔNG TY TNHH THIẾT BỊ KHOA HỌC VIỆT ANH</t>
  </si>
  <si>
    <t>Có tham gia nhưng trượt thầu</t>
  </si>
  <si>
    <t>Ticarcillin 75µg</t>
  </si>
  <si>
    <t>Thử nghiệm kháng sinh đồ, khoanh giấy được in một mã nhận dạng thích hợp dạng chữ hoặc số và được tẩm một lượng kháng sinh chính xác
 Đạt tiêu chuẩn ISO 13485 hoặc tương đương</t>
  </si>
  <si>
    <t>Ticarcilline 75 µg</t>
  </si>
  <si>
    <t>TICARCILLIN/CT0167B</t>
  </si>
  <si>
    <t>IB2400160524</t>
  </si>
  <si>
    <t>2472/QĐ-BV</t>
  </si>
  <si>
    <t>09/9/2024</t>
  </si>
  <si>
    <t>Bệnh viện 30/4</t>
  </si>
  <si>
    <t>Thạch Yeast Extract Agar</t>
  </si>
  <si>
    <t>Một loại thạch dinh dưỡng dùng để đếm số lượng sinh vật trong nước.
Thành phần: Yeast extract, Peptone, Agar
 pH: 7,2 ± 0,2
 Đạt tiêu chuẩn ISO 13485</t>
  </si>
  <si>
    <t>Gam</t>
  </si>
  <si>
    <t>YEAST EXTRACT AGAR 500g/CM0019B</t>
  </si>
  <si>
    <t>Tham khảo giá</t>
  </si>
  <si>
    <t>Dự kiến đặt</t>
  </si>
  <si>
    <t>Piperacillin + tazobactam (100/10µg )</t>
  </si>
  <si>
    <t>Thử nghiệm kháng sinh đồ. Khoanh giấy được in một mã nhận dạng thích hợp dạng chữ hoặc số và được tẩm một lượng kháng sinh chính xác
Đạt tiêu chuẩn ISO 13485 hoặc tương đương</t>
  </si>
  <si>
    <t>Piperacillin/Tazobactam 110µg</t>
  </si>
  <si>
    <t>PIPERACILLIN/TAZOBACTAM/CT0725B</t>
  </si>
  <si>
    <t>Penicilin 10 units</t>
  </si>
  <si>
    <t>Thử nghiệm kháng sinh đồ, khoanh giấy được in một mã nhận dạng thích hợp dạng chữ hoặc số và được tẩm một lượng kháng sinh chính xác
Đạt tiêu chuẩn ISO 13485 hoặc tương đương</t>
  </si>
  <si>
    <t>Penicillin G 10 units</t>
  </si>
  <si>
    <t>PENICILLIN G/CT0043B</t>
  </si>
  <si>
    <t>Oxacillin 1µg</t>
  </si>
  <si>
    <t>OXACILLIN/CT0159B</t>
  </si>
  <si>
    <t>Ofloxacin 5µg</t>
  </si>
  <si>
    <t>Ofloxacin</t>
  </si>
  <si>
    <t>OFLOXACIN/CT0446B</t>
  </si>
  <si>
    <t>Nước khử khoáng vô trùng</t>
  </si>
  <si>
    <t>Nước khoáng vô trùng dùng cho xét nghiệm xác định nồng độ ức chế tối thiểu của vi khuẩn bằng phương pháp vi pha loãng
Ống ≥ 5ml</t>
  </si>
  <si>
    <t>Hộp/100 ống x 5 mL</t>
  </si>
  <si>
    <t>Sensititre Sterile Water/T3339</t>
  </si>
  <si>
    <t>Norfloxacin 10µg</t>
  </si>
  <si>
    <t>NORFLOXACIN/CT0434B</t>
  </si>
  <si>
    <t>Netilmicin 30µg</t>
  </si>
  <si>
    <t>NETILMICIN/CT0225B</t>
  </si>
  <si>
    <t>Môi trường Tryptone Soya Broth</t>
  </si>
  <si>
    <t>Môi trường đa năng giàu chất dinh dưỡng cho sự phát triển của vi khuẩn và nấm
Môi trường dạng bột mịn
Thành phần: Pancreatic digest of casein, Enzymatic digest of soya bean, Sodium chloride, Dipotassium hydrogen phosphate, Glucose
 pH 7.3 ± 0.2 tại 25°C</t>
  </si>
  <si>
    <t>TRYPTONE SOYA BROTH/CM0129B</t>
  </si>
  <si>
    <t>IB2500026784</t>
  </si>
  <si>
    <t>KQ2500026784_2504141526</t>
  </si>
  <si>
    <t>15/04/2025</t>
  </si>
  <si>
    <t>Bệnh viện C Đà Nẵng</t>
  </si>
  <si>
    <t>Môi trường Mueller-Hinton agar</t>
  </si>
  <si>
    <t>Môi trường tiêu chuẩn dùng để xét nghiệm nhạy cảm kháng sinh/ kháng sinh đồ. Thành phần bao gồm: Casein hydrolysate, dịch chiết từ thịt bò, tinh bột, bột thạch, pH cuối ở 25°C: 7.3 ± 0.1</t>
  </si>
  <si>
    <t>500g/ Chai</t>
  </si>
  <si>
    <t>Môi trường vi sinh Mueller Hinton Agar</t>
  </si>
  <si>
    <t>AgarCult Mueller Hinton Agar; MHA500</t>
  </si>
  <si>
    <t>IB2400491026</t>
  </si>
  <si>
    <t>217/QĐ-BVNĐTP</t>
  </si>
  <si>
    <t>Bệnh viện Nhi đồng thành phố</t>
  </si>
  <si>
    <t>CÔNG TY TNHH THƯƠNG MẠI DỊCH VỤ ALPHACHEM</t>
  </si>
  <si>
    <t>Môi trường Macconkey agar</t>
  </si>
  <si>
    <t>Một môi trường chọn lọc phân biệt đặc biệt giữa coliforms và các vi khuẩn không lên men lactose với sự ức chế của vi khuẩn Gram dương.
Môi trường dạng bột mịn
Thành phần: Peptone, Lactose, Bile salts, Sodium chloride, Neutral red, Crystal violet, Agar
pH: 7.1 ±0.2 tại 25°C</t>
  </si>
  <si>
    <t>Mac Conkey agar</t>
  </si>
  <si>
    <t>MAC-CONKEY AGAR NO 3; CM0115B</t>
  </si>
  <si>
    <t>Môi trường đông khô Brilliance UTI</t>
  </si>
  <si>
    <t>Môi trường nuôi cấy sinh màu để định danh và phân biệt tất cả các vi sinh vật chính gây nhiễm trùng đường tiết niệu.
Môi trường dạng bột
Thành phần: Peptone, Chromogenic mix, Agar
pH: 6.8 ± 0.2 tại 25°C</t>
  </si>
  <si>
    <t>Hộp/400g</t>
  </si>
  <si>
    <t>Môi trường nuôi cấy Brilliance uti agar</t>
  </si>
  <si>
    <t>BRILLIANCE UTI AGAR; CM0949C</t>
  </si>
  <si>
    <t>IB2400588058</t>
  </si>
  <si>
    <t>KQ2400588058_2503130818</t>
  </si>
  <si>
    <t>02/4/2025</t>
  </si>
  <si>
    <t>Bệnh viện Nhi Thái Bình</t>
  </si>
  <si>
    <t>Môi trường định danh Enterobacteriaceae</t>
  </si>
  <si>
    <t>Môi trường phân biệt Enterobacterales dựa vào việc sản sinh hydrogen sulphide và lên men đường đôi.</t>
  </si>
  <si>
    <t>500 g</t>
  </si>
  <si>
    <t>TRIPLE SUGAR IRON AGAR/CM0277B</t>
  </si>
  <si>
    <t>IB2400605794</t>
  </si>
  <si>
    <t>KQ2400605794_2503061102</t>
  </si>
  <si>
    <t>06/03/2025</t>
  </si>
  <si>
    <t>Bệnh viện đa khoa tỉnh Bắc Ninh</t>
  </si>
  <si>
    <t>Môi trường Columbia agar base</t>
  </si>
  <si>
    <t>Môi trường thích hợp nuôi cấy các sinh vật khó mọc, là môi trường lý tưởng để chuẩn bị thạch máu, socola
Môi trường dạng bột
Thành phần: Special peptone, Starch, Sodium chloride, Agar
pH: 7.3 ± 0.2 tại 25°C</t>
  </si>
  <si>
    <t>Môi trường thạch bột Columbia agar base</t>
  </si>
  <si>
    <t>COLUMBIA BLOOD AGAR BASE; CM0331B</t>
  </si>
  <si>
    <t>IB2400549593</t>
  </si>
  <si>
    <t>KQ2400549593_2503051056</t>
  </si>
  <si>
    <t>Bệnh viện Hữu nghị Việt Đức</t>
  </si>
  <si>
    <t>Môi trường Brain Heart Infusion Broth</t>
  </si>
  <si>
    <t>Môi trường dinh dưỡng cao dùng cho nuôi cấy Streptococci, Neisseria và những vi khuẩn khó mọc khác.
Môi trường dạng bột mịn
Thành phần (g/l): Brain infusion solids , Beef heart infusion solids, Proteose peptone, Glucose, Sodium chloride, Disodium phosphate,
pH: 7.4 ±0.2 tại 25°C</t>
  </si>
  <si>
    <t>Môi trường nuôi cấy vi khuẩn đông khô</t>
  </si>
  <si>
    <t>BRAIN HEART INFUSION BROTH; CM1135B</t>
  </si>
  <si>
    <t>IB2500026073</t>
  </si>
  <si>
    <t>KQ2500026073_2504021411</t>
  </si>
  <si>
    <t>Bệnh viện Bệnh nhiệt đới TW</t>
  </si>
  <si>
    <t>Gentamycin 10µg</t>
  </si>
  <si>
    <t>Gentamycin 10µg; SD016-5CT</t>
  </si>
  <si>
    <t>IB2400613862</t>
  </si>
  <si>
    <t>KQ2400613862_2502211353</t>
  </si>
  <si>
    <t>21/02/2025</t>
  </si>
  <si>
    <t>Bệnh viện đa khoa Nông Nghiệp</t>
  </si>
  <si>
    <t>Công ty cổ phần Giải pháp y tế và khoa học SURAN</t>
  </si>
  <si>
    <t>Dung dịch hóa chất để làm phản ứng Oxidase</t>
  </si>
  <si>
    <t xml:space="preserve">Thuốc thử dùng trong quy trình định tính phát hiện enzyme cytochrome oxidase 
 - Thành phần: N,N,N,N-tetramethyl-1,4-phenylenediamine, Ascorbic Acid, Demineralized Water
</t>
  </si>
  <si>
    <t>Hộp/50 ống x 0.75 mL</t>
  </si>
  <si>
    <t>Thuốc thử oxidase</t>
  </si>
  <si>
    <t>BadiDrop™ Oxidase/R21540</t>
  </si>
  <si>
    <t>Doxycycline 30µg</t>
  </si>
  <si>
    <t>DOXYCYCLINE/CT0018B</t>
  </si>
  <si>
    <t>Clindamycin 2µg</t>
  </si>
  <si>
    <t>CLINDAMYCIN/CT0064B</t>
  </si>
  <si>
    <t>Cefuroxime 30µg</t>
  </si>
  <si>
    <t>CEFUROXIME SODIUM/CT0127B</t>
  </si>
  <si>
    <t>Cefepime 30µg</t>
  </si>
  <si>
    <t>CEFEPIME/CT0771B</t>
  </si>
  <si>
    <t>Bột Skim milk</t>
  </si>
  <si>
    <t>Sử dụng để tạo môi trường bảo quản vi khuẩn trong thời gian dài</t>
  </si>
  <si>
    <t>Hộp 500g</t>
  </si>
  <si>
    <t>Bột SKIM MILK</t>
  </si>
  <si>
    <t>SKIMMED MILK POWDER (500g)/LP0033B</t>
  </si>
  <si>
    <t>Aztreonam 30µg</t>
  </si>
  <si>
    <t>Thử nghiệm kháng sinh đồ. Khoanh giấy được tẩm một lượng kháng sinh chính xác
Đạt tiêu chuẩn ISO 13485 hoặc tương đương</t>
  </si>
  <si>
    <t>Aztreonam</t>
  </si>
  <si>
    <t>AZTREONAM/CT0264B</t>
  </si>
  <si>
    <t>Azithromycin 15µg</t>
  </si>
  <si>
    <t>AZITHROMYCIN/CT0906B</t>
  </si>
  <si>
    <t>Ampicillin/sulbactam 10/10mg</t>
  </si>
  <si>
    <t>Ampicillin/Sulbactam 20µg</t>
  </si>
  <si>
    <t>AMPICILLIN/SULBACTAM/CT0520B</t>
  </si>
  <si>
    <t>Vật liệu kiểm soát xét nghiệm kháng thể kháng Syphilis</t>
  </si>
  <si>
    <t>Huyết thanh chứng đông khô lấy từ huyết thanh người. Mẫu chứng được dùng để kiểm tra độ đúng của xét nghiệm miễn dịch Syphilis
Hộp ≥ 4 x 2 ml</t>
  </si>
  <si>
    <t>PreciControl Syphilis</t>
  </si>
  <si>
    <t>IB2500071551</t>
  </si>
  <si>
    <t>KQ2500071551_2505261023</t>
  </si>
  <si>
    <t>26/05/2025</t>
  </si>
  <si>
    <t>Bệnh viện Bãi Cháy</t>
  </si>
  <si>
    <t>6 tháng</t>
  </si>
  <si>
    <t>Công ty TNHH Thành An</t>
  </si>
  <si>
    <t>Bổ sung mới</t>
  </si>
  <si>
    <t/>
  </si>
  <si>
    <t>Vật liệu kiểm soát xét nghiệm kháng thể kháng EBV IgM/VCA IgG</t>
  </si>
  <si>
    <t>Huyết thanh chứng đông khô lấy từ huyết thanh người. Mẫu chứng được dùng để kiểm tra độ đúng của các xét nghiệm miễn dịch EBV IgM và EBV VCA IgG
Hộp ≥ 6 x 2 mL</t>
  </si>
  <si>
    <t>6 x 2 mL</t>
  </si>
  <si>
    <t>PreciControl EBV IgM/VCA IgG</t>
  </si>
  <si>
    <t>IB2400445136</t>
  </si>
  <si>
    <t>2097QĐ-BVĐHYHN</t>
  </si>
  <si>
    <t>30/12/2024</t>
  </si>
  <si>
    <t>Bệnh viện đại học y Hà Nội</t>
  </si>
  <si>
    <t>Thuốc thử xét nghiệm định tính kháng thể IgM kháng EBV</t>
  </si>
  <si>
    <t>Sử dụng cho xét nghiệm thuộc phương pháp miễn dịch điện hóa phát quang. Thành phần gồm:
1 chai: Vi hạt phủ streptavidin. 
1 chai: Phân đoạn kháng thể đơn dòng kháng h‑IgM đánh dấu biotin, đệm MES. 
1 chai: Kháng nguyên đặc hiệu EBV đánh dấu phức hợp ruthenium; đệm MES
Hộp ≥ 100 test</t>
  </si>
  <si>
    <t>Elecsys EBV IgM</t>
  </si>
  <si>
    <t>Thuốc thử xét nghiệm định tính kháng thể IgG kháng EBV</t>
  </si>
  <si>
    <t>Sử dụng cho xét nghiệm thuộc phương pháp miễn dịch điện hóa phát quang. Thành phần gồm:
1 chai: Vi hạt phủ streptavidin . 
1 chai: Kháng nguyên đặc hiệu EBV‑đánh dấu biotin; đệm MESb. 
1 chai: Kháng nguyên đặc hiệu EBV đánh dấu phức hợp ruthenium; đệm MES
Hộp ≥ 100 test</t>
  </si>
  <si>
    <t>Elecsys EBV VCA IgG</t>
  </si>
  <si>
    <t>Thuốc thử xét nghiệm định tính các kháng thể kháng Treponema pallidum</t>
  </si>
  <si>
    <t>Sử dụng cho xét nghiệm thuộc phương pháp miễn dịch điện hóa phát quang. Thành phần gồm:
1 chai: Vi hạt phủ streptavidin . 
1 chai: Kháng nguyên tái tổ hợp đặc hiệu TP đánh dấu biotin; đệm MES. 
1 chai: Kháng nguyên tái tổ hợp đặc hiệu TP đánh dấu phức hợp ruthenium; đệm MES
Hộp ≥ 100 test</t>
  </si>
  <si>
    <t>Elecsys Syphilis</t>
  </si>
  <si>
    <t>Test phát hiện kháng nguyên NS1 của virus Dengue</t>
  </si>
  <si>
    <t>Phát hiện kháng nguyên NS1 trong huyết thanh, huyết tương hoặc máu toàn phần của người. Dạng khay.
Độ nhạy ≥ 92% và độ đặc hiệu ≥ 98%  so với RT-PCR.
Đọc kết quả trong 15-20 phút.
Không cần dung dịch pha loãng.
Các mẫu bệnh phẩm huyết tán, nhiễm mỡ, mật và những mẫu có chứa các yếu tố dạng thấp không gây nhiễu cho sản phẩm.
Các chất chống đông: heparin, EDTA và natri citrat không ảnh hưởng đến kết quả xét nghiệm
Không gây phản ứng chéo với tác nhân viêm não Nhật Bản, Sốt vàng da, Malaria P. falciparum, Malaria P. vivax 
Thanh thử ổn định ít nhất 72 giờ sau khi mở túi nhôm
Tiêu chuẩn ISO, CE, CFS EU</t>
  </si>
  <si>
    <t>25 test</t>
  </si>
  <si>
    <t>Test phát hiện kháng nguyên NS1 của virus sốt xuất huyết</t>
  </si>
  <si>
    <t>STANDARD™ F Dengue NS1 Ag FIA; FDEN01G</t>
  </si>
  <si>
    <t>Test nhanh phát hiện gen kháng carbapenem</t>
  </si>
  <si>
    <t>Bộ dụng cụ dựa trên công nghệ màng với các hạt nano vàng dạng keo bao gồm các hóa chất và 2 băng cassette dòng chảy ngang để phát hiện và xác định carbapenemases (i) OXA-48, KPC, NDM và (ii) VIM và IMP từ khuẩn lạc vi khuẩn Enterobacteriaceae hoặc trực khuẩn gram âm không lên men phân lập trên đĩa thạch. Độ nhạy ≥ 98,2% Độ đặc hiệu 100%</t>
  </si>
  <si>
    <t>Hộp 20 test</t>
  </si>
  <si>
    <t>Bộ xét nghiệm chẩn đoán nhanh in vitro để phát hiện carbapenemase OXA-48, KPC, NDM, VIM và IMP trong nuôi cấy vi khuẩn</t>
  </si>
  <si>
    <t>Test nhanh phát hiện và xác định 5 loại enzyme carbapenemases (OXA-48, KPC, NDM và VIM, IMP)/K-15R11</t>
  </si>
  <si>
    <t xml:space="preserve">Dung dịch dùng để loại bỏ các yếu tố viêm khớp dạng thấp RF </t>
  </si>
  <si>
    <t>Dung dịch dùng để loại bỏ các yếu tố viêm khớp dạng thấp RF IgM trong huyết thanh, huyết tương hoặc dịch não tuỷ (CSF), là bước ban đầu trong việc xác định sự hiện diện của kháng thể đặc hiệu IgM trong các xét nghiệm miễn dịch gián tiếp
Chai ≥ 20ml</t>
  </si>
  <si>
    <t>20mL/chai</t>
  </si>
  <si>
    <t>Hóa chất Yếu tố khử thấp</t>
  </si>
  <si>
    <t>RF-Absorbent; Z200</t>
  </si>
  <si>
    <t>23/06/2025</t>
  </si>
  <si>
    <t>Bệnh viện Nhi Đồng 2</t>
  </si>
  <si>
    <t>Công ty TNHH Thương mại Y tế Phú Gia</t>
  </si>
  <si>
    <t>Tương đương 100 test</t>
  </si>
  <si>
    <t>Ống đựng chất kiểm soát</t>
  </si>
  <si>
    <t>Kích thước: 10mm x 45mm (đường kính x dài), vật liệu:  Polypropylene,  thể tích: 5mL
Túi ≥ 33 ống</t>
  </si>
  <si>
    <t>33 ống/túi</t>
  </si>
  <si>
    <t>Tham khảo</t>
  </si>
  <si>
    <t>Lọ chứa hóa chất loại 25mL</t>
  </si>
  <si>
    <t>Sử dụng cho máy làm xét nghiệm Mycobacterium Tuberculosis Quantiferon, Kích thước: 23mm x 90mm (đường kính x dài), vật liệu:  Polypropylene, thể tích: 25mL, dùng để đựng thuốc thử 
Túi ≥ 10 lọ</t>
  </si>
  <si>
    <t>10 lọ/túi</t>
  </si>
  <si>
    <t xml:space="preserve">Reagent tube 25ml </t>
  </si>
  <si>
    <t xml:space="preserve"> Công ty TNHH Tekmax</t>
  </si>
  <si>
    <t>Tham khảo giá theo báo giá của Công ty TNHH Tekmax</t>
  </si>
  <si>
    <t>Máy dự kiến đặt</t>
  </si>
  <si>
    <t>Lọ chứa hóa chất loại 15 mL</t>
  </si>
  <si>
    <t>Sử dụng cho máy làm xét nghiệm Mycobacterium Tuberculosis Quantiferon, Kích thước: 20mm x 79mm (đường kính x dài), vật liệu: Polypropylene thể tích: 15mL , dùng để đựng thuốc thử khi chạy ELISA
Túi ≥ 10 lọ</t>
  </si>
  <si>
    <t xml:space="preserve">Reagent tube 15ml </t>
  </si>
  <si>
    <t>Thuốc nhuộm Lactophenol Blue</t>
  </si>
  <si>
    <t>Thuốc nhuộm được sử dụng để phát hiện các thành phần nấm dưới kính hiển vi.</t>
  </si>
  <si>
    <t>50 ống/hộp</t>
  </si>
  <si>
    <t>BactiDrop Lactophenol Aniline Blue/R21526</t>
  </si>
  <si>
    <t>Imipenem/Relebactam</t>
  </si>
  <si>
    <t>Thử nghiệm kháng sinh đồ định lượng. Thanh nhựa hoặc dải giấy mỏng chứa kháng sinh Imipenem và Relebactam, đóng từng thanh riêng rẽ</t>
  </si>
  <si>
    <t>Thanh tẩm kháng sinh Imipenem/ Relebactam xác định giá trị MIC</t>
  </si>
  <si>
    <t>Etest Imipenem/Relebactam; 420925</t>
  </si>
  <si>
    <t>IB2500004789</t>
  </si>
  <si>
    <t>KQ2500004789_2503311740</t>
  </si>
  <si>
    <t>31/03/2025</t>
  </si>
  <si>
    <t>Bệnh viện Phổi Trung ương</t>
  </si>
  <si>
    <t>CÔNG TY TNHH DEKA</t>
  </si>
  <si>
    <t>Sinh phẩm xét nghiệm miễn dịch định lượng và định tính  phát hiện kháng thể IgM  kháng lại virus sởi bằng kỹ thuật ELISA</t>
  </si>
  <si>
    <t>Là xét nghiệm miễn dịch định lượng và định tính để phát hiện kháng thể IgM kháng lại virus sởi (Measles Virus) bằng kỹ thuật ELISA. 
Loại mẫu: huyết thanh, huyết tương
Thành phần: Khay vi giếng, huyết thanh chuẩn, huyết thanh chứng âm, chất liên hợp kháng IgM người, dung dịch đệm rửa đậm đặc, đệm pha loãng, dung dịch dừng, cơ chất
Thời gian ủ: 60/30/30 ±5phút 
Đọc kết quả ở bước sóng 405nm/620-690nm
Độ nhạy: ≥98%
Độ đặc hiệu: ≥99%
Độ thu hồi: CV ≤10%
Đạt tiêu chuẩn ISO hoặc tương đương
Hộp ≥ 96 test</t>
  </si>
  <si>
    <t>96 test/ hộp</t>
  </si>
  <si>
    <t>Kít phát hiện các kháng thể kháng Sởi IgM</t>
  </si>
  <si>
    <t>SERION ELISA classic Measles Virus IgM; ESR102M</t>
  </si>
  <si>
    <t>02/04/2025</t>
  </si>
  <si>
    <t>Công ty TNHH Biolabs Việt Nam</t>
  </si>
  <si>
    <t>Thành phần: ABEI (N-(4-Aminobutyl)-N-ethylisoluminol), BSA.
Hộp thể tích tối thiểu (5 x 2 mL).</t>
  </si>
  <si>
    <t>5x2mL</t>
  </si>
  <si>
    <t>26/09/2024</t>
  </si>
  <si>
    <t>Dung dịch pha loãng mẫu được chỉ định cho một số xét nghiệm miễn dịch điện hóa phát quang</t>
  </si>
  <si>
    <t>Hỗn hợp protein; chất bảo quản ≤ 0.1 %
Hộp ≥ 2 x 36 ml</t>
  </si>
  <si>
    <t>hộp 2 x 36 ml</t>
  </si>
  <si>
    <t>Diluent Universal 2</t>
  </si>
  <si>
    <t>IB2500021068</t>
  </si>
  <si>
    <t>KQ2500021068_2503101509</t>
  </si>
  <si>
    <t>10/3/2025</t>
  </si>
  <si>
    <t>Bệnh viện Ung bướu Hà Nội</t>
  </si>
  <si>
    <t>Công ty Cổ phần liên hiệp đầu tư xây dựng Nông thôn Việt Nam</t>
  </si>
  <si>
    <t>Dung dịch pha loãng mẫu được chỉ định cho một số xét nghiệm</t>
  </si>
  <si>
    <t>Cóng đựng bệnh phẩm dùng cho máy xét nghiệm miễn dịch tự động</t>
  </si>
  <si>
    <r>
      <t xml:space="preserve">Thành phần gồm Polypropylene, </t>
    </r>
    <r>
      <rPr>
        <sz val="8"/>
        <color theme="1"/>
        <rFont val="Calibri"/>
        <family val="2"/>
      </rPr>
      <t>≥</t>
    </r>
    <r>
      <rPr>
        <sz val="8"/>
        <color theme="1"/>
        <rFont val="Times New Roman"/>
        <family val="1"/>
      </rPr>
      <t>546 Cup/hộp</t>
    </r>
  </si>
  <si>
    <t>3x182 cái</t>
  </si>
  <si>
    <t xml:space="preserve">MAGLUMI Reaction Cup </t>
  </si>
  <si>
    <t xml:space="preserve">Tham khảo giá theo báo giá của Công Ty Cổ Phần Trang Thiết Bị Và Phát Triển Dự Án Y Tế Việt Nam </t>
  </si>
  <si>
    <t>Dung dịch Tris-HCl, Hộp thể tích tối thiểu (714mL).</t>
  </si>
  <si>
    <t>1x714mL</t>
  </si>
  <si>
    <t>Chất xúc tác 1: Chất xúc tác 1.5% NaOH, 230ml
Chất xúc tác 2: Dung dịch hydrogen peroxide 0,18%, 230ml.
Hộp thể tích tối thiểu (2 x 230 ml).</t>
  </si>
  <si>
    <t>2x230mL</t>
  </si>
  <si>
    <t>IB2400395867</t>
  </si>
  <si>
    <t>8761/QĐ-BV</t>
  </si>
  <si>
    <t>27/12/2024</t>
  </si>
  <si>
    <t>Bệnh viện Trung ương Quân đội 108</t>
  </si>
  <si>
    <t>Đầu hút mẫu</t>
  </si>
  <si>
    <t>Sử dụng cho máy làm xét nghiệm Mycobacterium Tuberculosis Quantiferon, Kích thước: 0.45mm x 9mm x 105mm (đường kính x dài (đường kính đáy và đường kính miệng)), vật liệu: Polypropylene
Hộp ≥ 4x108 tip</t>
  </si>
  <si>
    <t>4x108 tip/Hộp</t>
  </si>
  <si>
    <t xml:space="preserve">Sample tips </t>
  </si>
  <si>
    <t>Đầu hút hóa chất</t>
  </si>
  <si>
    <t>Sử dụng cho máy làm xét nghiệm Mycobacterium Tuberculosis Quantiferon, Kích thước: 0.45mm x 9mm x 99mm (đường kính x dài (đường kính đáy và đường kính miệng)), vật liệu: Polypropylene
Hộp ≥ 4x108 tip</t>
  </si>
  <si>
    <t>Reagent tips</t>
  </si>
  <si>
    <t>Dải ống đáy sâu</t>
  </si>
  <si>
    <t>Sử dụng để pha dung dịch chuẩn cho máy làm xét nghiệm Mycobacterium Tuberculosis Quantiferon, Mỗi dải 8 giếng, kích thước: 79mm x 10mm x 40mm (dài x rộng x cao), vật liệu: Polypropylene 
Hộp ≥ 250 strip</t>
  </si>
  <si>
    <t>250 strip/hộp</t>
  </si>
  <si>
    <t xml:space="preserve">Deep well dilution strips </t>
  </si>
  <si>
    <t>Dung dịch làm sạch đường ống dùng cho máy xét nghiệm miễn dịch tự động</t>
  </si>
  <si>
    <t>Dung dịch Sodium hypochlorite. Hộp thể tích tối thiểu (500mL).</t>
  </si>
  <si>
    <t>1x500mL</t>
  </si>
  <si>
    <t>Bộ hóa chất cho xét nghiệm Syphilis hóa phát quang</t>
  </si>
  <si>
    <t>Thành phần 1 hộp hóa chất tối thiểu bao gồm:
- Vi hạt từ phủ kháng nguyên tái tổ hợp đặc hiệu T. pallidum
- ABEI gắn với kháng nguyên tái tổ hợp đặc hiệu T. pallidum
- Chất hiệu chuẩn
- Mẫu đối chứng
Hộp ≥ 50 test</t>
  </si>
  <si>
    <t>MAGLUMI Syphilis (CLIA)</t>
  </si>
  <si>
    <t>Bộ hóa chất cho xét nghiệm Syphilis</t>
  </si>
  <si>
    <t>Bộ hóa chất cho xét nghiệm PCT hóa phát quang</t>
  </si>
  <si>
    <t>Thành phần 1 hộp hóa chất tối thiểu bao gồm:
- Vi hạt từ phủ kháng thể đơn dòng PCT.
- ABEI gắn kháng thể đơn dòng PCT.
- Chất hiệu chuẩn.
- Mẫu đối chứng
Hộp ≥ 100 test</t>
  </si>
  <si>
    <t>MAGLUMI Procalctionin (PCT)(CLIA); 130216001M</t>
  </si>
  <si>
    <t>IB2400074682</t>
  </si>
  <si>
    <t>574/QĐ-BVKA</t>
  </si>
  <si>
    <t>04/6/2024</t>
  </si>
  <si>
    <t>Bệnh Viện Kiến An</t>
  </si>
  <si>
    <t>Bộ hóa chất cho xét nghiệm PCT</t>
  </si>
  <si>
    <t>Bộ hóa chất cho xét nghiệm HIV Ab/Ag</t>
  </si>
  <si>
    <t>Thành phần 1 hộp hóa chất tối thiểu bao gồm:
- Vi hạt từ phủ kháng thể anti-HIV-1 p24.
- Kháng thể anti-HIV-1 p24 (ở chuột, đơn dòng) gắn với ABEI.
- Nhãn ABEI-2: Kháng nguyên HIV-1/HIV-2 (tái tổ hợp) gắn với ABEI.
- Chất hiệu chuẩn.
- Mẫu đối chứng.
Hộp ≥ 100 test</t>
  </si>
  <si>
    <t>MAGLUMI HIV Ab/Ag Combi (CLIA)</t>
  </si>
  <si>
    <t>Bộ hóa chất cho xét nghiệm HBsAg  hóa phát quang</t>
  </si>
  <si>
    <t>Thành phần 1 hộp hóa chất tối thiểu bao gồm:
- Vi hạt từ phủ kháng thể đơn dòng anti-HBs.
- ABEI gắn với kháng thể đa dòng anti-HBs.
- Chất hiệu chuẩn.
- Mẫu đối chứng.
Hộp ≥ 100 test</t>
  </si>
  <si>
    <t>MAGLUMI HBsAg (CLIA)</t>
  </si>
  <si>
    <t>Bộ hóa chất cho xét nghiệm HBsAg</t>
  </si>
  <si>
    <t>Bộ hóa chất cho xét nghiệm HBeAg  hóa phát quang</t>
  </si>
  <si>
    <t>Thành phần 1 hộp hóa chất tối thiểu bao gồm:
- Vi hạt từ phủ anti-HBe đơn dòng.
- ABEI gắn anti-HBe đơn dòng.
- Chất hiệu chuẩn.
- Mẫu đối chứng.
Hộp ≥ 100 test</t>
  </si>
  <si>
    <t>MAGLUMI HBeAg (CLIA)</t>
  </si>
  <si>
    <t>Bộ hóa chất cho xét nghiệm HBeAg</t>
  </si>
  <si>
    <t>Bộ hóa chất cho xét nghiệm CMV IgM  hóa phát quang</t>
  </si>
  <si>
    <t>Thành phần 1 hộp hóa chất tối thiểu bao gồm:
- Hạt từ được phủ bởi kháng nguyên CMV.
- ABEI gắn bởi kháng thể kháng người IgM (chuột).
- Chất hiệu chuẩn.
- Mẫu đối chứng.
Hộp ≥ 100 test</t>
  </si>
  <si>
    <t>MAGLUMI CMV IgM (CLIA)</t>
  </si>
  <si>
    <t>Bộ hóa chất cho xét nghiệm CMV IgM</t>
  </si>
  <si>
    <t>Bộ hóa chất cho xét nghiệm CMV IgG  hóa phát quang</t>
  </si>
  <si>
    <t>Thành phần 1 hộp hóa chất tối thiểu bao gồm:
- Hạt từ được phủ bởi kháng nguyên CMV.
- ABEI gắn bởi kháng thể kháng người IgG (chuột).
- Chất hiệu chuẩn.
- Mẫu đối chứng.
Hộp ≥ 100 test</t>
  </si>
  <si>
    <t>MAGLUMI CMV IgG (CLIA)</t>
  </si>
  <si>
    <t>Bộ hóa chất cho xét nghiệm CMV IgG</t>
  </si>
  <si>
    <t>Bộ hóa chất cho xét nghiệm Anti-HCV  hóa phát quang</t>
  </si>
  <si>
    <t>Thành phần 1 hộp hóa chất tối thiểu bao gồm:
- Các vi hạt từ phủ streptavidin.
- Kháng thể đa dòng kháng FITC của cừu gắn với ABEI.
- Chất hiệu chuẩn.
- Mẫu đối chứng.
Hộp ≥ 100 test</t>
  </si>
  <si>
    <t>MAGLUMI Anti-HCV (CLIA)</t>
  </si>
  <si>
    <t>Bộ hóa chất cho xét nghiệm Anti-HCV</t>
  </si>
  <si>
    <t>Bộ hóa chất cho xét nghiệm Anti-HBs  hóa phát quang</t>
  </si>
  <si>
    <t>Thành phần 1 hộp hóa chất tối thiểu bao gồm:
- Vi hạt từ phủ HBsAg tái tổ hợp.
- ABEI gắn HBsAg tái tổ hợp.
- Chất hiệu chuẩn.
- Mẫu đối chứng.
Hộp ≥ 100 test</t>
  </si>
  <si>
    <t>MAGLUMI Anti-HBs (CLIA)</t>
  </si>
  <si>
    <t>Bộ hóa chất cho xét nghiệm Anti-HBs</t>
  </si>
  <si>
    <t>Bộ hóa chất cho xét nghiệm Anti-Hbe  hóa phát quang</t>
  </si>
  <si>
    <t>MAGLUMI Anti-Hbe (CLIA)</t>
  </si>
  <si>
    <t>Bộ hóa chất cho xét nghiệm Anti-Hbe</t>
  </si>
  <si>
    <t>Bộ hóa chất cho xét nghiệm Anti-HBc  hóa phát quang</t>
  </si>
  <si>
    <t>Thành phần 1 hộp hóa chất tối thiểu bao gồm:
- Các vi hạt từ phủ kháng thể đa dòng Anti-FICT.
- ABEI gắn kháng thể đơn dòng Anti-HBc.
- Chất hiệu chuẩn.
- Mẫu đối chứng.
Hộp ≥ 100 test</t>
  </si>
  <si>
    <t xml:space="preserve">MAGLUMI Anti-HBc(CLIA) </t>
  </si>
  <si>
    <t>Bộ hóa chất cho xét nghiệm Anti-HBc</t>
  </si>
  <si>
    <t>Ampicillin/sulbactam</t>
  </si>
  <si>
    <t>Thử nghiệm kháng sinh đồ định lượng. Thanh nhựa hoặc dải giấy mỏng chứa kháng sinh Ampicillin và sulbactam, đóng từng thanh riêng rẽ</t>
  </si>
  <si>
    <t>Thanh chứa kháng sinh Ampicillin/sulbactam</t>
  </si>
  <si>
    <t>ETEST Ampicillin/sulbactam (2/1); 412251</t>
  </si>
  <si>
    <t>IB2500037648</t>
  </si>
  <si>
    <t>KQ2500037648_2503050802</t>
  </si>
  <si>
    <t>Bệnh viện đa khoa tỉnh Hải Dương</t>
  </si>
  <si>
    <t xml:space="preserve">CÔNG TY TNHH DEKA </t>
  </si>
  <si>
    <t>Nitrofurantion 300µg</t>
  </si>
  <si>
    <t>Nitrofurantoin 300µg</t>
  </si>
  <si>
    <t>NITROFURANTOIN/CT0036B</t>
  </si>
  <si>
    <t>Môi trường sinh màu dùng cho phân lập và phân biệt liên cầu nhóm B</t>
  </si>
  <si>
    <r>
      <t xml:space="preserve">Đĩa thạch dùng sẵn chứa môi trường sinh màu được sử dụng để phân lập và phân biệt Streptococcus nhóm B. Đĩa 90mm. Bao gói bằng màng bán thấm Cellophane.
 Thành phần: Peptone và nấm men, muối, hỗn hợp tạo màu, hỗn hợp yếu tố tăng trưởng, hỗn hợp yếu tố chọn lọc, Agar, ; pH: 7.3±0.2.
 Đóng gói: </t>
    </r>
    <r>
      <rPr>
        <sz val="8"/>
        <color theme="1"/>
        <rFont val="Calibri"/>
        <family val="2"/>
      </rPr>
      <t>≥</t>
    </r>
    <r>
      <rPr>
        <sz val="8"/>
        <color theme="1"/>
        <rFont val="Times New Roman"/>
        <family val="1"/>
      </rPr>
      <t>10 đĩa/Hộp</t>
    </r>
  </si>
  <si>
    <t>Hộp 10 đĩa</t>
  </si>
  <si>
    <t>Đĩa</t>
  </si>
  <si>
    <t>MELAB Strep B Selective Medium Set + Antibiotics; PT951816</t>
  </si>
  <si>
    <t>Có QĐTT số KQ2500084377_2505051358 ngày 05/05/2025 của Bệnh viện ĐK tỉnh Lạng Sơn; IB2500084377; 180 ngày; Công ty TNHH DEKA. Giá: 66.150 đồng/Bộ (Quy cách: Bộ 1 đĩa + 1 ống)</t>
  </si>
  <si>
    <t>Môi trường canh thang bổ sung kháng sinh dùng cho tăng sinh chọn lọc liên cầu nhóm B</t>
  </si>
  <si>
    <t>Ống nhựa chứa ≥5ml môi trường dạng lỏng có kháng sinh dùng để tăng sinh chọn lọc cho liên cầu, đặc biệt là liên cầu nhóm B (GBS)
 Thành phần: Infusion from 450 g fat-free minced meat, Tryptone, Glucose, Sodium bicarbonate, Sodium chloride, Disodium phosphate, Nalidixic acid, Colistin sulfate, pH: 7.8±0.2 ở 25°C
 Đóng gói: hộp ≥10 ống</t>
  </si>
  <si>
    <t>Hộp 10 ống</t>
  </si>
  <si>
    <t>Môi trường tăng sinh liên cầu nhóm B</t>
  </si>
  <si>
    <t>MELAB Todd Hewitt Broth; T510729</t>
  </si>
  <si>
    <t>IB2400475979</t>
  </si>
  <si>
    <t>140/QĐ-BVSN</t>
  </si>
  <si>
    <t>12/02/2025</t>
  </si>
  <si>
    <t>Bệnh viện Chuyên khoa Sản - Nhi tỉnh Sóc Trăng</t>
  </si>
  <si>
    <t>Công ty TNHH LAVICOM</t>
  </si>
  <si>
    <t>Máu cừu vô trùng</t>
  </si>
  <si>
    <t>Máu cừu tươi, vô trùng. Không chứa cục máu đông. Được kiểm soát chất lượng đạt yêu cầu về vô trùng. Hiệu năng đạt yêu cầu tương ứng các môi trường sử dụng máu.</t>
  </si>
  <si>
    <t>100ml/ Lọ</t>
  </si>
  <si>
    <t xml:space="preserve">AgarCult Defibrinated sheep blood - máu cừu </t>
  </si>
  <si>
    <t>IB2500050445</t>
  </si>
  <si>
    <t xml:space="preserve"> KQ2500050445_2503181509</t>
  </si>
  <si>
    <t>18/3/2025</t>
  </si>
  <si>
    <t>Bệnh viện đa khoa tỉnh Bắc Giang</t>
  </si>
  <si>
    <t>Etest Ofloxacin</t>
  </si>
  <si>
    <t>Thử nghiệm kháng sinh đồ định lượng. Thanh nhựa mỏng hoặc dải giấy được ngâm tẩm với gradinet nồng độ xác định trước của kháng sinh Ofloxacin</t>
  </si>
  <si>
    <t>Etest Ofloxacin OF 0.002 -32 µg/mL; 412430</t>
  </si>
  <si>
    <t>Etest Amoxicillin/clavulanic acid (2/1)</t>
  </si>
  <si>
    <t>Thử nghiệm kháng sinh đồ định lượng. Thanh nhựa mỏng hoặc dải giấy được ngâm tẩm với gradinet nồng độ xác định trước của kháng sinh Amoxicillin/clavulanic</t>
  </si>
  <si>
    <t>Thanh chứa kháng sinh Amoxicillin/clavulanic</t>
  </si>
  <si>
    <t>ETEST Amoxicillin/clavulanic acid (2/1); 412241</t>
  </si>
  <si>
    <t>05/03/2025</t>
  </si>
  <si>
    <t>Dung dịch rửa phản ứng dùng cho xét nghiệm  HBcrAg</t>
  </si>
  <si>
    <t>1. Công dụng: sử dụng để rửa trong xét nghiệm HBcrAg
 2. Thành phần:
Chứa ≥342 mM NaCl trong dung dịch đệm Tris có chứa chất tẩy rửa.
Chất bảo quản: natri azid
 3. Tiêu chuẩn chất lượng: ISO 13485
 4. Quy cách đóng gói: ≥1000mL</t>
  </si>
  <si>
    <t>1000ml/ hộp</t>
  </si>
  <si>
    <t>Dung dịch rửa miễn dịch dùng cho máy xét nghiệm</t>
  </si>
  <si>
    <t>Lumipulse G Wash Solution; 231173</t>
  </si>
  <si>
    <t>Công ty TNHH Vietmed Hồ Chí Minh</t>
  </si>
  <si>
    <t>Dung dịch rửa phản ứng</t>
  </si>
  <si>
    <t xml:space="preserve">Dung dịch rửa điện cực </t>
  </si>
  <si>
    <t>Để làm sạch điện cực trên máy phân tích miễn dịch. Thành phần: dung dịch natri hydroxide, dung dịch natri hypochlorite, phụ gia.
Hộp ≥ 5x100ml</t>
  </si>
  <si>
    <t>Để làm sạch điện cực trên máy phân tích miễn dịch. Thành phần: dung dịch natri hydroxide, dung dịch natri hypochlorite, phụ gia.</t>
  </si>
  <si>
    <t>Dung dịch pha loãng mẫu bệnh phẩm dùng cho xét nghiệm  HBcrAg</t>
  </si>
  <si>
    <t>1. Công dụng: Dùng để pha loãng mẫu trên Hệ thống miễn dịch xét nghiệm HBcrAg 
 2. Thành Phần: Chứa ≥0,15 M NaCl trong dung dịch đệm Tris có protein (bò) và chất ổn định hóa học. Chất bảo quản: natri azid.
 3. Tiêu chuẩn chất lượng: ISO 13485
 4. Tiêu chuẩn đóng gói: ≥ 4 x ≥ 300mL</t>
  </si>
  <si>
    <t>4*300 ml/hộp</t>
  </si>
  <si>
    <t>Dung dịch pha loãng mẫu bệnh phẩm dùng cho máy xét nghiệm</t>
  </si>
  <si>
    <t>Lumipulse G Specimen Diluent 1; 292617</t>
  </si>
  <si>
    <t>Dung dịch pha loãng mẫu bệnh phẩm</t>
  </si>
  <si>
    <t>Cartridges trống dùng cho xét nghiệm  HBcrAg</t>
  </si>
  <si>
    <t>1. Công dụng: Sử dụng để pha loãng mẫu khi vượt ngưỡng đo, và cho kiểm tra Substrate blank và chất lượng nước dùng cho hệ thống xét nghiệm HBcrAg.
 2. Thành phần: polypropylene.
 3. Tiêu chuẩn chất lượng: ISO 13485
 4. Tiêu chuẩn đóng gói: ≥3x14 cartridges</t>
  </si>
  <si>
    <t>3x14 test/ hộp</t>
  </si>
  <si>
    <t>Cóng (cu-vét) pha loãng</t>
  </si>
  <si>
    <t>Lumipulse G Dilution Cartridges; 230466</t>
  </si>
  <si>
    <t>IB2500097942</t>
  </si>
  <si>
    <t>KQ2500097942_2505141419</t>
  </si>
  <si>
    <t>Bệnh viện ĐK tỉnh Hà Nam</t>
  </si>
  <si>
    <t>Công ty TNHH Thiết bị và công nghệ y tế Việt Nam</t>
  </si>
  <si>
    <t>Cartridges trống</t>
  </si>
  <si>
    <t>Thuốc thử chẩn đoán để định tính ASO</t>
  </si>
  <si>
    <t>Sinh phẩm bao gồm cả thuốc thử và chất chuẩn. Dùng để phát hiện kháng thể Anti-Streptolysin O có trong máu của người bệnh</t>
  </si>
  <si>
    <t>100 Test/ Hộp</t>
  </si>
  <si>
    <t>ASO test nhanh/ ASO latex</t>
  </si>
  <si>
    <t>ASO Latex</t>
  </si>
  <si>
    <t>Công ty TNHH Thương mại dịch vụ và Trang thiết bị y tế Phú An</t>
  </si>
  <si>
    <t>Không dự thầu</t>
  </si>
  <si>
    <t>Test nhanh chẩn đoán viêm hô hấp (RSV)</t>
  </si>
  <si>
    <t>- Phát hiện định tính kháng nguyên RSV có trong tăm bông tỵ hầu hoặc dịch rửa / dịch hút tỵ hầu từ bệnh nhân có triệu chứng nhiễm trùng đường hô hấp do vi rút.
- Thành phần bao gồm chứng âm, chứng dương'
- Độ nhạy: ≥92%; Độ đặc hiệu: ≥98% so với RT-PCR 
- Độ chính xác 100% đối với RSV A và RSV B
 - Giới hạn phát hiện: ≤1.78 x 10^4 TCID50/ml đối với RSV A và ≤1.35 x 10^3 TCID50/ml với RSV B. 
- Không có phản ứng gây nhiễu với Ibuprofen, Acetaminophen, Hemoglobin, Bilirubin, Ciprofloxacin, Promethazine 
- Dạng khay
- Tiêu chuẩn: ISO 13485</t>
  </si>
  <si>
    <t>20 test/ hộp</t>
  </si>
  <si>
    <t>STANDARD™ Q RSV Ag Test</t>
  </si>
  <si>
    <t>IB2400446876</t>
  </si>
  <si>
    <t>1645/QĐ-BVSN</t>
  </si>
  <si>
    <t>10/12/2024</t>
  </si>
  <si>
    <t>Bệnh viện Sản Nhi Ninh Bình</t>
  </si>
  <si>
    <t>Sinh phẩm phát hiện định tính yếu tố thấp RF</t>
  </si>
  <si>
    <t>Sinh phẩm phát hiện định tính yếu tố thấp Rheumatoid factor trong huyết thanh và hoặc huyết tương. Sinh phẩm bao gồm cả thuốc thử và chất chuẩn
Độ nhạy: ≥99%. Độ đặt hiệu: ≥99%. Giới hạn phát hiện ≥ 8IU/mL.
Thành phần: lọ Latex reagent, lọ chứng dương, lọ chứng âm, Glass slide, 100 Disposable stirrers.
Tiêu chuẩn chất lượng: ISO hoặc CFS hoặc tương đương</t>
  </si>
  <si>
    <t>100 test/ kit</t>
  </si>
  <si>
    <t>Test RF DIRECT LATEX hoặc tương đương</t>
  </si>
  <si>
    <t xml:space="preserve">Latex FR / RF Direct Latex </t>
  </si>
  <si>
    <t>Công ty TNHH Công nghệ Quốc tế Phú Mỹ</t>
  </si>
  <si>
    <t>Không có trong QĐTT pdf. Chỉ có trong file excel tải từ msc</t>
  </si>
  <si>
    <t>Lọc CO2</t>
  </si>
  <si>
    <r>
      <t>1. Công dụng: Sử dụng để ngăn chặn sự hư hỏng của dung dịch Substrate Solutionn trong xét nghiệm HBcrAg
 2. Thành phần: Ca(OH)2: 80-85%, NaOH:1-5%, KOH: 1-5%
 3. Tiêu chuẩn chất lượng: ISO 13485.
 4. Đóng gói:</t>
    </r>
    <r>
      <rPr>
        <sz val="8"/>
        <rFont val="Times New Roman"/>
        <family val="1"/>
      </rPr>
      <t xml:space="preserve"> ≥6 x 2 ống</t>
    </r>
  </si>
  <si>
    <t>6x2 ống/hộp</t>
  </si>
  <si>
    <t>Ống lọc CO2  dùng cho máy xét nghiệm</t>
  </si>
  <si>
    <t>Soda lime for LUMIPULSE SYSTEM; 234440</t>
  </si>
  <si>
    <t>Lumipulse G1202</t>
  </si>
  <si>
    <t>Kit xét nghiệm Adeno virus</t>
  </si>
  <si>
    <t>Dễ dàng sử dụng
- Độ nhạy: ≥ 98%%,
- Độ đặc hiệu: ≥ 98%,
- Dạng khay, có vị trí ghi mã bệnh phẩm
- Nhiệt độ bảo quản: 2-30 độ C
- Tiêu chuẩn ISO, CE</t>
  </si>
  <si>
    <t>Khay thử xét nghiệm định tính Adenovirus và Rotavirus trong phân</t>
  </si>
  <si>
    <t>Adenovirus Rapid Test Kit; VMD25</t>
  </si>
  <si>
    <t>IB2500084377</t>
  </si>
  <si>
    <t>KQ2500084377_2505051358</t>
  </si>
  <si>
    <t>05/05/2025</t>
  </si>
  <si>
    <t>Bệnh viện Đa khoa tỉnh Lạng Sơn</t>
  </si>
  <si>
    <t>180 ngày</t>
  </si>
  <si>
    <t>CÔNG TY CỔ PHẦN THIẾT BỊ Y TẾ THÀNH AN</t>
  </si>
  <si>
    <t>Khoanh Ceftazidime/Avibactam</t>
  </si>
  <si>
    <t>Khoanh kháng sinh Ceftazidime+avibactam</t>
  </si>
  <si>
    <t>Ceftazidime / Avibactam /CT1947B</t>
  </si>
  <si>
    <t>IB2500053609</t>
  </si>
  <si>
    <t>KQ2500053609_2504110829</t>
  </si>
  <si>
    <t>Hóa chất xét nghiệm Rubella IgM</t>
  </si>
  <si>
    <t>Sử dụng cho xét nghiệm thuộc phương pháp miễn dịch điện hóa phát quang. Thành phần gồm:
- 1 chai:Vi hạt phủ Streptavidin ≥0.72 mg/mL; chất bảo quản.
- 1 chai: Kháng thể đơn dòng kháng IgM người đánh dấu biotin (chuột) ≥ 500 ng/mL, các hạt tương tự Rubella (RLP) khoảng ≥0.1 U/mL; đệm natri phosphate pH ≥7.7; chất bảo quản.
- 1 chai: Kháng thể kháng Rubella đánh dấu phức hợp ruthenium ≥ 400 ng/mL; đệm natri phosphate pH ≥7.7; chất bảo quản.</t>
  </si>
  <si>
    <t>Hóa chất xét nghiệm định tính kháng thể IgM kháng vi rút Rubella</t>
  </si>
  <si>
    <t>04618831190 Elecsys Rubella IgM</t>
  </si>
  <si>
    <t xml:space="preserve">
IB2500046819</t>
  </si>
  <si>
    <t>KQ2500046819_2503271733</t>
  </si>
  <si>
    <t>27/3/2025</t>
  </si>
  <si>
    <t>Bệnh viện Phụ sản Hà Nội</t>
  </si>
  <si>
    <t>Công ty cổ phần Thiết bị SISC Việt Nam</t>
  </si>
  <si>
    <t>Hóa chất xét nghiệm Rubella IgG</t>
  </si>
  <si>
    <t>Sử dụng cho xét nghiệm miễn dịch điện hóa phát quang. Thành phần gồm:
- 1 chai: Vi hạt phủ Streptavidin ≥0.72 mg/mL; chất bảo quản.
- 1 chai: Kháng thể đơn dòng kháng IgG người đánh dấu biotin (chuột), hạt tương tự Rubella (RLP), đệm phosphate, pH ≥6.8; chất bảo quản.
- 1 chai: Phân đoạn kháng thể đơn dòng kháng Rubella đánh dấu ruthenium, E1 tái tổ hợp đánh dấu biotin, E1 tái tổ hợp đánh dấu ruthenium, đệm phosphate, pH ≥6.8; chất bảo quản.</t>
  </si>
  <si>
    <t>Hóa chất xét nghiệm định lượng kháng thể IgG kháng vi rút Rubella</t>
  </si>
  <si>
    <t>04618793190 Elecsys Rubella IgG</t>
  </si>
  <si>
    <t>Hóa chất xét nghiệm HBcrAg</t>
  </si>
  <si>
    <t>Phát hiện định lượng kháng nguyên liên quan đến lõi vi rút Viêm gan B (HBcrAg) trong huyết tương hoặc huyết thanh người. Bộ thuốc thử gồm:
- HBcrAg Immunoreaction Cartridges
- HBcrAg Pretreatment Solution: Dạng lỏng ≥8mL
- HBcrAg Calibrators: Dạng lỏng,  2 nồng độ
Tiêu chuẩn chất lượng: ISO hoặc CE hoặc tương đương
Đóng gói kèm theo: 1 lọ ≥8ml dung dịch HBcrAg Pretreatment và hóa chất hiệu chuẩn ≥2 x 1.5mL</t>
  </si>
  <si>
    <t>3x14 test/hộp</t>
  </si>
  <si>
    <t>Lumipulse G HBcrAg Immunoreaction Cartridges set; 294109</t>
  </si>
  <si>
    <t>Công ty TNHH Thương mại và dịch vụ Lương Gia</t>
  </si>
  <si>
    <t>Lumipulse G1200</t>
  </si>
  <si>
    <t>Hóa chất kiểm chuẩn xét nghiệm HBcrAg</t>
  </si>
  <si>
    <t>1. Công dụng: Những chất đối chứng này được thiết kế để sử dụng như một chất đối chứng chất lượng đã thử nghiệm nhằm giám sát tính chính xác của các thủ thuật xét nghiệm phân tích kháng nguyên liên quan đến lõi vi rút viêm gan B (HBcrAg) 
 2. Thành phần: 2 nồng độ
 3. Tiêu chuẩn chất lượng: ISO 13485.
 4. Hộp ≥4 lọ x 1.5mL</t>
  </si>
  <si>
    <t>2x2x1,5 ml/hộp</t>
  </si>
  <si>
    <t>Lumipulse HBcrAg Controls; 298015</t>
  </si>
  <si>
    <t>ETEST Tobramycin</t>
  </si>
  <si>
    <t xml:space="preserve"> Thử nghiệm kháng sinh đồ định lượng. Thanh nhựa mỏng hoặc dải giấy được ngâm tẩm với gradinet nồng độ xác định trước của kháng sinh Tobramycin</t>
  </si>
  <si>
    <t>Thanh chứa kháng sinh Tobramycin</t>
  </si>
  <si>
    <t>ETEST Tobramycin; 412479</t>
  </si>
  <si>
    <t>Etest Tigecycline</t>
  </si>
  <si>
    <t>Thử nghiệm kháng sinh đồ định lượng. Thanh nhựa mỏng hoặc dải giấy được ngâm tẩm với gradinet nồng độ xác định trước của kháng sinh Tigecycline</t>
  </si>
  <si>
    <t>ETEST Tigecycline</t>
  </si>
  <si>
    <t>4327/QĐ-BVQY103</t>
  </si>
  <si>
    <t>05/12/2023</t>
  </si>
  <si>
    <t>Bệnh viện Quân  y 103</t>
  </si>
  <si>
    <t xml:space="preserve"> QĐTT số: 4327/QĐ-BVQY103; 05/12/2023; Bệnh viện Quân  y 103; 12 tháng (Đã hết hạn; tham khao)</t>
  </si>
  <si>
    <t>Etest Ticcacillin/Clavulanic acid</t>
  </si>
  <si>
    <t>Thử nghiệm kháng sinh đồ định lượng. Thanh nhựa mỏng hoặc dải giấy được ngâm tẩm với gradinet nồng độ xác định trước của kháng sinh Ticarcilin/ Clavulanic acid</t>
  </si>
  <si>
    <t>Thanh tẩm kháng sinh Tic/Clav-Con2 TLC 256 xác định giá trị MIC</t>
  </si>
  <si>
    <t>ETEST Ticarcillin/clavulanic acid (2 µg/mL); 412473</t>
  </si>
  <si>
    <t>IB2400508304</t>
  </si>
  <si>
    <t>260/QĐ-BVTWTN</t>
  </si>
  <si>
    <t>Bệnh viện Trung ương Thái Nguyên</t>
  </si>
  <si>
    <t>Etest Tetracycline</t>
  </si>
  <si>
    <t xml:space="preserve"> Thử nghiệm kháng sinh đồ định lượng. Thanh nhựa mỏng hoặc dải giấy được ngâm tẩm với gradinet nồng độ xác định trước của kháng sinh Tetracycline</t>
  </si>
  <si>
    <t xml:space="preserve">MIC Test Strip TETRACYCLINE TE 0.016-256
</t>
  </si>
  <si>
    <t>ETEST Tetracycline</t>
  </si>
  <si>
    <t>IB2300260903</t>
  </si>
  <si>
    <t>180/QĐ-BV</t>
  </si>
  <si>
    <t>19/01/2024</t>
  </si>
  <si>
    <t>Bệnh viện ĐK tỉnh Phú Thọ</t>
  </si>
  <si>
    <t>Công ty TNHH khoa học kỹ thuật VIETLAB</t>
  </si>
  <si>
    <t>ETEST Spectinomycin</t>
  </si>
  <si>
    <t>Thử nghiệm kháng sinh đồ định lượng. Thanh nhựa mỏng hoặc dải giấy được ngâm tẩm với gradinet nồng độ xác định trước của kháng sinh Spectinomycin</t>
  </si>
  <si>
    <t>ETEST Spectinomycin; 412452</t>
  </si>
  <si>
    <t>IB2400179829</t>
  </si>
  <si>
    <t>126/QĐ-BVDLTW</t>
  </si>
  <si>
    <t>16/01/2025</t>
  </si>
  <si>
    <t>Bệnh viện Da liễu Trung ương</t>
  </si>
  <si>
    <t>Etest Piperacillin/tazobactam</t>
  </si>
  <si>
    <t>Thử nghiệm kháng sinh đồ định lượng. Thanh nhựa mỏng hoặc dải giấy được ngâm tẩm với gradinet nồng độ xác định trước của kháng sinh Piperacillin và Tazobactam</t>
  </si>
  <si>
    <t>Thanh tẩm kháng sinh Piperacillin/ Tazobactam xác định giá trị MIC</t>
  </si>
  <si>
    <t>ETEST Piperacillin/Tazobactam; 421166</t>
  </si>
  <si>
    <t>Etest Piperacillin</t>
  </si>
  <si>
    <t>Thử nghiệm kháng sinh đồ định lượng. Thanh nhựa mỏng hoặc dải giấy được ngâm tẩm với gradinet nồng độ xác định trước của kháng sinh Piperacilin</t>
  </si>
  <si>
    <t>Etest Piperacillin PP 0.016 -256 μg/mL</t>
  </si>
  <si>
    <t>Etest Moxifloxacin</t>
  </si>
  <si>
    <t>Thử nghiệm kháng sinh đồ định lượng. Thanh nhựa mỏng hoặc dải giấy được ngâm tẩm với gradinet nồng độ xác định trước của kháng sinh Moxifloxacin</t>
  </si>
  <si>
    <t>Etest Kháng sinh Moxifloxacin</t>
  </si>
  <si>
    <t>ETEST Moxifloxacin; 412411</t>
  </si>
  <si>
    <t>IB2400467307</t>
  </si>
  <si>
    <t>1305/QĐ-BVT</t>
  </si>
  <si>
    <t>Bệnh viện Đa khoa tỉnh Lào Cai</t>
  </si>
  <si>
    <t>Etest Minoxyclin</t>
  </si>
  <si>
    <t>Thử nghiệm kháng sinh đồ định lượng. Thanh nhựa mỏng hoặc dải giấy được ngâm tẩm với gradinet nồng độ xác định trước của kháng sinh Minocycline</t>
  </si>
  <si>
    <t>Thanh thử nghiệm độ nhạy kháng sinh Minocyclin</t>
  </si>
  <si>
    <t>ETEST Minocycline</t>
  </si>
  <si>
    <t>IB2500018214</t>
  </si>
  <si>
    <t>KQ2500018214_2503292155</t>
  </si>
  <si>
    <t>31/3/2025</t>
  </si>
  <si>
    <t>Bệnh viện ĐK khu vực Phúc Yên</t>
  </si>
  <si>
    <t>18 tháng</t>
  </si>
  <si>
    <t>ETEST Linezolid</t>
  </si>
  <si>
    <t>Thử nghiệm kháng sinh đồ, khoanh giấy được in một mã nhận dạng thích hợp dạng chữ hoặc số và được tẩm một lượng kháng sinh chính xác</t>
  </si>
  <si>
    <t>Thanh tẩm kháng sinh Linezolid LZ 256 xác định giá trị MIC</t>
  </si>
  <si>
    <t>Etest Levofloxacin</t>
  </si>
  <si>
    <t>Thử nghiệm kháng sinh đồ định lượng. Thanh nhựa mỏng hoặc dải giấy được ngâm tẩm với gradinet nồng độ xác định trước của kháng sinh Levofloxacin</t>
  </si>
  <si>
    <t>Thanh tẩm kháng sinh Levofloxacin LE 32 xác định giá trị MIC</t>
  </si>
  <si>
    <t>ETEST Levofloxacin; 412393</t>
  </si>
  <si>
    <t>Etest Imipenem</t>
  </si>
  <si>
    <t>Thử nghiệm kháng sinh đồ định lượng. Thanh nhựa mỏng hoặc dải giấy được ngâm tẩm với gradinet nồng độ xác định trước của kháng sinh Imipenem</t>
  </si>
  <si>
    <t>Thanh tẩm kháng sinh Imipenem IP 32 xác định giá trị MIC</t>
  </si>
  <si>
    <t>ETEST Imipenem; 412374</t>
  </si>
  <si>
    <t>Etest Gentamicin</t>
  </si>
  <si>
    <t>Thử nghiệm kháng sinh đồ định lượng. Thanh nhựa mỏng hoặc dải giấy được ngâm tẩm với gradinet nồng độ xác định trước của kháng sinh Gentamicin</t>
  </si>
  <si>
    <t>Thanh tẩm kháng sinh Gentamycin GM 256 xác định giá trị MIC</t>
  </si>
  <si>
    <t>ETEST Gentamicin; 412368</t>
  </si>
  <si>
    <t>Etest Fosfomycin</t>
  </si>
  <si>
    <t>Thử nghiệm kháng sinh đồ định lượng. Thanh nhựa mỏng hoặc dải giấy được ngâm tẩm với gradinet nồng độ xác định trước của kháng sinh Fosfomycin</t>
  </si>
  <si>
    <t xml:space="preserve">Fosfomycin FOS 0.064-1024 mg/L 30 MIC Test Strip
</t>
  </si>
  <si>
    <t>Etest Doripenem</t>
  </si>
  <si>
    <t>Thử nghiệm kháng sinh đồ định lượng. Thanh nhựa mỏng hoặc dải giấy được ngâm tẩm với gradinet nồng độ xác định trước của kháng sinh Doripenem</t>
  </si>
  <si>
    <t>ETEST Doripenem</t>
  </si>
  <si>
    <t>Etest Ciprofloxacin</t>
  </si>
  <si>
    <t>Thử nghiệm kháng sinh đồ định lượng. Thanh nhựa mỏng hoặc dải giấy được ngâm tẩm với gradinet nồng độ xác định trước của kháng sinh Ciprofloxacin</t>
  </si>
  <si>
    <t>Thanh thử nghiệm độ nhạy kháng sinh Ciprofloxacin</t>
  </si>
  <si>
    <t>ETEST Ciprofloxacin; 412311</t>
  </si>
  <si>
    <t>IB2400528631</t>
  </si>
  <si>
    <t>202/QĐ-BVĐK</t>
  </si>
  <si>
    <t>Etest Chloramphenicol</t>
  </si>
  <si>
    <t>Thử nghiệm kháng sinh đồ định lượng. Thanh nhựa mỏng hoặc dải giấy được ngâm tẩm với gradinet nồng độ xác định trước của kháng sinh Chloramphenicol</t>
  </si>
  <si>
    <t>Thanh tẩm kháng sinh Chloramphenicol CL 256 xác định giá trị MIC</t>
  </si>
  <si>
    <t>ETEST Chloramphenicol; 412309</t>
  </si>
  <si>
    <t>Etest Cefuroxime</t>
  </si>
  <si>
    <t xml:space="preserve">Thử nghiệm kháng sinh đồ định lượng. Thanh nhựa mỏng hoặc dải giấy được ngâm tẩm với gradinet nồng độ xác định trước của kháng sinh Cefuroxime </t>
  </si>
  <si>
    <t>Thanh thử nghiệm độ nhạy kháng sinh Cefuroxim</t>
  </si>
  <si>
    <t>ETEST Cefuroxime; 412305</t>
  </si>
  <si>
    <t>Etest Ceftriaxone</t>
  </si>
  <si>
    <t>Thử nghiệm kháng sinh đồ định lượng. Thanh nhựa mỏng hoặc dải giấy được ngâm tẩm với gradinet nồng độ xác định trước của kháng sinh Ceftriaxone</t>
  </si>
  <si>
    <t>ETEST Ceftriaxone; 412301</t>
  </si>
  <si>
    <t>IB2500005483</t>
  </si>
  <si>
    <t>KQ2500005483_2503041838</t>
  </si>
  <si>
    <t>Bệnh viện ĐK tỉnh Yên Bái</t>
  </si>
  <si>
    <t>10 tháng</t>
  </si>
  <si>
    <t>Công ty Cổ phần y tế AMV Hoàng Liên</t>
  </si>
  <si>
    <t>Etest Ceftolozane/Tazobactam</t>
  </si>
  <si>
    <t>Thử nghiệm kháng sinh đồ định lượng. Thanh nhựa mỏng hoặc dải giấy được ngâm tẩm với gradinet nồng độ xác định trước của kháng sinh Ceftolozane và Tazobactam</t>
  </si>
  <si>
    <t>MIC Test Strip Ceftolozane-tazobactam C/T 0.016/4 - 256/4; 92146</t>
  </si>
  <si>
    <t>Etest Cefepime</t>
  </si>
  <si>
    <t>Thử nghiệm kháng sinh đồ định lượng. Thanh nhựa mỏng hoặc dải giấy được ngâm tẩm với gradinet nồng độ xác định trước của kháng sinh Cefepime</t>
  </si>
  <si>
    <t>Cefepime FEP 0.016-256mg/L 30 MIC Test Strip</t>
  </si>
  <si>
    <t>Etest Azithromycin</t>
  </si>
  <si>
    <t>Thử nghiệm kháng sinh đồ định lượng. Thanh nhựa mỏng hoặc dải giấy được ngâm tẩm với gradinet nồng độ xác định trước của kháng sinh Azithromycin</t>
  </si>
  <si>
    <t>Thanh tẩm kháng sinh Azithromycin AZ 256 xác định giá trị MIC</t>
  </si>
  <si>
    <t>Etest Azithromycin; 412257</t>
  </si>
  <si>
    <t>Etest Amikacin</t>
  </si>
  <si>
    <t>Thử nghiệm kháng sinh đồ định lượng. Thanh nhựa mỏng hoặc dải giấy được ngâm tẩm với gradinet nồng độ xác định trước của kháng sinh Amikacin</t>
  </si>
  <si>
    <t>Thanh thử nghiệm độ nhạy kháng sinh Amikacin</t>
  </si>
  <si>
    <t>ETEST Amikacin; 412219</t>
  </si>
  <si>
    <t>Dung dịch cơ chất dùng cho xét nghiệm  HBcrAg</t>
  </si>
  <si>
    <t>1. Công dụng: là một loại thuốc thử phổ biến được dùng cho phản ứng enzym trong xét nghiệm HBcrAg
 2. Thành phần: dạng lỏng
 Chứa ≥0.2 mg/mL AMPPD là một chất nền trong dung dịch đệm diethanolamine với chất ổn định hóa học. Chất bảo quản: natri azid
 3. Tiêu chuẩn chất lượng: ISO 13485
 4 Quy cách đóng gói: ≥6 x ≥100mL</t>
  </si>
  <si>
    <t>6x100 ml/ hộp</t>
  </si>
  <si>
    <t>Dung dịch cơ chất dùng cho máy xét nghiệm</t>
  </si>
  <si>
    <t xml:space="preserve">Lumipulse G Substrate Solution; 292600 </t>
  </si>
  <si>
    <t>Dung dịch cơ chất</t>
  </si>
  <si>
    <t>Đầu côn hút mẫu bệnh phẩm dùng cho xét nghiệm  HBcrAg</t>
  </si>
  <si>
    <t>1. Công dụng: Đầu côn hút mẫu bệnh phẩm dùng cho hệ thống xét nghiệm HBcrAg
 2. Tiêu chuẩn chất lượng: ISO 13485
 3. Đóng gói: 12x 96 cái</t>
  </si>
  <si>
    <t>96x12 khay/ hộp</t>
  </si>
  <si>
    <t>Đầu côn hút mẫu bệnh phẩm dùng cho hệ thống Lumipulse</t>
  </si>
  <si>
    <t>Sampling tips for LUMIPULSE SYSTEM; 304945</t>
  </si>
  <si>
    <t>IB2500033644</t>
  </si>
  <si>
    <t>KQ2500033644_2504241803</t>
  </si>
  <si>
    <t>25/4/2025</t>
  </si>
  <si>
    <t>Bệnh viện TWQĐ108</t>
  </si>
  <si>
    <t>2 năm</t>
  </si>
  <si>
    <t>Công ty TNHH Thương mại kỹ thuật y tế Vạn Xuân</t>
  </si>
  <si>
    <t>Đầu côn hút mẫu bệnh phẩm</t>
  </si>
  <si>
    <t>Cefotaxime + Clavulanic acid (30µg/10µg)</t>
  </si>
  <si>
    <t>Thử nghiệm kháng sinh đồ. Phát hiện Beta-lactamases phổ rộng ở Enterobacterales có chứa Cefotaxime 30µg và Clavulanic acid 10µg
 Đạt tiêu chuẩn ISO</t>
  </si>
  <si>
    <t>Đĩa kháng sinh cefotaxim-clavulanic acid 10 µg</t>
  </si>
  <si>
    <t xml:space="preserve">CEFOTAXIME+CLAVULANIC ACID CTL 40 μg; 9182 </t>
  </si>
  <si>
    <t>IB2400247821</t>
  </si>
  <si>
    <t>618/QĐ-BVBNĐ</t>
  </si>
  <si>
    <t>BỆNH VIỆN BỆNH NHIỆT ĐỚI</t>
  </si>
  <si>
    <t>Bộ xét nghiệm ngưng kết phân biệt các loại liên cầu</t>
  </si>
  <si>
    <t>Thử nghiệm ngưng kết định tính sử dụng để phân biệt được các loại liên cầu. Sự ngưng kết của các hạt có thể nhìn thấy bằng mắt thường</t>
  </si>
  <si>
    <t>Test nhanh phát hiện kháng thể kháng streptolysin O</t>
  </si>
  <si>
    <t>Latex ASLO / ASO Direct Latex; 99110</t>
  </si>
  <si>
    <t>BS mới</t>
  </si>
  <si>
    <t>Môi trường canh thang thực hiện kháng nấm đồ</t>
  </si>
  <si>
    <t>Môi trường canh thang thực hiện kháng nấm đồ, xác định nồng độ ức chế tối thiểu của vi nấm với kháng sinh bằng phương pháp vi pha loãng.
Đạt tiêu chuẩn ISO 13485
Quy cách: Ống tối thiểu 10ml</t>
  </si>
  <si>
    <t>Cty TNHH TBKH Việt Anh</t>
  </si>
  <si>
    <t>Bổ sung mới. Xem lại hộp 10 ống hay 100 ống</t>
  </si>
  <si>
    <t>Thuốc thử chẩn đoán xét nghiệm RPR carbon</t>
  </si>
  <si>
    <t>Buffer sodium/potassium phosphate 10 mM 
Choline chloride 10.0%
Lipids 0.12 %
Charcoal 0.02 %
EDTA 12.5 mM
Chứng dương: Huyết thanh của người, phản ứng chống lại các kháng nguyên Carbon RPR.
Chứng âm: huyết thanh động vật
Tiêu chuẩn chất lượng: ISO 9001, ISO 13485, CE, giấy phép lưu hành</t>
  </si>
  <si>
    <t>500 test/
hộp</t>
  </si>
  <si>
    <t>RPR latex  H/100 test</t>
  </si>
  <si>
    <t>IB2500031817</t>
  </si>
  <si>
    <t>KQ2500031817_2505141116</t>
  </si>
  <si>
    <t>Bệnh Viện Hữu Nghị Đa Khoa Nghệ An</t>
  </si>
  <si>
    <t>Công ty TNHH Q-Alab Việt Nam</t>
  </si>
  <si>
    <t>Phụ lục II</t>
  </si>
  <si>
    <t>STT (gốc)</t>
  </si>
  <si>
    <t>Tên thương mại tìm được</t>
  </si>
  <si>
    <t>Quy cách tìm được</t>
  </si>
  <si>
    <t>Ten hang hoa</t>
  </si>
  <si>
    <t>YCKT</t>
  </si>
  <si>
    <t>DVT</t>
  </si>
  <si>
    <t>đơn giá</t>
  </si>
  <si>
    <t>Bộ hóa chất xét nghiệm hòa hợp tổ chức mô ghép, phát hiện HLA lớp 2 loại HLA- DRB1</t>
  </si>
  <si>
    <t>Bộ hóa chất IVD theo chỉ định của FDA xét nghiệm hòa hợp tổ chức mô ghép định type HLA lớp 2 Locus DRB1 bằng kỹ thuật SSO trên đoạn DNA mang thông tin mã hóa 2 (Exons 2)
Thành phần:  LABType Bead Mix, Locus Specific Primer Set, Primer Set D-Mix, Các lọ dung dịch đệm,…
Hộp ≥100 test
Tương thích với hệ thống máy Luminex tại bệnh viện</t>
  </si>
  <si>
    <t xml:space="preserve">Hộp/ 100 test </t>
  </si>
  <si>
    <t>LABType™ CWD Class II DRB1 Typing Test; RSSOW2B1</t>
  </si>
  <si>
    <t>IB2400466073</t>
  </si>
  <si>
    <t>779/QĐ-BVQY103</t>
  </si>
  <si>
    <t>03/03/2025</t>
  </si>
  <si>
    <t>Công ty TNHH Thiết bị KHKT Hóa Sinh</t>
  </si>
  <si>
    <t>Luminex</t>
  </si>
  <si>
    <t>Không có</t>
  </si>
  <si>
    <t>2_Hóa chất định lượng Ure</t>
  </si>
  <si>
    <t>Bộ hóa chất xét nghiệm hòa hợp tổ chức mô ghép phát hiện HLA lớp 1 loại HLA- A</t>
  </si>
  <si>
    <t>Bộ hóa chất IVD theo chỉ định của FDA xét nghiệm hòa hợp tổ chức mô ghép định type HLA lớp 1 Locus A bằng kỹ thuật SSO trên Exons 2-5.
Thành phần:  LABType Bead Mix, Locus Specific Primer Set, Primer Set D-Mix, Các lọ dung dịch đệm,...
Hộp ≥100 test
Tương thích với hệ thống máy Luminex tại bệnh viện</t>
  </si>
  <si>
    <t>LABType™ CWD Class I A Locus Typing Test; RSSOW1A</t>
  </si>
  <si>
    <t>3_Hóa chất định lượng Creatinin</t>
  </si>
  <si>
    <t>Bộ hóa chất xét nghiệm hòa hợp tổ chức mô ghép phát hiện HLA lớp 1 loại HLA- B</t>
  </si>
  <si>
    <t>Bộ hóa chất IVD theo chỉ định của FDA xét nghiệm hòa hợp tổ chức mô ghép định type HLA lớp 1 Locus B bằng kỹ thuật SSO độ phân giải cao trên Exons 2-5
- Thành phần:  LABType Bead Mix, Locus Specific Primer Set, Primer Set D-Mix, Các lọ dung dịch đệm,…
Hộp ≥100 test
Tương thích với hệ thống máy Luminex tại bệnh viện</t>
  </si>
  <si>
    <t>LABType™ CWD Class I B Locus Typing Test; RSSOW1B</t>
  </si>
  <si>
    <t>4_Định lượng Triglycerid</t>
  </si>
  <si>
    <t>Bộ kít tách chiết cho mẫu xét nghiệm HLA phù hợp máy tách có sẵn của bệnh viện</t>
  </si>
  <si>
    <t>Bộ kit cung cấp giải pháp tách chiết nucleic acid tự động bằng cách sử dụng hạt bead phủ silicon dioxide có khả năng hấp thụ phân tử mang điện tích âm để tách chiết DNA ra khỏi mẫu.
Công suất: 40 phút/ lần chạy
Thành phần: 96 Ống thuốc thử 6 giếng với buffer,2 giá 8 ống base, 1.5 ml  đệm Elution chứa Nuclease-Free Water, 1ml Proteinase K  nồng độ 20 mg/ml được bảo quản ở 4℃
24 Strip 8 kênh,...
Thiết bị tương thích: SLA-16/32, SLA-E132 Series
Hộp ≥ 96 test
Tương thích với hệ thống máy Luminex tại bệnh viện</t>
  </si>
  <si>
    <t>Hộp/ 96 test</t>
  </si>
  <si>
    <t>Bộ xét nghiệm IVD dùng cho quy trình tách chiết và tinh sạch DNA/RNA; 61ES46</t>
  </si>
  <si>
    <t>5_Hoá chất xét nghiệm ALT (GPT)</t>
  </si>
  <si>
    <t>Dung dịch chạy máy phân tích HLA-SSO</t>
  </si>
  <si>
    <t>Dung dịch chạy máy cho xét nghiệm định tuýp HLA và xét nghiệm kháng thể kháng HLA. Hóa chất đóng vai trò là phương tiện phân phối, mang mẫu đến bộ phận quang học của thiết bị dựa trên công nghệ Luminex xMAP®.
Thùng ≥20 lít
Tương thích với hệ thống máy Luminex tại bệnh viện</t>
  </si>
  <si>
    <t>Thùng/ 20 lit</t>
  </si>
  <si>
    <t>Luminex Sheath Fluid - 20 liters; LXSF20</t>
  </si>
  <si>
    <t>6_Hóa chất đo hoạt độ GGT (Gama Glutamyl Transferase)</t>
  </si>
  <si>
    <t>Hóa chất chuẩn hóa hệ thống phân tích HLA</t>
  </si>
  <si>
    <t>Bộ hóa chất chuẩn hóa máy xét nghiệm kháng thể kháng HLA và xét nghiệm định tuýp HLA bao gồm các thuốc thử để xác minh tính hiệu chuẩn và tính toàn vẹn quang học cho hệ thống máy
Hộp ≥ 25 test
Tương thích với hệ thống máy Luminex tại bệnh viện</t>
  </si>
  <si>
    <t xml:space="preserve">Hộp /25 test </t>
  </si>
  <si>
    <t>LABScan3D™ Performance Verification Kit; LX4VERKT</t>
  </si>
  <si>
    <t>7_Đo hoạt độ CK (Creatine kinase)</t>
  </si>
  <si>
    <t>Hóa chất Conjugated Goat Anti - Human IgG</t>
  </si>
  <si>
    <t>Liên hợp kháng thể IgG người và PE ở dạng đông khô dùng để phát hiện kháng thể IgG của bệnh nhân; 
- Thuốc thử: R-Phycoerythrin kết hợp với kháng thể tinh khiết ái lực.
- Nguồn Phycoerythrin: rong biển
- Dung dịch đệm: natri photphat, natri clorid
- Chất ổn định: albumin huyết thanh bò
- Chất bảo quản: natri azide
Lọ ≥ 1ml</t>
  </si>
  <si>
    <t xml:space="preserve">Lọ/1 ml </t>
  </si>
  <si>
    <t>PE-Conjugated Goat Anti-Human IgG;LS-AB2</t>
  </si>
  <si>
    <t>DxFlex</t>
  </si>
  <si>
    <t>8_Hoá chất xét nghiệm định lượng CRP</t>
  </si>
  <si>
    <t>Sinh phẩm Xét nghiệm kháng thể kháng HLA Class I</t>
  </si>
  <si>
    <t>Bộ xét nghiệm phát hiện kháng thể kháng HLA lớp I bằng công nghệ đo tế bào dòng chảy
-Các hạt bead được phủ kháng nguyên HLA lớp I
-Thành phần: Bao gồm Class II Bead Mix, buffer và các hoá chất phụ trợ để thực hiện phản ứng.
-Xác định được %PRA 
Hộp ≥ 25 test
Tương thích với hệ thống máy Luminex tại bệnh viện</t>
  </si>
  <si>
    <t>Hộp/ 25 test</t>
  </si>
  <si>
    <t xml:space="preserve"> LABScreen™ PRA Class I; LS1PRA</t>
  </si>
  <si>
    <t>9_Chất chuẩn điện giải mức giữa</t>
  </si>
  <si>
    <t>Sinh phẩm Xét nghiệm kháng thể kháng HLA Class II</t>
  </si>
  <si>
    <t>Bộ xét nghiệm phát hiện kháng thể kháng HLA lớp II bằng công nghệ đo tế bào dòng chảy.
-Các hạt bead được phủ kháng nguyên HLA lớp II
-Thành phần: Bao gồm Class II Bead Mix, buffer và các hoá chất phụ trợ để thực hiện phản ứng.
-Xác định được %PRA 
Hộp ≥ 25 test
Tương thích với hệ thống máy Luminex tại bệnh viện</t>
  </si>
  <si>
    <t xml:space="preserve"> LABScreen™ PRA Class II; LS2PRA</t>
  </si>
  <si>
    <t>Hóa chất cho xét nghiệm xác định type HLA</t>
  </si>
  <si>
    <t>Chứa DNA Polymerase có tính ổn định nhiệt cao, xúc tác quá trình tổng hợp 5'-3 'của DNA. Taq Polymerase sử dụng với các sản phẩm LABType và Micro SSP trong quá trình PCR để khuếch đại DNA.
Lọ ≥ 250 µL
Tương thích với hệ thống máy Luminex tại bệnh viện</t>
  </si>
  <si>
    <t>Hộp/ 2500 units 
(Hộp/ 2 x 250 µL)</t>
  </si>
  <si>
    <t>taq polymerase sử dụng trong phản ứng PCR</t>
  </si>
  <si>
    <t>Enzym MyTaq™ HS DNA Polymerase; BIO-21113</t>
  </si>
  <si>
    <t>Hóa chất xét nghiệm PE-cojugated Streptavidine dùng trong xét nghiệm HLA</t>
  </si>
  <si>
    <r>
      <t xml:space="preserve">Thành phần R-Phycoerythrin-conjugated Streptavidin với phycobiliprotein có nguồn từ rong biển
• Dung dịch đệm: Natri Phosphat, NaCl
• Chất ổn định: Albumin huyết thanh bò
• Chất bảo quản: Natri Azit
- Dạng bột đông khô. Các cực đại hấp thụ lần lượt ở 490 nm, 545 nm và 565 nm. Cực đại phát xạ là ở 580 nm.
Được sử dụng trong xét nghiệm định tuýp HLA bằng kỹ thuật PCR-SSO.
</t>
    </r>
    <r>
      <rPr>
        <sz val="8"/>
        <rFont val="Times New Roman"/>
        <family val="1"/>
      </rPr>
      <t xml:space="preserve">Tương thích với hệ thống máy Luminex tại bệnh viện
</t>
    </r>
    <r>
      <rPr>
        <sz val="8"/>
        <color theme="1"/>
        <rFont val="Times New Roman"/>
        <family val="1"/>
      </rPr>
      <t>Lọ ≥ 1ml</t>
    </r>
  </si>
  <si>
    <t xml:space="preserve">Lọ /1ml </t>
  </si>
  <si>
    <t>Hóa chất streptavidin phủ phycoerythrin (PE)</t>
  </si>
  <si>
    <t xml:space="preserve">PE-cojugated Streptavidine (Lyophilized) </t>
  </si>
  <si>
    <t>Hóa chất làm sạch huyết thanh trong xét nghiệm kháng thể kháng HLA</t>
  </si>
  <si>
    <t>Hóa chất làm sạch huyết thanh trong xét nghiệm kháng thể kháng HLA giúp xử lý hiện tượng nền cao gây nhiễu kết quả xét nghiệm. 
Thành phần: Adsorb Out™ beads không phủ kháng nguyên được xử lý bằng dung dịch blocking solution có khả năng loại bỏ phản ứng giữa các hạt latex từ huyết thanh gây nhiễu kết quả
Tương thích với hệ thống máy Luminex tại bệnh viện</t>
  </si>
  <si>
    <t xml:space="preserve">Hộp / 25 test </t>
  </si>
  <si>
    <t>Adsorb Out™; ADSORB</t>
  </si>
  <si>
    <t>Dung dịch ly giải dùng đếm các bạch cầu trung tính, lympho, mono và ưa axit</t>
  </si>
  <si>
    <t>Thuốc thử sử dụng để đếm số lượng các loại bạch cầu: neutrophils, lymphocytes, eosinophils, monocytes
Bảo quản: 2 - 35 độ C
Sau khi mở nắp ổn định trong vòng  ≥ 90 ngày
Thành phần: Organic quaternary ammonium salts; Nonionic surfactant.
Hộp ≥ 5 lít</t>
  </si>
  <si>
    <t xml:space="preserve">5L x 1 </t>
  </si>
  <si>
    <t>Lysercell WDF-210A,ZPPAL337564</t>
  </si>
  <si>
    <t>IB2400169683</t>
  </si>
  <si>
    <t>2427/QĐ-BVK</t>
  </si>
  <si>
    <t>8/8/2024</t>
  </si>
  <si>
    <t>Bệnh viện K</t>
  </si>
  <si>
    <t>Công ty TNHH Thương Mại Tâm Long</t>
  </si>
  <si>
    <t>XN1000</t>
  </si>
  <si>
    <t>Dung dịch ly giải dùng để đếm số lượng bạch cầu, số lượng bạch cầu basophils, số lượng hồng cầu nhân</t>
  </si>
  <si>
    <t>Thuốc thử sử dụng để đếm số lượng bạch cầu, số lượng bạch cầu basophils, số lượng hồng cầu nhân
Bảo quản: 2 - 35 độ C
Sau khi mở nắp ổn định trong vòng  ≥ 60 ngày
Thành phần: Organic quaternary ammonium salts; Nonionic surfactant
Hộp ≥ 5 lít</t>
  </si>
  <si>
    <t>5L x 1</t>
  </si>
  <si>
    <t>Lysercell WNR-210A,ZPPBL121531</t>
  </si>
  <si>
    <t>Dung dịch đo nồng độ hemoglobin trong máu</t>
  </si>
  <si>
    <t>Thuốc thử sử dụng để đo nồng độ hemoglobin trong máu
Bảo quản: 1 - 30 độ C
Sau khi mở nắp ổn định  ≥60 ngày 
Thành phần: Sodium lauryl sulfate
Quy cách:  Hộp ≥3 lọ x 500ml</t>
  </si>
  <si>
    <t>500ml x 3</t>
  </si>
  <si>
    <t>Sulfolyser,P90411317</t>
  </si>
  <si>
    <t>Dung dịch pha loãng để đo hồng cầu lưới</t>
  </si>
  <si>
    <t>Công dụng: Sử dụng trong phân tích hồng cầu lưới và trong phân tích tiểu cầu 
Bảo quản: 2 - 35 độ C. 
Sau khi mở nắp ổn định trong vòng ≥ 60 ngày
Thành phần: đệm Tricine
Quy cách: Hộp ≥ 1 lít</t>
  </si>
  <si>
    <t>1L x 1</t>
  </si>
  <si>
    <t>Thuốc thử pha loãng máu toàn phần dùng cho phân tích hồng cầu lưới</t>
  </si>
  <si>
    <t>Cellpack DFL; ZPPAR829995</t>
  </si>
  <si>
    <t>IB2400261569</t>
  </si>
  <si>
    <t>3237/QĐ-BVNTW</t>
  </si>
  <si>
    <t>Bệnh viện Nhi Trung Ương</t>
  </si>
  <si>
    <t>Dung dịch nhuộm để đo hồng cầu lưới</t>
  </si>
  <si>
    <t>Công dụng: Nhuộm tế bào hồng cầu lưới
Bảo quản: 2 - 35 độ C
Sau khi mở nắp ổn định ≥ 90 ngày
Thành phần: Polymethine; methanol; Ethylene Glycol. 
Quy cách:  Hộp ≥2 lọ x 12ml</t>
  </si>
  <si>
    <t>12mL x 2</t>
  </si>
  <si>
    <t>Dung dịch nhuộm tế bào hồng cầu lưới</t>
  </si>
  <si>
    <t>Fluorocell RET; BN337547</t>
  </si>
  <si>
    <t>IB2400293484</t>
  </si>
  <si>
    <t>2241/QĐ-BVTN</t>
  </si>
  <si>
    <t>30/10/2024</t>
  </si>
  <si>
    <t>Công ty TNHH Thiết bị y tế HAMEMY</t>
  </si>
  <si>
    <t>Fluorocell RET 12mlx2 BN337547</t>
  </si>
  <si>
    <t>Dung dịch nhuộm dùng để đếm số lượng bạch cầu, số lượng bạch cầu basophils, số lượng hồng cầu nhân</t>
  </si>
  <si>
    <t xml:space="preserve">Công dụng: Sử dụng để nhuộm nhân tế bào nhằm đếm số lượng bạch cầu, số lượng bạch cầu basophils, số lượng hồng cầu nhân
Bảo quản: 2 - 35 độ C. 
Sau khi mở nắp ổn định trong vòng ≥ 90 ngày. 
Thành phần: Polymethine; Ethylene Glycol. 
Quy cách:  Hộp ≥2 lọ x 82ml
</t>
  </si>
  <si>
    <t>82mL x 2</t>
  </si>
  <si>
    <t>Fluorocell WNR,CP066715</t>
  </si>
  <si>
    <t>Dung dịch nhuộm dùng đếm các bạch cầu trung tính, lympho, mono và ưa axit</t>
  </si>
  <si>
    <t>Công dụng: Sử dụng để nhuộm nhân tế bào bạch cầu nhằm phân biệt 4 loại bạch cầu: neutrophils, lymphocytes, eosinophils, monocytes
Bảo quản: 2 - 35 độ C
Sau khi mở nắp ổn định trong vòng ≥ 90 ngày 
Thành phần: Polymethine; methanol; Ethylene Glycol.
Hộp ≥2 lọ x 42ml</t>
  </si>
  <si>
    <t>42mL x 2</t>
  </si>
  <si>
    <t>Fluorocell WDF, CV377552</t>
  </si>
  <si>
    <t>IB2400593695; QĐTT số: 1400/QĐ-BV.TMHH; 02/7/2025; Bệnh viện Truyền máu huyết học HCM; 12 tháng</t>
  </si>
  <si>
    <t>Dung dịch pha loãng dùng cho máy huyết học</t>
  </si>
  <si>
    <t>Công dụng: Sử dụng để đo số lượng, kích thước hồng cầu và tiểu cầu, cũng là chất ly giải để đo Hemoglobin, và là dung dịch tạo dòng cho phương pháp đo tế bào dòng chảy
Bảo quản: 2 - 35 độ C. Sau khi mở nắp ổn định trong vòng ≥60 ngày Thành phần: Sodium chloride; đệm Tris; EDTA-2K
Thùng ≥ 20L</t>
  </si>
  <si>
    <t>20L x 1</t>
  </si>
  <si>
    <t>Hoá chất pha loãng</t>
  </si>
  <si>
    <t xml:space="preserve">Cellpack DCL; ZPPCT661628 </t>
  </si>
  <si>
    <t>Công ty TNHH Thiết bị y tế Thành Thắng</t>
  </si>
  <si>
    <t xml:space="preserve">Cellpack DCL, ZPPCT661628 </t>
  </si>
  <si>
    <t>Dung dịch kiềm rửa máy huyết học</t>
  </si>
  <si>
    <t>Dung dịch kiềm mạnh dùng để rửa hệ thống
Bảo quản: 1 - 30 độ C, nơi tối, tránh ánh sáng mặt trời trực tiếp
Thành phần: Sodium Hypochlorite
Quy cách:  Hộp ≥20 lọ x 4ml</t>
  </si>
  <si>
    <t>4mL x 20</t>
  </si>
  <si>
    <t>Hóa chất rửa máy</t>
  </si>
  <si>
    <t>Cellclean auto (CCA-500A); CF579595</t>
  </si>
  <si>
    <t>Cellclean auto (CCA-500A), CF579595</t>
  </si>
  <si>
    <t>Chất chuẩn máy xét nghiệm huyết học mức thấp</t>
  </si>
  <si>
    <t>Chất chuẩn máy xét nghiệm huyết học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t>
  </si>
  <si>
    <t>3.0 mLx 1</t>
  </si>
  <si>
    <t>Chất kiểm chuẩn mức 1 máy xét nghiệm huyết học</t>
  </si>
  <si>
    <t>XN Check L1,BV661822</t>
  </si>
  <si>
    <t>Chất chuẩn máy xét nghiệm huyết học mức trung bình</t>
  </si>
  <si>
    <t>Chất chuẩn máy xét nghiệm huyết học mức trung bình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t>
  </si>
  <si>
    <t>3.0 mL x 1</t>
  </si>
  <si>
    <t>Chất kiểm chuẩn mức 2 máy xét nghiệm huyết học</t>
  </si>
  <si>
    <t xml:space="preserve">XN Check L2,AK060533 </t>
  </si>
  <si>
    <t>Chất chuẩn máy xét nghiệm huyết học mức cao</t>
  </si>
  <si>
    <t>Chất chuẩn máy xét nghiệm huyết học mức cao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t>
  </si>
  <si>
    <t>3.0mLx 1</t>
  </si>
  <si>
    <t>Chất kiểm chuẩn mức 3 máy xét nghiệm huyết học</t>
  </si>
  <si>
    <t>XN Check L3,BR875289</t>
  </si>
  <si>
    <t>Thuốc thử phát hiện kháng thể anti-HCV</t>
  </si>
  <si>
    <r>
      <t xml:space="preserve">Hóa chất phát hiện kháng thể anti-HCV trong huyết thanh hoặc huyết tương trên hệ thống miễn dịch tự động. Bao gồm:
- Hóa chất R1: chứa kháng nguyên HCV được đánh dấu Biotin
- Hóa chất R2: chứa hạt từ tính được phủ bởi kháng nguyên HCV
- Hóa chất R3: chứa kháng thể đơn dòng IgG anti-human được đánh dấu ALP
Kết quả:
- Dương tính: C.O.I ≥ 1.0
- Âm tính: C.O.I </t>
    </r>
    <r>
      <rPr>
        <sz val="8"/>
        <rFont val="Calibri"/>
        <family val="2"/>
      </rPr>
      <t>≤</t>
    </r>
    <r>
      <rPr>
        <sz val="8"/>
        <rFont val="Times New Roman"/>
        <family val="1"/>
      </rPr>
      <t xml:space="preserve"> 1.0
Tiêu chuẩn chất lượng: ISO 13485 
Hộp ≥ 100 test
</t>
    </r>
  </si>
  <si>
    <t>100 tests</t>
  </si>
  <si>
    <t>HISCL ANTI-HCV ASSAY KIT, AT-622-998</t>
  </si>
  <si>
    <t>BV Trung ương Quân đội 108</t>
  </si>
  <si>
    <t>HISCL</t>
  </si>
  <si>
    <t>Thuốc thử dùng để phát hiện kháng thể anti-TP</t>
  </si>
  <si>
    <t>Hóa chất phát hiện Anti-TP (TPAb) trong huyết tương hoặc huyết thanh trên hệ thống miễn dịch tự động. Bao gồm: 
Hóa chất R1: chứa kháng nguyên TP tái tổ hợp (Tp15,17,47kDa) được đánh dấu biotin
Hóa chất R2: chứa hạt từ tính được phủ streptavidin
Hóa chất R3: chứa kháng nguyên TP tái tổ hợp (Tp15,17,47kDa) được đánh dấu ALP
Tiêu chuẩn chất lượng: ISO 13485.
Hộp ≥ 100 test</t>
  </si>
  <si>
    <t>HISCL Anti-TP Assay Kit, CN-364-470</t>
  </si>
  <si>
    <t>Thuốc thử dùng để đo HbsAg</t>
  </si>
  <si>
    <t>Hóa chất xét nghiệm phát hiện kháng nguyên bề mặt viêm gan B trong huyết thanh hoặc huyết tương trên hệ thống miễn dịch tự động. Dải đo: 0.03 - 2,500 IU/mL
Bao gồm:
- Hóa chất R1: chứa kháng thể đơn dòng (chuột) anti-HBs được đánh dấu với biotin
- Thuốc thử R2
- Hóa chất R3: chứa kháng thể đơn dòng (chuột) anti-HBs được đánh dấu ALP
Kết quả:
- Dương tính: ≥ 0.03 IU/mL
- Âm tính: ≤ 0.03 IU/mL.  
Tiêu chuẩn chất lượng: ISO 13485
Hộp ≥ 100 test</t>
  </si>
  <si>
    <t>HISCL HBsAg Assay Kit , CH-617-178</t>
  </si>
  <si>
    <t>Thuốc thử phát hiện kháng thể HIV-1, kháng thể HIV-2 và kháng nguyên HIV-1p24</t>
  </si>
  <si>
    <t>Hóa chất xét nghiệm phát hiện kháng thể anti-HIV-1, anti-HIV-2, kháng nguyên HIV-1 p24 trong huyết thanh hoặc huyết tương trên hệ thống miễn dịch tự động. Bao gồm: 
- Hóa chất R1: chứa kháng thể đơn dòng (người) anti-HIV-1p24 được đánh dấu với biotin 
- Hóa chất R2: chứa hạt từ tính được phủ HIV antigen
- Hóa chất R3: chứa kháng thể đơn dòng (người) anti-HIV-1p24 được đánh dấu ALP  và HIV antigen được đánh dấu ALP 
Kết quả:
- Dương tính: ≥ 1.0 C.O.I
- Âm tính: ≤ 1.0 C.O.I; 
Tiêu chuẩn chất lượng: ISO 13485
Hộp ≥ 50 test</t>
  </si>
  <si>
    <t>50 tests</t>
  </si>
  <si>
    <t>Thuốc thử phát hiện kháng thể Anti-HIV-1, kháng thể Anti-HIV-2 và kháng nguyên HIV-1p24</t>
  </si>
  <si>
    <t>HISCL HIV Ag+Ab Assay Kit, BB-765-818</t>
  </si>
  <si>
    <t>Chất hiệu chuẩn cho xét nghiệm Anti-HCV</t>
  </si>
  <si>
    <t>Bộ hiệu chuẩn cho xét nghiệm anti HCV gồm hai mức nồng độ: âm tính và dương tính. mức dương tính có chứa huyết thanh của người.
Bảo quản ở 2-8 độ C
Hạn sử dụng 90 ngày sau mở nắp
Hộp ≥ 1mL x 1 x 2 level</t>
  </si>
  <si>
    <t>1mL x 1 x 2 level</t>
  </si>
  <si>
    <t>HISCL ANTI-HCV Calibrator, AP-044-477</t>
  </si>
  <si>
    <t>Chất hiệu chuẩn cho xét nghiệm Anti-TP</t>
  </si>
  <si>
    <t>Bộ hiệu chuẩn cho xét nghiệm anti TP gồm hai mức nồng độ: âm tính và dương tính. Mức dương tính có chứa huyết thanh người
Bảo quản ở 2-8 độ C
Hạn sử dụng là ≥90 ngày sau khi mở nắp
Không cấp đông
Hộp ≥ 1mL x 1 x 2 level</t>
  </si>
  <si>
    <t>1mL x 1 x 2 levels</t>
  </si>
  <si>
    <t>HISCL Anti-TP Calibrator, CJ-914-963</t>
  </si>
  <si>
    <t>Chất hiệu chuẩn cho xét nghiệm HBsAg</t>
  </si>
  <si>
    <t>Bộ hiệu chuẩn cho xét nghiệm HbsAg gồm 6 mức nồng độ có khoảng giá trị từ 0 - 2,500 IU/mL. Mỗi mức nồng độ tối thiểu 1mL, trong đó 5 mức có chứa HbsAg tái tổ hợp và không chứa bất kỳ thành phần nào có dẫn xuất từ người
Hộp ≥ 1ml x 1 x 6 level</t>
  </si>
  <si>
    <t>1mL x 1 x 6 level</t>
  </si>
  <si>
    <t>HISCL HBsAg Calibrator, 054-2311-1</t>
  </si>
  <si>
    <t>Chất hiệu chuẩn cho xét nghiệm HIV Ag+Ab</t>
  </si>
  <si>
    <t>Bộ hiệu chuẩn cho xét nghiệm phát hiện cả kháng nguyên và kháng thể HIV gồm hai mức nồng độ: âm tính và dương tính.
Bảo quản ở 2-8 độ C
Hạn sử dụng là ≥ 90 ngày sau mở nắp
Không cấp đông
Hộp ≥ 1ml x 1 x 2 level</t>
  </si>
  <si>
    <t>HISCL HIV Ag+Ab Calibrator, CR-990-268</t>
  </si>
  <si>
    <t>Chất kiểm chuẩn cho các xét nghiệm HBs Antigen, HCV antibody, TP antibody</t>
  </si>
  <si>
    <t>Bộ vật liệu kiểm chuẩn có chứa kháng nguyên HBs, kháng thể HCV, kháng thể TP gồm mức cao và mức thấp (tương ứng mức 1 và mức 2)
Hộp ≥ 3mL x 3 x 2 levels</t>
  </si>
  <si>
    <t>3mL x 3 x 2 levels</t>
  </si>
  <si>
    <t>Viratrol, AT-474-543</t>
  </si>
  <si>
    <t>Chất kiểm chuẩn cho xét nghiệm HIV</t>
  </si>
  <si>
    <t>Bộ vật liệu kiểm chuẩn cho xét nghiệm HIV gồm 3 mức nồng độ.
Trong đó gồm có: 
- 1 mức âm tính với HIV
- 1 mức dương tính với kháng nguyên HIV
- 1 mức dương tính với kháng thể HIV
Vật liệu kiểm soát dương tính với kháng nguyên HIV không chứa thành phần có nguồn gốc từ con người. Vật liệu kiểm soát dương tính với kháng thể HIV có nguồn gốc từ con người.
Bảo quản ở 2-8 độ C
Ổn định ≥90 ngày sau khi mở nắp ở 2-8 độ C
Hộp ≥ 3ml x 3 x 2 level</t>
  </si>
  <si>
    <t>3mL x 2 x 3 levels</t>
  </si>
  <si>
    <t>HISCL HIV AG+AB Control, AM-239-205</t>
  </si>
  <si>
    <t>Bộ hóa chất nền cho xét nghiệm miễn dịch</t>
  </si>
  <si>
    <t>Bộ thuốc thử cơ chất cho phản ứng miễn dịch có chứa: Disodium 2-chloro-5-(4-methoxyspiro{1,2-dioxetane-3,2'-(5'-chloro)-tricyclo[3.3.1.13,7 ]decan}-4-yl)-1-phenylphosphate.
Hộp ≥ 1 x 40ml, 1 x 70ml</t>
  </si>
  <si>
    <t>R4: 40ml x 1, R5: 70ml x 1</t>
  </si>
  <si>
    <t>HISCL Substrate Reagent Set, 064-4331-9</t>
  </si>
  <si>
    <t>Dung dịch rửa phân tách trong phản ứng miễn dịch</t>
  </si>
  <si>
    <t>Dung dịch phân tách dùng cho máy phân tích miễn dịch, thành phần: Surfactant (Tween20) ≥ 0.1%.
Hộp ≥ 10L</t>
  </si>
  <si>
    <t>10L x 1</t>
  </si>
  <si>
    <t>HISCL Washing Solution, 05423618</t>
  </si>
  <si>
    <t>Dung dịch rửa đường ống</t>
  </si>
  <si>
    <t>Dung dịch rửa đường ống dùng cho máy phân tích miễn dịch, thành phần: đệm TRIS ≥ 0.2%.
Hộp ≥ 10L</t>
  </si>
  <si>
    <t>10 L x 1</t>
  </si>
  <si>
    <t>Dung dịch rửa đường ống của máy xét nghiệm miễn dịch</t>
  </si>
  <si>
    <t>HISCL Line Washing Solution, 06443416</t>
  </si>
  <si>
    <t>CÔNG TY TNHH THƯƠNG MẠI TÂM LONG</t>
  </si>
  <si>
    <t>Dung dịch rửa kim hút</t>
  </si>
  <si>
    <t>Dung dịch rửa kim hút hóa chất cho máy phân tích miễn dịch, thành phần: Sodium hypochlorite ≥ 3.5%.
Hộp ≥ 250mL x 2</t>
  </si>
  <si>
    <t>250mL x 2</t>
  </si>
  <si>
    <t>Dung dịch rửa kim hút có chứa Alkalin solution</t>
  </si>
  <si>
    <t>HISCL Probe Washing Solution, 05425414</t>
  </si>
  <si>
    <t>IB2400555124</t>
  </si>
  <si>
    <t>KQ2400555124_2503201409</t>
  </si>
  <si>
    <t>Bệnh viện Quân y 87</t>
  </si>
  <si>
    <t>Công ty TNHH Thương mại dịch vụ M-PROTECH</t>
  </si>
  <si>
    <t xml:space="preserve">Đầu côn </t>
  </si>
  <si>
    <t>Đầu côn dùng một lần dùng cho máy miễn dịch hóa phát quang gắn enzym.
Hộp ≥ 500 cái x 10</t>
  </si>
  <si>
    <t>500 cái x 10</t>
  </si>
  <si>
    <t>Đầu côn bằng nhựa, dùng một lần cho xét nghiệm miễn dịch</t>
  </si>
  <si>
    <t>HISCL Disposable tip, 064-5141-9</t>
  </si>
  <si>
    <t>Dùng cho máy miễn dịch hóa phát quang gắn enzym.
Hộp ≥ 500 cái x 10</t>
  </si>
  <si>
    <t>Giếng phản ứng</t>
  </si>
  <si>
    <t>HISCL Cuvette L; CP815570</t>
  </si>
  <si>
    <t>IB2500048472</t>
  </si>
  <si>
    <t>KQ2500048472_2504111351</t>
  </si>
  <si>
    <t>14/4/2025</t>
  </si>
  <si>
    <t xml:space="preserve">Bệnh viện Chấn thương chỉnh hình </t>
  </si>
  <si>
    <t>CÔNG TY TNHH THƯƠNG MẠI DỊCH VỤ GIA MẠNH</t>
  </si>
  <si>
    <t>Công ty TNHH Thương mại dịch vụ Gia Mạnh</t>
  </si>
  <si>
    <t>Dung dịch lực ion yếu pha loãng hồng cầu</t>
  </si>
  <si>
    <t>Dung dịch đệm lực ion thấp, với nồng độ Natri clorid thích hợp, hữu ích trong các xét nghiệm huyết thanh học.
- Bảo quản: 2 - 8 độ C; không để đông lạnh.
- Tiêu chuẩn chất lượng: ISO 13485, chai ≥250 ml</t>
  </si>
  <si>
    <t>250ml/ chai</t>
  </si>
  <si>
    <t>Matrix Diluent - 2 LISS; 10257250</t>
  </si>
  <si>
    <t>Công ty TNHH Giải pháp khỏe Thái Dương</t>
  </si>
  <si>
    <t>Dung dịch rửa kim NaOH</t>
  </si>
  <si>
    <t>Dung dịch dùng khử trùng kim hút. Thành phần:  Sodium hydroxide (0~1%); Nước (≥ 99%).
Chai ≥ 1 lít</t>
  </si>
  <si>
    <t>Chai 1 lít</t>
  </si>
  <si>
    <t>0.1 mol/l Sodium Hydroxide Solution (N/10),S0600</t>
  </si>
  <si>
    <t>Gel card 6 giếng làm định nhóm máu bằng 2 phương pháp huyết thanh và hồng cầu mẫu</t>
  </si>
  <si>
    <t>Gel card 6 giếng gồm: Từ cột 1 - 3: Anti A (dòng 11H5) – Anti B (dòng 6F9) – Anti  D (IgM) (VI-) (dòng P3x61+ TH-28) dùng để định nhóm máu xuôi (phương pháp huyết thanh mẫu); Từ cột 4 - 6: chứa gel trung tính, cột 4 (Ctrl) để làm chứng âm, cột 5 (A1) và cột 6 (B) để định nhóm máu ngược (phương pháp hồng cầu mẫu)
- Bảo quản  4 - 25 độ C.
- Tiêu chuẩn chất lượng: ISO 13485
Hộp ≥ 24 card</t>
  </si>
  <si>
    <t>24 card/ hộp</t>
  </si>
  <si>
    <t>Matrix Forward and Reverse Grouping Card with Auto Control;10260024</t>
  </si>
  <si>
    <t>Máy nhóm máu  tự động SA120</t>
  </si>
  <si>
    <t>Khay giếng sâu pha loãng</t>
  </si>
  <si>
    <t>Khay ≥96 giếng dùng pha loãng hồng cầu. Kích thước khoảng 121,9mm x 84,8mm x 30,1mm.
- Tiêu chuẩn chất lượng: ISO</t>
  </si>
  <si>
    <t>96 giếng/ khay</t>
  </si>
  <si>
    <t>96 square hole plate</t>
  </si>
  <si>
    <t>Gel card 6 giếng xét nghiệm trong môi trường muối</t>
  </si>
  <si>
    <t>Gel card 6 giếng, mỗi giếng chứa gel trong dung dịch đệm thích hợp; Dùng làm phản ứng hòa hợp, sàng lọc và định danh KTBT, định nhóm máu theo phương pháp hồng cầu mẫu.
- Bảo quản  4 - 25 độ C.
- Tiêu chuẩn chất lượng: ISO 13485</t>
  </si>
  <si>
    <t>Matrix Neutral Gel Card; 102740024</t>
  </si>
  <si>
    <t>Gel card 6 giếng xét nghiệm sàng lọc, định danh KTBT và làm phản ứng hòa hợp</t>
  </si>
  <si>
    <t>Gel card 6 giếng, mỗi giếng chứa kháng thể Anti Human IgG và kháng thể đơn dòng Anti C3d (dòng 12011D10). Dùng làm xét nghiệm Coombs trực tiếp; Coombs gián tiếp bao gồm phản ứng hòa hợp, sàng lọc và định danh KTBT.
- Bảo quản  4 - 25 độ C;
- Tiêu chuẩn chất lượng: ISO 13485</t>
  </si>
  <si>
    <t>Matrix AHG Coombs Test Card; 10256024</t>
  </si>
  <si>
    <t>Gel card 6 giếng làm xét nghiệm bảo đảm hòa hợp miễn dịch truyền máu</t>
  </si>
  <si>
    <t>Gel card 6 giếng chứa sẵn gel trong dung dịch đệm thích hợp: Từ cột 1 - 3: Anti-A (Dòng 11H5) - Anti-B (Dòng 6F9) - Anti-D (IgM) (VI-) (Dòng P3x61 + TH-28); Từ cột 4 - 6: ENZ (Gel trung tính) – AHG (dòng 12011D10) – AHG (dòng 12011D10) dùng để xác định lại nhóm máu bệnh nhân và nhóm máu túi máu, làm phản ứng hòa hợp truyền máu giữa bệnh nhân và túi máu trong 2 môi trường muối và Coombs ở nhiệt độ 37 độ C
- Bảo quản  4 - 25 độ C.
- Tiêu chuẩn chất lượng: ISO 13485</t>
  </si>
  <si>
    <t>Matrix Forward Grouping &amp; Cross Match Card; 102650024</t>
  </si>
  <si>
    <t>Thẻ định nhóm máu đầu giường</t>
  </si>
  <si>
    <t>Thành phần: Ô anti A chứa dung dịch đệm photphat và kháng thể đơn dòng Anti A IgM dòng Birma-1 (Hiệu giá ≥ 1:32); Ô anti B chứa dung dịch đệm photphat và kháng thể đơn dòng Anti B IgM dòng LB-2 (Hiệu giá ≥ 1:32); Ô control chỉ chứa dung dịch đệm phosphat.
- Thiết kế 2 test nằm cạnh nhau, thuận tiện khi viết thông tin, không chạm vào hóa chất trên thẻ.
- Bảo quản 5 - 37 độ C, chịu được nhiệt độ lên tới 65 độ C trong không quá 6 tuần.
- Tiêu chuẩn chất lượng: ISO, FDA</t>
  </si>
  <si>
    <t>200 thẻ/ túi</t>
  </si>
  <si>
    <t>Thẻ</t>
  </si>
  <si>
    <t>Eldon Card 2551-V, 430-06</t>
  </si>
  <si>
    <t>Test phát hiện kháng thể và kháng nguyên virus HIV trong huyết thanh hoặc huyết tương người</t>
  </si>
  <si>
    <t>Đạt tiêu chuẩn WHO. Diluent; ProClin 300; Control-; Control+; Conjugate; Conjugate Dil; Substrate: dung dịch 3,3 ', 5,5'- tetramethylbenzidine; Substrate Dil: trisodium citrate và hydrogen peroxide; Wash fluid: Glycine/Borate, Bronidox.</t>
  </si>
  <si>
    <t>Hộp 96 test</t>
  </si>
  <si>
    <t>Murex HIV Ag/Ab combination; 7G79-09</t>
  </si>
  <si>
    <t>Công ty Thiết bị y tế VIMEC</t>
  </si>
  <si>
    <t>Công ty cổ phần thiết bị Y tế VIMEC</t>
  </si>
  <si>
    <t>Test phát hiện kháng nguyên bề mặt viêm gan B trong huyết thanh hoặc huyết tương người</t>
  </si>
  <si>
    <t>Đạt tiêu chuẩn WHO. Diluent, ProClin 300; Control-; Control+; Conjugate; Substrate; dung dịch 3,3 ', 5,5'- tetramethylbenzidine; Substrate Dil; trisodium citrate và hydrogen peroxide; Wash fluid; Glycine/Borate, Bronidox. Tương thích EDCNet của NRL.
Hộp ≥ 96 test
Tương thích với hệ thống máy ELISA tại bệnh viện</t>
  </si>
  <si>
    <t>Murex HBsAg Version 3, 9F80-01</t>
  </si>
  <si>
    <t>Máy ELISA</t>
  </si>
  <si>
    <t>Test phát hiện kháng thể viêm gan C trong huyết thanh hoặc huyết tương người</t>
  </si>
  <si>
    <t>Đạt tiêu chuẩn WHO. Coated Wells with purified HCV antigens; Sample Diluent; Negative Control; Anti-HCV Positive Control; Conjugate Diluent; Conjugate 1x freeze dried antibody; Substrate Diluent; Substrate Concentrate; Wash Fluid
Tương thích EDCNet của NRL.
Hộp ≥ 96 test
Tương thích với hệ thống máy ELISA tại bệnh viện</t>
  </si>
  <si>
    <t>Murex anti-HCV (version 4.0); 7F5156</t>
  </si>
  <si>
    <t>Kít phát hiện kháng thể kháng vi khuẩn Giang mai</t>
  </si>
  <si>
    <t>Phát hiện kháng thể kháng Treponema pallidum
Loại mẫu: Huyết thanh, huyết tương
Test Cells: Avian erythrocytes coated with antigens of T. pallidum
Control Cells: Preserved chicken erythrocytes, not coated
Positive control; Negative control
Độ nhạy : 100%
Độ đặc hiệu: 100%
Tương thích với hệ thống máy ELISA tại bệnh viện</t>
  </si>
  <si>
    <t>200 test/hộp</t>
  </si>
  <si>
    <t>Syphilis Multi-Card; ISY-402</t>
  </si>
  <si>
    <t>IB2400137895</t>
  </si>
  <si>
    <t xml:space="preserve">365/QĐ-BVĐKSG
</t>
  </si>
  <si>
    <t>15/7/2024</t>
  </si>
  <si>
    <t>Bệnh viện Đa Khoa Sài Gòn.</t>
  </si>
  <si>
    <t>Anti A (IgM)</t>
  </si>
  <si>
    <t>Anti-A kháng thể đơn dòng dẫn xuất từ tế bào dòng lai (CCS) A500100 1,0ml. ISO-13485
- Hiệu giá: ≥ 1: 512
- Độ nhạy và độ đặc hiệu: 100%
- Tiêu chuẩn chất lượng: ISO 13485
Lọ ≥ 10ml</t>
  </si>
  <si>
    <t>10 ml/ Lọ</t>
  </si>
  <si>
    <t>Kháng thể anti A</t>
  </si>
  <si>
    <t>Anti A (IgM); 811002</t>
  </si>
  <si>
    <t xml:space="preserve"> Công ty Cổ phần thương mại Thiên Lương</t>
  </si>
  <si>
    <t>Anti AB (IgM)</t>
  </si>
  <si>
    <t>Kháng thể đơn dòng Anti A,B (dòng lai CCS A-5E10; B-2D7)
- Hiệu giá ≥ 1:256
- Độ đặc hiệu: 100%
- Bảo quản ở 2 - 8 độ C, không để đông lạnh.
- Tiêu chuẩn chất lượng: ISO 13485
Lọ ≥ 10ml</t>
  </si>
  <si>
    <t>Kháng thể Anti AB</t>
  </si>
  <si>
    <t>Anti AB (IgM), 816002</t>
  </si>
  <si>
    <t>IB2400613097</t>
  </si>
  <si>
    <t>KQ2400613097_2503181400</t>
  </si>
  <si>
    <t>Bệnh viện 199 Bộ Công an</t>
  </si>
  <si>
    <t>Công ty cổ phần Dược phẩm Tường Khuê</t>
  </si>
  <si>
    <t>Anti B (IgM)</t>
  </si>
  <si>
    <t>Anti-B kháng thể đơn dòng dẫn xuất từ tế bào dòng lai (CCS) B501100 1,0ml. ISO-13485
- Hiệu giá: ≥ 1: 256
- Độ nhạy và độ đặc hiệu: 100%
- Tiêu chuẩn chất lượng: ISO 13485
Lọ ≥ 10ml</t>
  </si>
  <si>
    <t>Huyết thanh định nhóm máu ABO (anti B)</t>
  </si>
  <si>
    <t>Anti B (IgM); 814002</t>
  </si>
  <si>
    <t>Anti D (IgM+IgG)</t>
  </si>
  <si>
    <t>Kháng thể đơn dòng có dẫn xuất từ tế bào dòng lai (CCS) Anti-D BS225 
Hiệu giá ≥ 1:256
- Độ đặc hiệu: 100%
- Bảo quản 2 - 8 độ C; không để đông lạnh
- Tiêu chuẩn chất lượng: ISO 13485
Lọ ≥ 10ml</t>
  </si>
  <si>
    <t>Anti D (IgG + IgM)</t>
  </si>
  <si>
    <t>CÔNG TY CỔ PHẦN THƯƠNG MẠI THIÊN LƯƠNG</t>
  </si>
  <si>
    <t>Chất chuẩn dùng cho XN định lượng Anti Xa</t>
  </si>
  <si>
    <t>Hóa chất dùng để hiệu chuẩn cho XN đông máu Heparin ≥ 3 mức. 
Dạng Bột khô. Thời gian ổn định ≥ 2 ngày nhiệt độ 2-8 độ C và ≥ 1 ngày nhiệt độ 15 độ C trên máy
Hộp ≥ 3x1ml+3x1ml+3x1ml
Tương thích với hệ thống máy ACL TOP 500, 550 tại Bệnh viện</t>
  </si>
  <si>
    <t>3x1ml+3x1ml+3x1ml/Hộp</t>
  </si>
  <si>
    <t>HemosIL Heparin Calibrators; 0020300600</t>
  </si>
  <si>
    <t>Công ty TNHH Kỹ thuật Thanh Hà</t>
  </si>
  <si>
    <t>ACL TOP 500, 550</t>
  </si>
  <si>
    <t>Bộ (1x1mL+1x1mL+1x1mL)
Hộp (3x1mL+3x1mL+3x1mL)</t>
  </si>
  <si>
    <t xml:space="preserve">Chất kiểm chứng dùng cho XN định lượng Anti Xa </t>
  </si>
  <si>
    <r>
      <t xml:space="preserve">Hóa chất dùng để kiểm chuẩn cho XN xác định Heparin trọng lượng phân tử thấp trong dải đo thấp và dải đo cao trên máy phân tích đông máu. Dạng Bột khô. Thời gian ổn định ≥ 2 ngày nhiệt độ 2-8 độ C , ≥  1 ngày nhiệt độ 15 độ C trên máy. Gồm: 1 lọ ≥1ml mức thấp và 1 lọ ≥1ml mức cao trong 1 hộp
</t>
    </r>
    <r>
      <rPr>
        <sz val="8"/>
        <color rgb="FFFF0000"/>
        <rFont val="Times New Roman"/>
        <family val="1"/>
      </rPr>
      <t>Hộp ≥ 5x1ml+5x1ml</t>
    </r>
    <r>
      <rPr>
        <sz val="8"/>
        <color theme="1"/>
        <rFont val="Times New Roman"/>
        <family val="1"/>
      </rPr>
      <t xml:space="preserve">
Tương thích với hệ thống máy ACL TOP 500, 550 tại Bệnh viện</t>
    </r>
  </si>
  <si>
    <t>5x1ml+5x1ml/Hộp</t>
  </si>
  <si>
    <t>hộp</t>
  </si>
  <si>
    <t>Chất kiểm chứng dùng cho XN định lượng Anti Xa</t>
  </si>
  <si>
    <t>HemosIL LMW Heparin Controls; 0020300200</t>
  </si>
  <si>
    <t>Xem lại quy cách ???</t>
  </si>
  <si>
    <t>0020300200
HemosIL LMW Heparin Controls</t>
  </si>
  <si>
    <t>Bộ gồm 2 lọ:
1x1mL+1x1mL
[Hộp 5 Bộ: (5x1mL+5x1mL)]</t>
  </si>
  <si>
    <t>Hóa chất dùng cho XN định lượng Anti Xa</t>
  </si>
  <si>
    <t>Hóa chất dùng để xác định hoạt độ heparin không phân đoạn hoặc Heparin trọng lượng phân tử thấp trên máy phân tích đông máu, các chất ức chế trực tiếp yếu tố FXa như Rivaroxaban, Apixaban theo phương pháp so màu. Dạng Lỏng. 
Thời gian ổn định Hóa chất Factor Xa ≥ 30 ngày nhiệt độ 2-8 độ C , ≥ 7 ngày nhiệt độ 15 độ C
Hộp ≥ 5x3ml+5x2,5ml
Tương thích với hệ thống máy ACL TOP 500, 550 tại Bệnh viện</t>
  </si>
  <si>
    <t>5x3ml+5x2,5ml/Hộp</t>
  </si>
  <si>
    <t>HemosIL Liquid Anti-Xa; 0020302601</t>
  </si>
  <si>
    <t>0020302601
HemosIL Liquid Anti-Xa</t>
  </si>
  <si>
    <t>Cặp gồm 2 lọ:
 1x3mL+1x2.5mL
[Hộp 5 Cặp: (5x3mL+5x2.5mL)]</t>
  </si>
  <si>
    <t>Hóa chất định lượng Antithrombin</t>
  </si>
  <si>
    <t>Hóa chất dùng để XN định lượng Antithrombin theo phương pháp so màu trên máy phân tích đông máu. Dạng Lỏng. Thời gian ổn định Hóa chất Factor Xa ≥ 35 ngày nhiệt độ 2-8 độ C , ≥ 2 ngày nhiệt độ 15 độ C
Hộp ≥ 4 Cặp: (4x4.5mL+4x4.5mL)
Tương thích với hệ thống máy ACL TOP 500, 550 tại Bệnh viện</t>
  </si>
  <si>
    <t>Hộp 4 Cặp: (4x4.5mL+4x4.5mL)</t>
  </si>
  <si>
    <t>HemosIL Liquid Antithrombin; 0020030100</t>
  </si>
  <si>
    <t>0020030100
HemosIL Liquid Antithrombin</t>
  </si>
  <si>
    <t>Cặp gồm 2 lọ:
 1x4.5mL+1x4.5mL
[Hộp 4 Cặp: (4x4.5mL+4x4.5mL)]</t>
  </si>
  <si>
    <t>Chất kiểm chứng dùng cho XN định lượng D-Dimer</t>
  </si>
  <si>
    <r>
      <t xml:space="preserve">Hóa chất dùng để kiểm chuẩn cho XN định lượng D-Dimer (đơn vị: FEU ng/mL) dải đo bình thường và dải đo bất thường trên máy phân tích đông máu. Dạng lỏng. Thời gian ổn định  ≥ 30 ngày nhiệt độ 2-8 độ , ≥  24 giờ nhiệt độ 15 độ trên máy. Gồm: 1 lọ ≥1ml mức bình thường và 1 lọ ≥1ml mức cao
</t>
    </r>
    <r>
      <rPr>
        <sz val="8"/>
        <color rgb="FFFF0000"/>
        <rFont val="Times New Roman"/>
        <family val="1"/>
      </rPr>
      <t>Hộp ≥ 5x1mL+5x1mL</t>
    </r>
    <r>
      <rPr>
        <sz val="8"/>
        <color theme="1"/>
        <rFont val="Times New Roman"/>
        <family val="1"/>
      </rPr>
      <t xml:space="preserve">
Tương thích với hệ thống máy ACL TOP 500, 550 tại Bệnh viện</t>
    </r>
  </si>
  <si>
    <t>5x1mL+5x1mL/hộp</t>
  </si>
  <si>
    <t>HemosIL D-Dimer HS 500 Controls; 0020013100</t>
  </si>
  <si>
    <t>Bộ (1x1mL+1x1mL)
Hộp (5x1mL+5x1mL)</t>
  </si>
  <si>
    <t>Hóa chất định lượng D-Dimer</t>
  </si>
  <si>
    <t>Hóa chất dùng để XN định lượng D-Dimer theo phương pháp miễn dịch độ đục latex trên máy phân tích đông máu, loại trừ thuyên tắc huyết khối tĩnh mạch (VTE).
Ngưỡng ≥ 500 ng/mL, độ nhạy ≥ 99.9%, độ đặc hiệu ≥ 40%, độ tuyến tính 215 - 128000ng/ml (hoặc rộng hơn). Hóa chất kèm theo chất đệm (hoặc chất pha loãng) và chất chuẩn. Dạng lỏng . Độ ổn định sử dụng sau khi hoàn nguyên (hoặc mở nắp): hóa chất Latex ≥ 30 ngày nhiệt độ 2-8 độ C , ≥ 7 ngày nhiệt độ 15 độ C. Gồm: 1 lọ Latex Reagent ≥4ml; 1 lọ Reaction Buffer ≥6ml; 1 lọ D-Dimer Calibrator ≥1ml
Hộp ≥ 3 x 4mL+3 x 6ml+2 x 1ml
Tương thích với hệ thống máy ACL TOP 750 tại bệnh viện</t>
  </si>
  <si>
    <t>3 x 4mL+3 x 6ml+2 x 1ml/ Hộp</t>
  </si>
  <si>
    <t>HemosIL D-Dimer HS 500; 0020500100</t>
  </si>
  <si>
    <t>Máy ACL TOP 750</t>
  </si>
  <si>
    <t>Hóa chất xét nghiệm định lượng Fibrinogen</t>
  </si>
  <si>
    <t>Hóa chất dùng để XN định lượng Fibrinogen, theo phương pháp Clauss trên máy phân tích đông máu. Dạng: bột khô. Độ ổn định sử dụng sau khi hoàn nguyên (hoặc mở nắp) ≥ 3 ngày nhiệt độ 2-8 độ C , ≥ 3 ngày nhiệt độ 15 độ C trên máy
Hộp ≥ 10 x 2ml
Tương thích với hệ thống máy ACL TOP 750 tại bệnh viện</t>
  </si>
  <si>
    <t>10 x 2ml/Hộp</t>
  </si>
  <si>
    <t>HemosIL Fibrinogen C,0020301100</t>
  </si>
  <si>
    <t>Hóa chất dùng để XN định lượng Protein C</t>
  </si>
  <si>
    <t>Hóa chất dùng để xác định XN Protein C theo phương pháp so màu. Dạng Bột khô và chất đệm. Thời gian ổn định Hóa chất Protein C ≥ 90 ngày nhiệt độ 2-8 độ C , ≥ 5 ngày nhiệt độ 15 độ C trên máy. 
Hộp ≥ 2x2.5mL+2x2.5mL+1x8mL
Tương thích với hệ thống máy ACL TOP 500, 550 tại Bệnh viện</t>
  </si>
  <si>
    <t>2x2.5mL+2x2.5mL+1x8mL/ Hộp</t>
  </si>
  <si>
    <t>HemosIL Protein C; 0020300500</t>
  </si>
  <si>
    <t>0020300500
HemosIL Protein C</t>
  </si>
  <si>
    <t>Hộp 2x2.5mL+2x2.5mL+1 x8mL</t>
  </si>
  <si>
    <t>Hóa chất dùng để xét nghiệm xác định hoạt độ Protein S tự do</t>
  </si>
  <si>
    <t>Hóa chất dùng để XN xác định hoạt độ của Protein S tự do theo phương pháp đo mức thời gian PT kéo dài. Dạng Bột khô và lỏng. Thời gian ổn định hóa chất Protein S ≥ 1 ngày nhiệt độ 2-8 độ C , ≥ 8 giờ nhiệt độ 15 độ C trên máy
Hộp ≥ 3x2mL+3x6mL+3x2mL
Tương thích với hệ thống máy ACL TOP 500, 550 tại Bệnh viện</t>
  </si>
  <si>
    <t>3x2mL+3x6mL+3x2mL/ Hộp</t>
  </si>
  <si>
    <t>HemosIL Protein S Activity; 0020302000</t>
  </si>
  <si>
    <t>0020302000
HemosIL Protein S Activity</t>
  </si>
  <si>
    <t>Hộp 3x2mL+3x6mL+3 x2mL</t>
  </si>
  <si>
    <t>Hóa chất xét nghiệm định lượng Protein S tự do</t>
  </si>
  <si>
    <t>Hóa chất dùng để XN xác định Protein S tự do theo phương pháp miễn dịch latex trên máy phân tích đông máu. Dạng bột khô và chất đệm. Thời gian ổn định ≥ 30 ngày nhiệt độ 2-8 độ C, ≥ 7 ngày nhiệt độ 15 độ C trên máy
Hộp ≥ 3x4mL+3x4mL+3x2mL
Tương thích với hệ thống máy ACL TOP 500, 550 tại Bệnh viện</t>
  </si>
  <si>
    <t>3x4mL+3x4mL+3x2mL/ Hộp</t>
  </si>
  <si>
    <t>HemosIL Free Protein S; 0020002700</t>
  </si>
  <si>
    <t>Hóa chất xét nghiệm định lượng yếu tố II</t>
  </si>
  <si>
    <t>Dạng bột khô, sử dụng trên máy phân tích đông máu. Thành phần: huyết tương làm nghèo yếu tố II. Thời gian ổn định ≥ 24 giờ
Hộp ≥ 10x1mL
Tương thích với hệ thống máy ACL TOP 500, 550 tại Bệnh viện</t>
  </si>
  <si>
    <t>10x1mL/ Hộp</t>
  </si>
  <si>
    <t>HemosIL Factor II deficient plasma; 0020012200</t>
  </si>
  <si>
    <t>0020012200
HemosIL Factor II deficient plasma</t>
  </si>
  <si>
    <t>Hộp 10 lọ x 1mL</t>
  </si>
  <si>
    <t>Hóa chất xét nghiệm định lượng yếu tố V</t>
  </si>
  <si>
    <t>Dạng bột khô, sử dụng trên máy phân tích đông máu. Thành phần: huyết tương làm nghèo yếu tố V. Thời gian ổn định ≥ 24 giờ
Hộp ≥ 10x1mL
Tương thích với hệ thống máy ACL TOP 500, 550 tại Bệnh viện</t>
  </si>
  <si>
    <t>HemosIL Factor V deficient plasma; 0020011500</t>
  </si>
  <si>
    <t>0020011500
HemosIL Factor V deficient plasma</t>
  </si>
  <si>
    <t>Hóa chất xét nghiệm định lượng yếu tố VII</t>
  </si>
  <si>
    <t>Dạng bột khô, sử dụng trên máy phân tích đông máu. Thành phần: huyết tương làm nghèo yếu tố VII. Thời gian ổn định ≥ 24 giờ
Hộp ≥ 10x1mL
Tương thích với hệ thống máy ACL TOP 500, 550 tại Bệnh viện</t>
  </si>
  <si>
    <t>HemosIL Factor VII deficient plasma; 0020011700</t>
  </si>
  <si>
    <t>0020011700
HemosIL Factor VII deficient plasma</t>
  </si>
  <si>
    <t>Hóa chất xét nghiệm định lượng yếu tố VIII</t>
  </si>
  <si>
    <t>Dạng bột khô, sử dụng trên máy phân tích đông máu. Thành phần: huyết tương làm nghèo yếu tố VIII. Thời gian ổn định ≥ 24 giờ
Hộp ≥ 10x1mL
Tương thích với hệ thống máy ACL TOP 500, 550 tại Bệnh viện</t>
  </si>
  <si>
    <t>HemosIL Factor VIII deficient plasma; 0020012800</t>
  </si>
  <si>
    <t>0020012800
HemosIL Factor VIII deficient plasma</t>
  </si>
  <si>
    <t>Hóa chất xét nghiệm định lượng yếu tố X</t>
  </si>
  <si>
    <t>Dạng bột khô, sử dụng trên máy phân tích đông máu. Thành phần: huyết tương làm nghèo yếu tố X. Thời gian ổn định  ≥ 24 giờ
Hộp ≥ 10x1mL
Tương thích với hệ thống máy ACL TOP 500, 550 tại Bệnh viện</t>
  </si>
  <si>
    <t>HemosIL Factor X deficient plasma; 0020010000</t>
  </si>
  <si>
    <t>0020010000
HemosIL Factor X deficient plasma</t>
  </si>
  <si>
    <t>Hóa chất xét nghiệm định lượng yếu tố XI</t>
  </si>
  <si>
    <t>Dạng bột khô, sử dụng trên máy phân tích đông máu. Thành phần: huyết tương làm nghèo yếu tố XI. Thời gian ổn định  ≥ 24 giờ
Hộp ≥ 10x1mL
Tương thích với hệ thống máy ACL TOP 500, 550 tại Bệnh viện</t>
  </si>
  <si>
    <t>HemosIL Factor XI deficient plasma; 0020011300</t>
  </si>
  <si>
    <t>0020011300
HemosIL Factor XI deficient plasma</t>
  </si>
  <si>
    <t>Hóa chất xét nghiệm định lượng yếu tố XII</t>
  </si>
  <si>
    <t>Dạng bột khô, sử dụng trên máy phân tích đông máu. Thành phần: huyết tương làm nghèo yếu tố XII. Thời gian ổn định  ≥ 24 giờ
Hộp ≥ 10x1mL
Tương thích với hệ thống máy ACL TOP 500, 550 tại Bệnh viện</t>
  </si>
  <si>
    <t>HemosIL Factor XII deficient plasma; 0020011200</t>
  </si>
  <si>
    <t>0020011200
HemosIL Factor XII deficient plasma</t>
  </si>
  <si>
    <t>Xét nghiệm định lượng yếu tố IX</t>
  </si>
  <si>
    <t>Dạng bột khô, sử dụng trên máy phân tích đông máu. Thành phần: huyết tương làm nghèo yếu tố IX. Thời gian ổn định  ≥ 24 giờ
Hộp ≥ 10x1mL
Tương thích với hệ thống máy ACL TOP 500, 550 tại Bệnh viện</t>
  </si>
  <si>
    <t>HemosIL Factor IX deficient plasma; 0020011900</t>
  </si>
  <si>
    <t>Hộp (10x1mL)</t>
  </si>
  <si>
    <t>Chất chuẩn dùng cho các xét nghiệm trên máy phân tích đông máu</t>
  </si>
  <si>
    <t>Hóa chất dùng để hiệu chuẩn cho XN đông máu như Fibrinogen, các loại yếu tố,yếu tố Von Willebrand, Antithrombin, Plasminogen, Plasmin Inhibitor, Protein S, Protein C. Dạng Bột khô. Thời gian ổn định  ≥ 24 giờ nhiệt độ 2-8 độ C với XN Fibrinogen, ≥ 8 giờ nhiệt độ 2-8 độ C với các XN yếu tố. Hộp ≥ 10 lọ, Lọ ≥1ml
Tương thích với hệ thống máy ACL TOP 500, 550 tại Bệnh viện</t>
  </si>
  <si>
    <t>HemosIL Calibration plasma; 0020003700</t>
  </si>
  <si>
    <t>0020003700
HemosIL Calibration plasma</t>
  </si>
  <si>
    <t>Chất kiểm chứng mức bất thường cao</t>
  </si>
  <si>
    <t>Dùng cho các XN trên máy phân tích đông máu. Hóa chất dùng để kiểm chuẩn cho XN đông máu như PT,APTT, Hepatocomplex ở dải đo bất thường cao Dạng Bột khô. Thời gian ổn định ≥ 24 giờ với XN PT,APTT
Hộp ≥ 10x1mL
Tương thích với hệ thống máy ACL TOP 500, 550 tại Bệnh viện</t>
  </si>
  <si>
    <t>HemosIL High Abnormal Control ASSAYED; 0020003310</t>
  </si>
  <si>
    <t>0020003310
HemosIL High Abnormal Control ASSAYED</t>
  </si>
  <si>
    <t>Chất kiểm chứng mức bất thường thấp</t>
  </si>
  <si>
    <t>Dùng cho các XN trên máy phân tích đông máu. Hóa chất dùng để kiểm chuẩn cho XN đông máu như PT,APTT, TT,Fibrinogen, Antithrombin, Protein S, Protein C, Hepatocomplex ở dải đo bất thường thấp. Dạng Bột khô. Thời gian ổn định ≥ 24 giờ với XN PT,APTT,Fibrinogen,TT.
Hộp ≥ 10x1mL
Tương thích với hệ thống máy ACL TOP 750 tại bệnh viện</t>
  </si>
  <si>
    <t>HemosIL Low Abnormal Control ASSAYED; 0020003210</t>
  </si>
  <si>
    <t>Chất kiểm chứng mức bình thường</t>
  </si>
  <si>
    <t>Dùng cho các XN trên máy phân tích đông máu. Hóa chất dùng để kiểm chuẩn cho XN đông máu như PT,APTT, TT,Fibrinogen, các loại yếu tố, yếu tố Von Willebrand, Antithrombin, Plasminogen, Plasmin Inhibitor, Protein S, Protein C, Hepatocomplex ở dải đo bình thường Dạng Bột khô. Thời gian ổn định ≥ 24 giờ với XN PT,APTT,Fibrinogen,TT
Hộp ≥ 10x1mL
Tương thích với hệ thống máy ACL TOP 750 tại bệnh viện</t>
  </si>
  <si>
    <t>HemosIL Normal Control ASSAYED; 0020003110</t>
  </si>
  <si>
    <t>Hóa chất dung dịch dùng để làm sạch trên hệ thống máy đông máu tự động</t>
  </si>
  <si>
    <t>Thành phần Acid clohydric 100 mmol/L
Hộp ≥ 1x500mL
Tương thích với hệ thống máy ACL TOP 500, 550 tại Bệnh viện</t>
  </si>
  <si>
    <t>1x500mL/ Hộp</t>
  </si>
  <si>
    <t>HemosIL Cleaning solution; 0009831700</t>
  </si>
  <si>
    <t>0009831700
HemosIL Cleaning solution</t>
  </si>
  <si>
    <t>Hộp 1 lọ x 500mL</t>
  </si>
  <si>
    <t>Hóa chất dung dịch dùng để làm sạch và tẩy nhiễm trên hệ thống máy đông máu tự động</t>
  </si>
  <si>
    <t>Thành phần dung dịch natri hypoclorit chứa ≤ 5% clo
Hộp ≥ 1 x 80ml
Tương thích với hệ thống máy ACL TOP 750 tại bệnh viện</t>
  </si>
  <si>
    <t>1 x 80ml/ Hộp</t>
  </si>
  <si>
    <t>HemosIL Cleaning agent, 9832700</t>
  </si>
  <si>
    <t>Hóa chất dung dịch dùng để xúc rửa trên hệ thống phân tích đông máu tự động</t>
  </si>
  <si>
    <t>Thành phần 2-Methyl-4-isothiazolin-3-one hydrochloride (Methylisothiazolinone hydrochloride) ≤ 0.005 %
Bình ≥ 1x4000mL
Tương thích với hệ thống máy ACL TOP 500, 550 tại Bệnh viện</t>
  </si>
  <si>
    <t>1x4000mL/ Bình</t>
  </si>
  <si>
    <t>HemosIL Rinse solution; 0020302400</t>
  </si>
  <si>
    <t>0020302400
HemosIL Rinse solution</t>
  </si>
  <si>
    <t>Lọ (Bình) 1x4000mL</t>
  </si>
  <si>
    <t>Hóa chất pha loãng chất chuẩn máy trên hệ thống phân tích đông máu</t>
  </si>
  <si>
    <t>Thành phần: Dung dịch muối natri clorid, natri azide
Hộp ≥ 1x100ml
Tương thích với hệ thống máy ACL TOP 750 tại bệnh viện</t>
  </si>
  <si>
    <t>1 x 100ml/ Hộp</t>
  </si>
  <si>
    <t>HemosIL Factor diluent,0009757600</t>
  </si>
  <si>
    <t>Hóa chất đo thời gian APTT</t>
  </si>
  <si>
    <t>Hóa chất dùng để XN thời gian APTT dành cho máy phân tích đông máu đóng gói kèm theo Calcium Chloride. Dạng Lỏng. Độ ổn định sử dụng sau khi hoàn nguyên (hoặc mở nắp) ≥ 30 ngày nhiệt độ 2-8 độ C , ≥ 10 ngày nhiệt độ 15 độ C
Hộp ≥ 5 x 10ml+5 x 10ml
Tương thích với hệ thống máy ACL TOP 750 tại bệnh viện</t>
  </si>
  <si>
    <t>5 x 10ml+5 x 10ml/ Hộp</t>
  </si>
  <si>
    <t>HemosIL SynthASil,0020006800</t>
  </si>
  <si>
    <t>Hóa chất đo thời gian PT</t>
  </si>
  <si>
    <t>Hóa chất dùng để XN thời gian PT, ISI ≤ 1,05 dành cho máy phân tích đông máu. Dạng Bột khô và chất đệm pha loãng. Độ ổn định sử dụng sau khi hoàn nguyên (hoặc mở nắp) ≥ 10 ngày ở nhiệt độ 2-8 độ C và ≥ 10 ngày ở 15 độ C trên máy. Gồm: 1 lọ ≥20ml RecombiPlasTin 2G; 1 lọ ≥20ml RecombiPlasTin 2G Diluent
Hộp ≥ 5 x 20ml+5 x 20ml
Tương thích với hệ thống máy ACL TOP 750 tại bệnh viện</t>
  </si>
  <si>
    <t>5 x 20ml+5 x 20ml/ Hộp</t>
  </si>
  <si>
    <t>Hóa chất đo thời gian PT dành cho máy phân tích đông máu</t>
  </si>
  <si>
    <t>HemosIL RecombiPlasTin 2G; 0020003050</t>
  </si>
  <si>
    <t>Hóa chất xét nghiệm đo thời gian Thrombin</t>
  </si>
  <si>
    <t>Dạng bột khô và chất đệm, dành cho máy phân tích đông máu. Độ ổn định sử dụng sau khi hoàn nguyên (hoặc mở nắp): hóa chất Thrombin ≥ 15 ngày nhiệt độ 2-8 độ C , ≥ 1 ngày nhiệt độ 15 độ C trên máy. Gồm: 4 lọ Bovine thrombin ≥2ml; 1 lọ đệm ≥9ml 
Hộp ≥ 4x2mL+1x9mL
Tương thích với hệ thống máy ACL TOP 500, 550 tại Bệnh viện</t>
  </si>
  <si>
    <t>4x2mL+1x9mL/ Hộp</t>
  </si>
  <si>
    <t>HemosIL Thrombin Time; 0009758515</t>
  </si>
  <si>
    <t>0009758515
HemosIL Thrombin Time</t>
  </si>
  <si>
    <t>Bộ (Hộp) 4x2mL+1x9mL</t>
  </si>
  <si>
    <t>Cóng phản ứng dạng khối</t>
  </si>
  <si>
    <t>Cóng phản ứng dùng trên hệ thống máy đông máu tự động. Dạng nhựa rắn 4 cóng liền khối trên một thanh. Hộp ≥ 2400 cóng
Tương thích với hệ thống máy ACL TOP 500, 550 tại Bệnh viện</t>
  </si>
  <si>
    <t>2400 cóng/ Hộp</t>
  </si>
  <si>
    <t>ACL TOP Cuvettes; 0029400100</t>
  </si>
  <si>
    <t>Hộp (2400cuvette)</t>
  </si>
  <si>
    <t>Kit xét nghiệm miễn dịch dòng tế bào Lympho B- NK</t>
  </si>
  <si>
    <t>Hỗn dịch kháng thể CD45 gắn màu huỳnh quang FITC, kháng thể CD56 gắn màu huỳnh quang RD1, kháng thể CD19 gắn màu huỳnh quang ECD và kháng thể CD3 gắn màu huỳnh quang PC5
Hộp ≥ 50 test</t>
  </si>
  <si>
    <t>CYTO-STAT tetraCHROME CD45-FITC/CD56-RD1/CD19-ECD/CD3-PC5; 6607073</t>
  </si>
  <si>
    <t>Kit xét nghiệm HLA B27</t>
  </si>
  <si>
    <t>Hỗn hợp kháng thể gắn huỳnh quang: HLA-B27‐FITC, dòng vô tính: HLA-ABC-m3, tế bào lai: NS1 x balb/c /HLA-B7‐PE, dòng vô tính BB7.1, tế bào lai: NS1 x balb/c. Đóng gói: ≥50 tests.</t>
  </si>
  <si>
    <t>50 tests/ Lọ</t>
  </si>
  <si>
    <t>Anti-HLA-B27-FITC Anti-HLA-B7-PE; A07739</t>
  </si>
  <si>
    <t>A07739
Anti-HLA-B27-FITC Anti-HLA-B7-PE</t>
  </si>
  <si>
    <t>Lọ (Hộp) 50 tests</t>
  </si>
  <si>
    <t>Dịch bao</t>
  </si>
  <si>
    <t>Chất pha loãng gồm có nước chất lượng cao và một hợp chất diệt khuẩn, chứa thành phần bảo quản không phản ứng
Hộp ≥1 x 10L</t>
  </si>
  <si>
    <t>1x10L/ Hộp</t>
  </si>
  <si>
    <t>DxFLEX Sheath Fluid; B73613</t>
  </si>
  <si>
    <t>Bead kiểm chuẩn</t>
  </si>
  <si>
    <t xml:space="preserve">Hỗn dịch chứa hỗn hợp fluorosphere (hạt phát huỳnh quang) '- loại 3 µm, dải phát huỳnh quang 410-800 nm khi được kích thích ở bước sóng 405, 488 nm, và 635 nm. Hộp ≥1x2mL </t>
  </si>
  <si>
    <t>1x2mL/ Hộp</t>
  </si>
  <si>
    <t>CytoFLEX Daily QC Fluorospheres; B53230</t>
  </si>
  <si>
    <t>Dung dịch rửa dùng cho máy tế bào dòng chảy</t>
  </si>
  <si>
    <t>Chất tẩy rửa không chứa azide và formaldehyde, chứa chất ly giải protein. Hộp ≥ 500ml</t>
  </si>
  <si>
    <t>1x500 ml/ Hộp</t>
  </si>
  <si>
    <t>FlowClean Cleaning Agent; A64669</t>
  </si>
  <si>
    <t>Chất ly giải hồng cầu</t>
  </si>
  <si>
    <t>Thuốc thử ly giải hồng cầu, hoạt chất chính của VersaLyse là một amin mạch vòng, tiếp xúc với anhydrase carbonic có trong các tế bào hồng cầu, đóng gói ≥100 tests</t>
  </si>
  <si>
    <t>100 tests/ Lọ</t>
  </si>
  <si>
    <t>VersaLyse Lysing Solution; A09777</t>
  </si>
  <si>
    <t>Lysing Solution (10X); A07799</t>
  </si>
  <si>
    <t>Lọ (100 tests)</t>
  </si>
  <si>
    <t>Kháng thể CD 19 đánh dấu huỳnh quang PC5</t>
  </si>
  <si>
    <t>Tính đặc hiệu: CD19, Dòng: J3-119
Kiểu miễn dịch: IgG1  
Chất huỳnh quang: PC5 
Bước sóng kích thích: ≥488 nm Đỉnh phát xạ: ≥670 nm
Hộp ≥ 100 test</t>
  </si>
  <si>
    <t>CD19-PC5; A07771</t>
  </si>
  <si>
    <t>Kháng thể CD3 gắn huỳnh quang ECD</t>
  </si>
  <si>
    <t>Phân tử đặc hiệu CD3 gắn huỳnh quang ECD. Bước sóng kích thích: ≥488nm. Đỉnh phát xạ: ≥613nm Kháng thể mouse IgG1, clone: UCHT1
Hộp ≥ 100 test</t>
  </si>
  <si>
    <t>CD3-ECD; A07748</t>
  </si>
  <si>
    <t>Ống mẫu</t>
  </si>
  <si>
    <t>Ống nhựa kích thước ≥ (12 x 75 mm) phù hợp với máy có sẵn tại Bệnh viện. Đóng gói theo tiêu chuẩn KT của nhà SX
Túi ≥ 250 ống</t>
  </si>
  <si>
    <t>250 ống/ Túi</t>
  </si>
  <si>
    <t>LAB EQUIP, TEST TUBE, 12 X 75 MM, POLYPROPYLENE, BLUE (250/PK); 2523749</t>
  </si>
  <si>
    <t>Túi (250 ống/tubes)</t>
  </si>
  <si>
    <t>Dung dịch rửa dùng cho máy phân tích huyết học</t>
  </si>
  <si>
    <t>Hóa chất để sử dụng như một chất làm sạch cho các bộ phận của máy phân tích tế bào tự động khi tiếp xúc với máu. - Thành phần: Dung dịch chứa enzym phân giải protein
Hộp ≥ 10L</t>
  </si>
  <si>
    <t>10L/ HỘP</t>
  </si>
  <si>
    <t>COULTER DxH Cleaner,628023</t>
  </si>
  <si>
    <t>Dung dịch nhuộm hồng cầu lưới dùng cho xét nghiệm huyết học</t>
  </si>
  <si>
    <t>Hóa chất được chỉ định sử dụng trên hệ thống phân tích tế bào tự động để làm sạch hồng cầu và nhuộm hồng cầu lưới.
Thành phần: Gồm: 1 lọ Reagent A ≥380ml; 1 lọ Reagent B ≥1900ml
+ Reagent A- Retic Stain: New Methylene Blue trong dung dịch đệm ≥0.06% (w/v) 
+ Reagent B- Retic Clear: Sulfuric Acid với chất ổn định ≥0,15%.
Tương thích với hệ thống máy DxH600, DxH690T tại bệnh viện</t>
  </si>
  <si>
    <t>1900mL+380mL/ Hộp</t>
  </si>
  <si>
    <t>COULTER DxH Retic Pack; 628021</t>
  </si>
  <si>
    <t>DxH600, DxH690T</t>
  </si>
  <si>
    <t>Hộp (1900mL+380mL)</t>
  </si>
  <si>
    <t>Chất kiểm chuẩn dùng trên máy phân tích huyết học</t>
  </si>
  <si>
    <t>Hóa chất kiểm chuẩn huyết học được sử dụng để đánh giá độ ổn định của máy huyết học.
- Thành phần: gồm hồng cầu được ổn định trong môi trường đẳng trương, thành phần giống tiểu cầu và hồng cầu cố định mô phỏng bạch cầu và hồng cầu có nhân. Bộ gồm 3 lọ: Mức thấp ≥3.5ml, Mức bình thường ≥3.5ml, Mức cao ≥3.5ml
Tương thích với hệ thống máy DxH600, DxH690T tại bệnh viện</t>
  </si>
  <si>
    <t>1x3.5mLLevel I
1x3.5mLLevel II
1x3.5mLLevel III/ Bộ
(Hộp 4 bộ)</t>
  </si>
  <si>
    <t>bộ</t>
  </si>
  <si>
    <t>COULTER 6C Cell Control; 628027</t>
  </si>
  <si>
    <t>C07297
COULTER 6C Plus Cell Control</t>
  </si>
  <si>
    <t>Bộ gồm 3 lọ:
1x3.5mL Level I;
1x3.5mL Level II;
1x3.5mL Level III
[Hộp 4 Bộ: (4x3.5mL Level I; 4x3.5mL Level II; 4x3.5mL Level III)]</t>
  </si>
  <si>
    <t>Chất kiểm chuẩn dùng trên máy phân tích huyết học (kiểm soát xét nghiệm)</t>
  </si>
  <si>
    <t>Hóa chất kiểm chuẩn huyết học được sử dụng để theo dõi sự hoạt động của máy huyết học
- Thành phần: gồm hồng cầu được ổn định trong môi trường đẳng trương, thành phần giống tiểu cầu và hồng cầu cố định mô phỏng bạch cầu và hồng cầu có nhân. Gồm 3 lọ: Mức thấp ≥3.5ml, Mức bình thường ≥3.5ml, Mức cao ≥3.5ml</t>
  </si>
  <si>
    <t>3 × 3.5 mL</t>
  </si>
  <si>
    <t>Chất kiểm chuẩn máy dùng hiệu chỉnh thông số VCS</t>
  </si>
  <si>
    <t>Hóa chất được chỉ định sử dụng trên hệ thống phân tích huyết học tự động kết hợp các hóa chất phân tích để theo dõi giá trị phép đo các thông số về thể tích, độ dẫn, tán xạ.
- Thành phần: một dung dịch chứa các hạt nhựa polystyrene trong chất đệm chứa chất hoạt tính bề mặt.
Lọ ≥ 4 ml
Tương thích với hệ thống máy DxH600, DxH690T tại bệnh viện</t>
  </si>
  <si>
    <t>1x4ml/ Lọ</t>
  </si>
  <si>
    <t>COULTER LATRON CP-X; 628024</t>
  </si>
  <si>
    <t>Lọ (1x4ml)</t>
  </si>
  <si>
    <t>Dung dịch ly giải hồng cầu dùng cho xét nghiệm huyết học</t>
  </si>
  <si>
    <t>Chất ly giải hồng cầu để định lượng hemoglobin, đếm NRBC, đếm và đo kích thước bạch cầu trên hệ thống phân tích tế bào huyết học
Thành phần: Quaternary Ammonium Salts, Sodium Sulfite, Chất ổn định, Chất đệm.
Hộp ≥ 5L</t>
  </si>
  <si>
    <t>5L/ HỘP</t>
  </si>
  <si>
    <t>COULTER DxH Cell Lyse, 628019</t>
  </si>
  <si>
    <t>Dung dịch pha loãng dùng cho xét nghiệm huyết học</t>
  </si>
  <si>
    <t>Sử dụng như một dung dịch đệm pha loãng đẳng trương kết hợp với một tác nhân ly giải không chứa cyanide dùng để đếm và định cỡ các tế bào máu trên hệ thống phân tích tế bào tự động - Thành phần: Sodium Sulfate, Sodium Chloride, Tetracaine HCL, Imidazole
Hộp ≥ 10L</t>
  </si>
  <si>
    <t>COULTER DxH Diluent, 628017</t>
  </si>
  <si>
    <t>Hóa chất dùng để chuẩn bị mẫu (ly giải hồng cầu và bảo vệ bạch cầu) cho xét nghiệm huyết học</t>
  </si>
  <si>
    <t>Hóa chất để thực hiện phân tích năm thành phần bạch cầu trong một mẫu máu, sử dụng công nghệ VCSn. Thành phần gồm hai loại hóa chất:
- Hóa chất Erythrolyse gồm: yếu tố làm ẩm 0,3-1,5g/L, Formic Acid 
- Hóa chất StaliLyse gồm: Sodium Carbonate, Natri clorua, Natri sunfat
Hộp ≥ 1900ml + 850ml</t>
  </si>
  <si>
    <t>1900ml +850ml/ Hộp</t>
  </si>
  <si>
    <t>COULTER DxH Diff Pack,628020</t>
  </si>
  <si>
    <t>Bộ hồng cầu kiểm chuẩn</t>
  </si>
  <si>
    <t xml:space="preserve"> - Bộ hồng cầu dùng cho kiểm chuẩn xét nghiệm nhóm máu trên máy phân tích định nhóm máu gel card ≥ 8 giếng, có khả năng nạp mẫu và card linh động. 
- Thành phần: Bộ hồng cầu kiểm chuẩn gồm 4 lọ A,B,AB,O hoặc tương đương
Hộp ≥ 4x6ml</t>
  </si>
  <si>
    <t>4x6ml</t>
  </si>
  <si>
    <t>Extended IV Control; 213286</t>
  </si>
  <si>
    <t>Máy định nhóm máu tự động</t>
  </si>
  <si>
    <t>Bộ kit định danh kháng thể bất thường</t>
  </si>
  <si>
    <t xml:space="preserve"> - Bộ panel định danh kháng thể bất thường trên máy phân tích định nhóm máu gel card ≥ 8 giếng, có khả năng nạp mẫu và card linh động. 
- Thành phần: Chứa hỗn dịch tế bào hồng cầu người nhóm máu O nồng độ ≥0,8%
Hộp ≥ 11x5ml</t>
  </si>
  <si>
    <t>11x5 ml</t>
  </si>
  <si>
    <t>Identisera Diana; 210210</t>
  </si>
  <si>
    <t>Bộ kit hồng cầu mẫu sàng lọc kháng thể bất thường</t>
  </si>
  <si>
    <t xml:space="preserve"> - Hồng cầu mẫu dùng sàng lọc kháng thể bất thường trên máy phân tích định nhóm máu gel card ≥ 8 giếng, có khả năng nạp mẫu và card linh động. 
- Thành phần: Chứa hỗn dịch tế bào hồng cầu người nhóm máu O nồng độ ≥0,8%
Hộp ≥ 3x10ml</t>
  </si>
  <si>
    <t>3x10ml</t>
  </si>
  <si>
    <t>Bộ 3 lọ hồng cầu sàng lọc kháng thể bất thường</t>
  </si>
  <si>
    <t>Serascan Diana 3; 210206</t>
  </si>
  <si>
    <t>Dịch pha loãng hồng cầu cho máy định nhóm máu tự động</t>
  </si>
  <si>
    <t xml:space="preserve"> - Dùng để pha loãng hồng cầu tương thích trên máy phân tích định nhóm máu gel card ≥ 8 giếng, có khả năng nạp mẫu và card linh động. 
- Thành phần: Tối thiểu gồm các thành phần: Dung dịch đệm có độ ion thấp, thành phần chính là Glycine và glucose hoặc tương đương
Hộp ≥ 2x100 ml</t>
  </si>
  <si>
    <t>2x100 ml</t>
  </si>
  <si>
    <t>Dung dịch pha loãng hồng cầu</t>
  </si>
  <si>
    <t>DG Gel Sol; 210354</t>
  </si>
  <si>
    <t>Dịch rửa hệ thống cho máy định nhóm máu tự động</t>
  </si>
  <si>
    <t>Dung dịch được sử dụng để rửa hệ thống chất lỏng và đầu dò tương thích trên máy phân tích định nhóm máu gel card ≥ 8 giếng, có khả năng nạp mẫu và card linh động. 
- Thành phần: Tối thiểu gồm các thành phần: Dung dịch muối đậm đặc và chất màu. Chất bảo quản natri azide. Dung dịch chất hoạt động bề mặt đậm đặc và chất màu hoặc tương đương
 Hộp ≥ 12x125ml</t>
  </si>
  <si>
    <t>12x125 ml</t>
  </si>
  <si>
    <t>Dung dịch rửa hệ thống phân tích nhóm máu</t>
  </si>
  <si>
    <t>DG Fluid B; 213678</t>
  </si>
  <si>
    <t>Dịch rửa kim cho máy định nhóm máu tự động</t>
  </si>
  <si>
    <t xml:space="preserve"> - Dung dịch được sử dụng để rửa hệ thống tương thích trên máy phân tích định nhóm máu gel card ≥ 8 giếng, có khả năng nạp mẫu và card linh động. 
- Thành phần: Tối thiểu gồm các thành phần: Dung dịch muối đậm đặc và chất màu, natri azide hoặc tương đương
Hộp ≥ 12x125 ml</t>
  </si>
  <si>
    <t>Dung dịch rửa máy phân tích nhóm máu</t>
  </si>
  <si>
    <t>DG Fluid A; 213679</t>
  </si>
  <si>
    <t>Gel card Coombs trực tiếp và gián tiếp</t>
  </si>
  <si>
    <t>Dùng cho test Coombs trực tiếp và gián tiếp, sàng lọc và định danh kháng thể bất thường, định nhóm chéo môi trường Coombs 37 độ C, gel card ≥ 8 giếng, có khả năng nạp mẫu và card linh động.
Thành phần: Tối thiểu gồm gồm các thành phần: Gel card. Thành phần chứa hỗn hợp Kháng thể đơn dòng và đa dòng hoặc tương đương
Hộp ≥ 2x25 cards</t>
  </si>
  <si>
    <t>2x25 cards</t>
  </si>
  <si>
    <t>Hóa chất xét nghiệm Coombs gián tiếp - trực tiếp và Crossmatch</t>
  </si>
  <si>
    <t>DG Gel Coombs; 210342</t>
  </si>
  <si>
    <t>Tương đương 400 test</t>
  </si>
  <si>
    <t>Gelcard định nhóm máu ABO/Rh bằng hai phương pháp huyết thanh mẫu và hồng cầu mẫu</t>
  </si>
  <si>
    <t>Định nhóm ABO và Rh bằng phương pháp huyết thanh mẫu và hồng cầu mẫu trên máy phân tích định nhóm máu gel card ≥ 8 giếng, có khả năng nạp mẫu và card linh động. 
- Thành phần: Giếng 1: Anti A (IgM, chuột); Giếng 2: Anti B (IgM, chuột); Giếng 3: Anti AB (IgM, chuột); Giếng 4: Anti-DVI- (IgM, người); Giếng 5: Anti-DVI + hỗn hợp kháng thể IgM và IgG, người. Anti-D có khả năng phát hiện D yếu và D từng phần; Giếng 6: Control; Giếng 7: N (gel trung tính); Giếng 8: N (gel trung tính) hoặc tương đương
Hộp ≥ 2x25 cards</t>
  </si>
  <si>
    <t>Định nhóm ABO và Rh bằng phương pháp huyết thanh mẫu và hồng cầu mẫu</t>
  </si>
  <si>
    <t>DG Gel ABO/Rh (2D); 210338</t>
  </si>
  <si>
    <t>Tương đương 50 test</t>
  </si>
  <si>
    <t>Gelcard định nhóm máu ABO/Rh bằng phương pháp huyết thanh mẫu</t>
  </si>
  <si>
    <t>Định nhóm máu ABO và Rh bằng phương pháp huyết thanh mẫu trên máy phân tích định nhóm máu gel card ≥ 8 giếng, có khả năng nạp mẫu và card linh động.
- Thành phần: Tối thiểu gồm các thành phần: Gel card 4 giếng đầu có thành phần như sau: Giếng 1: Anti-A (IgM, chuột); Giếng 2: Anti B (IgM, chuột); Giếng 3: Anti D (IgM, người); Giếng 4: Control  hoặc tương đương
Hộp ≥ 2x25 cards</t>
  </si>
  <si>
    <t>Hóa chất định nhóm máu ABO và Rh</t>
  </si>
  <si>
    <t>DG Gel Confirm P; 210351</t>
  </si>
  <si>
    <t>Gelcard định nhóm máu bằng phương pháp hồng cầu mẫu</t>
  </si>
  <si>
    <t>Dùng cho định nhóm chéo, định nhóm ABO bằng phương pháp hồng cầu mẫu trên máy phân tích định nhóm máu gel card ≥ 8 giếng, có khả năng nạp mẫu và card linh động. 
Thành phần: Tối thiểu gồm các thành phần: Gel card. Thành phần chứa môi trường nước muối và enzyme hoặc tương đương
Hộp ≥ 2x25 cards</t>
  </si>
  <si>
    <t>Hóa chất định nhóm máu ABO làm thử nghiệm trong môi trường nước muối hoặc men</t>
  </si>
  <si>
    <t>DG Gel Neutral; 210343</t>
  </si>
  <si>
    <t>Hồng cầu mẫu</t>
  </si>
  <si>
    <t xml:space="preserve"> - Dùng cho định nhóm máu ABO bằng phương pháp hồng cầu mẫu trên máy phân tích định nhóm máu gel card ≥ 8 giếng, có khả năng nạp mẫu và card linh động. 
- Thành phần: Tối thiểu gồm các thành phần: Bộ hồng cầu mẫu gồm 2 lọ A1 và B hoặc tương đương
Hộp ≥ 2x10ml</t>
  </si>
  <si>
    <t>2x10ml</t>
  </si>
  <si>
    <t>Dung dịch Hồng cầu mẫu</t>
  </si>
  <si>
    <t>Serigrup Diana A1/B; 213659</t>
  </si>
  <si>
    <t>Hóa chất gây ngưng kết tiểu cầu ADP</t>
  </si>
  <si>
    <t xml:space="preserve">Thành phần: tối thiểu 2.5 mg adenosine diphosphate đông khô
Độ ổn định: Hoá chất ADP đã hoàn nguyên có thể bảo quản ở -70ºC đạt ổn định trong tối thiểu 1 năm hoặc đến hạn sử dụng.
Hộp ≥ 1x5mL
Tương thích với hệ thống máy Chronolog 530VS tại bệnh viện
</t>
  </si>
  <si>
    <t>1x5mL / hộp</t>
  </si>
  <si>
    <t>Hóa chất ADP dùng cho máy xét nghiệm ngưng tập tiểu cầu</t>
  </si>
  <si>
    <t>384/ ADP</t>
  </si>
  <si>
    <t>Chronolog 530VS</t>
  </si>
  <si>
    <t>Túi lấy máu ba loại đỉnh - đỉnh 250ml</t>
  </si>
  <si>
    <t>(1) Đạt tiêu chuẩn ISO 13485 và CE.
(2) Sản phẩm đã được tiệt trùng
(3) Sử dụng một lần
(4) Tất cả các dây lấy máu, dây nối giữa các túi có đường kính ngoài 4,4mm ± 0,1mm và đường kính trong 3,2 mm ± 0,1mm
(5) Có cấu trúc gồm 3 túi:
- Túi 1: Dung tích 250ml (Dung tích tối đa đạt 300 ml). Túi chứa 35ml dung dịch chống đông CPD
- Túi 2: Dung tích 250ml (Dung tích tối đa đạt 300 ml), túi rỗng để bảo quản hồng cầu, huyết tương hoặc tiểu cầu trong 5 ngày
- Túi 3: Dung tích 250ml (Dung tích tối đa đạt 300 ml). Túi chứa 56 ml dung dịch bảo quản SAGM để bảo quản hồng cầu hoặc huyết tương
- Sức bền của túi:
+ Sức bền ly tâm (Centrifugation resistance ) 5000g trong 10 phút
+ Sức bền áp lực (Pressure resistance) 0,7kg/cm2 trong 10 phút
+ Sức bền nhiệt độ (Thermal resistance) trong khoảng -80 độ C tới 37 độ C ± 2 độ C
- Có bao bì phụ: túi nhôm</t>
  </si>
  <si>
    <t>2 Túi/gói</t>
  </si>
  <si>
    <t>Túi lấy máu ba loại đỉnh - đỉnh 250ml chứa chất CPD-SAGM</t>
  </si>
  <si>
    <t>WEGO BLOOD BAG; TS-250TT</t>
  </si>
  <si>
    <t>Công ty Cổ phần Novamed Việt Nam</t>
  </si>
  <si>
    <t>Túi lấy máu ba loại đỉnh- đỉnh 350ml</t>
  </si>
  <si>
    <t xml:space="preserve">(1) Đạt tiêu chuẩn ISO 13485 và CE.
(2) Sản phẩm đã được tiệt trùng
(3) Sử dụng một lần
(4) Tất cả các dây lấy máu, dây nối giữa các túi có đường kính ngoài 4,4mm ± 0,1mm và đường kính trong 3,2mm ± 0,1mm
(5) Có cấu trúc gồm 3 túi:
- Túi 1: Dung tích 350ml (Dung tích tối đa 400ml). Túi chứa 49ml dung dịch chống đông CPD
- Túi 2: Dung tích 350ml (Dung tích tối đa 400ml), túi rỗng để bảo quản hồng cầu, huyết tương hoặc tiểu cầu 5 ngày
- Túi 3: Dung tích 350ml (Dung tích tối đa 400ml). Túi chứa khoảng 78ml dung dịch SAGM để bảo quản hồng cầu hoặc huyết tương
- Sức bền của túi: 
+ Sức bền ly tâm (Centrifugation resistance ) 5000g trong 10 phút
+ Sức bền áp lực (Pressure resistance) 0,7kg/cm2 trong 10 phút
+ Sức bền nhiệt độ (Thermal resistance) trong khoảng -80 độ C tới 37 độ C ± 2 độ C.
- Có bao bì phụ: túi nhôm. </t>
  </si>
  <si>
    <t>Túi lấy máu ba loại đỉnh- đỉnh 350ml chứa chất CPD-SAGM</t>
  </si>
  <si>
    <t>WEGO BLOOG BAG; TS-350TT</t>
  </si>
  <si>
    <t>Phát hiện định tính kháng nguyên HBsAg trong mẫu huyết thanh, huyết tương người, phù hợp để sử dụng trên mẫu phụ nữ mang thai. Dạng khay.
- Độ nhạy: 100%; Độ đặc hiệu: 100% 
- Thời gian trả kết quả: 20 phút
- Ngưỡng phát hiện: 1 ng/ml;
- Nhiệt độ bảo quản: 1 – 30 °C
- Không có phản ứng chéo với các mẫu HCV, HAV, CMV, EBV, Parvovirus, HIV, VZV, Syphilis, Rubella, HTLV và HSV.
- Đạt tiêu chuẩn: ISO
Hộp ≥ 25 test</t>
  </si>
  <si>
    <t>IB2400449534</t>
  </si>
  <si>
    <t>306/QĐ-BVBĐ-VTTBYT</t>
  </si>
  <si>
    <t>10/02/2025</t>
  </si>
  <si>
    <t>Công ty TNHH Thương mại - Dịch vụ kỹ thuật Lục Tỉnh</t>
  </si>
  <si>
    <t>Mô tả chi tiết thông số kỹ thuật</t>
  </si>
  <si>
    <t xml:space="preserve"> QĐTT số: 4327/QĐ-BVQY103; 05/12/2023; Bệnh viện Quân  y 103; 12 tháng (Đã hết hạn; tham khảo)</t>
  </si>
  <si>
    <t>Số lượng</t>
  </si>
  <si>
    <t>DANH MỤC SỐ 02: HÓA CHẤT VÀ VẬT TƯ XÉT NGHIỆM  SỬ DỤNG
 TẠI KHOA HUYẾT HỌC TRUYỀN MÁU</t>
  </si>
  <si>
    <t>DANH MỤC SỐ 03: HÓA CHẤT VÀ VẬT TƯ XÉT NGHIỆM SỬ DỤNG
 TẠI KHOA VI SINH VẬT</t>
  </si>
  <si>
    <t>Tổng số khoản: 168./.</t>
  </si>
  <si>
    <t>Tổng số khoản: 118./.</t>
  </si>
  <si>
    <t>Tổng số khoản: 332./.</t>
  </si>
  <si>
    <t>(Kèm theo Thư mời báo giá ngày 04/09/2025 của Bệnh viện Quân 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</si>
</sst>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1"/>
      <color theme="1"/>
      <name val="Calibri"/>
      <family val="2"/>
      <scheme val="minor"/>
    </font>
    <font>
      <sz val="8"/>
      <color theme="1"/>
      <name val="Times New Roman"/>
      <family val="1"/>
    </font>
    <font>
      <b/>
      <sz val="14"/>
      <color theme="1"/>
      <name val="Times New Roman"/>
      <family val="1"/>
    </font>
    <font>
      <i/>
      <sz val="14"/>
      <color theme="1"/>
      <name val="Times New Roman"/>
      <family val="1"/>
    </font>
    <font>
      <i/>
      <sz val="8"/>
      <color theme="1"/>
      <name val="Times New Roman"/>
      <family val="1"/>
    </font>
    <font>
      <sz val="1"/>
      <color theme="1"/>
      <name val="Times New Roman"/>
      <family val="1"/>
    </font>
    <font>
      <b/>
      <sz val="8"/>
      <color theme="1"/>
      <name val="Times New Roman"/>
      <family val="1"/>
    </font>
    <font>
      <b/>
      <sz val="8"/>
      <color rgb="FFFF0000"/>
      <name val="Times New Roman"/>
      <family val="1"/>
    </font>
    <font>
      <b/>
      <sz val="1"/>
      <color rgb="FFFF0000"/>
      <name val="Times New Roman"/>
      <family val="1"/>
    </font>
    <font>
      <b/>
      <sz val="1"/>
      <color theme="1"/>
      <name val="Times New Roman"/>
      <family val="1"/>
    </font>
    <font>
      <sz val="8"/>
      <color rgb="FF000000"/>
      <name val="Times New Roman"/>
      <family val="1"/>
    </font>
    <font>
      <sz val="1"/>
      <color rgb="FF000000"/>
      <name val="Times New Roman"/>
      <family val="1"/>
    </font>
    <font>
      <sz val="8"/>
      <color rgb="FF000000"/>
      <name val="Calibri"/>
      <family val="2"/>
    </font>
    <font>
      <sz val="8"/>
      <name val="Times New Roman"/>
      <family val="1"/>
    </font>
    <font>
      <sz val="1"/>
      <color rgb="FFFF0000"/>
      <name val="Times New Roman"/>
      <family val="1"/>
    </font>
    <font>
      <sz val="1"/>
      <name val="Times New Roman"/>
      <family val="1"/>
    </font>
    <font>
      <sz val="8"/>
      <color rgb="FFFF0000"/>
      <name val="Times New Roman"/>
      <family val="1"/>
    </font>
    <font>
      <b/>
      <sz val="8"/>
      <name val="Times New Roman"/>
      <family val="1"/>
    </font>
    <font>
      <sz val="8"/>
      <color theme="1"/>
      <name val="Calibri"/>
      <family val="2"/>
    </font>
    <font>
      <sz val="1"/>
      <color theme="1"/>
      <name val="Calibri"/>
      <family val="2"/>
      <scheme val="minor"/>
    </font>
    <font>
      <sz val="8"/>
      <name val="Calibri"/>
      <family val="2"/>
    </font>
    <font>
      <sz val="7"/>
      <color theme="1"/>
      <name val="Times New Roman"/>
      <family val="1"/>
    </font>
    <font>
      <i/>
      <sz val="1"/>
      <color theme="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5">
    <xf numFmtId="0" fontId="0" fillId="0" borderId="0" xfId="0"/>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164" fontId="2" fillId="0" borderId="0" xfId="1" applyNumberFormat="1" applyFont="1" applyAlignment="1">
      <alignment vertical="top" wrapText="1"/>
    </xf>
    <xf numFmtId="0" fontId="2" fillId="0" borderId="0" xfId="0" applyFont="1" applyBorder="1" applyAlignment="1">
      <alignment horizontal="left" vertical="top" wrapText="1"/>
    </xf>
    <xf numFmtId="0" fontId="2" fillId="0" borderId="0" xfId="0" applyFont="1" applyFill="1" applyAlignment="1">
      <alignment horizontal="left" vertical="top" wrapText="1"/>
    </xf>
    <xf numFmtId="0" fontId="6" fillId="0" borderId="0" xfId="0" applyFont="1" applyFill="1" applyAlignment="1">
      <alignment vertical="top" wrapText="1"/>
    </xf>
    <xf numFmtId="0" fontId="6" fillId="0" borderId="0" xfId="0" applyFont="1" applyAlignment="1">
      <alignment horizontal="center" vertical="top" wrapText="1"/>
    </xf>
    <xf numFmtId="164" fontId="2" fillId="0" borderId="0" xfId="1" applyNumberFormat="1" applyFont="1" applyAlignment="1">
      <alignment horizontal="center" vertical="top" wrapText="1"/>
    </xf>
    <xf numFmtId="164" fontId="6" fillId="0" borderId="0" xfId="1" applyNumberFormat="1" applyFont="1" applyAlignment="1">
      <alignment vertical="top" wrapText="1"/>
    </xf>
    <xf numFmtId="49" fontId="6" fillId="0" borderId="0" xfId="0" applyNumberFormat="1" applyFont="1" applyAlignment="1">
      <alignment horizontal="center" vertical="top" wrapText="1"/>
    </xf>
    <xf numFmtId="0" fontId="7" fillId="0" borderId="0" xfId="0" applyFont="1" applyAlignment="1">
      <alignment horizontal="center" vertical="top" wrapText="1"/>
    </xf>
    <xf numFmtId="0" fontId="8"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10" fillId="2" borderId="1" xfId="0" applyFont="1" applyFill="1" applyBorder="1" applyAlignment="1">
      <alignment horizontal="center" vertical="top" wrapText="1"/>
    </xf>
    <xf numFmtId="164" fontId="8" fillId="2" borderId="1" xfId="1" applyNumberFormat="1" applyFont="1" applyFill="1" applyBorder="1" applyAlignment="1">
      <alignment horizontal="center" vertical="top" wrapText="1"/>
    </xf>
    <xf numFmtId="164" fontId="9" fillId="2" borderId="1" xfId="1" applyNumberFormat="1" applyFont="1" applyFill="1" applyBorder="1" applyAlignment="1">
      <alignment horizontal="center" vertical="top" wrapText="1"/>
    </xf>
    <xf numFmtId="49" fontId="10"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164" fontId="7" fillId="0" borderId="3" xfId="1" applyNumberFormat="1" applyFont="1" applyBorder="1" applyAlignment="1">
      <alignment horizontal="center" vertical="top" wrapText="1"/>
    </xf>
    <xf numFmtId="0" fontId="7" fillId="0" borderId="3" xfId="0" applyFont="1" applyBorder="1" applyAlignment="1">
      <alignment horizontal="center" vertical="top" wrapText="1"/>
    </xf>
    <xf numFmtId="0" fontId="2" fillId="0" borderId="0" xfId="0" applyFont="1" applyFill="1" applyAlignment="1">
      <alignment vertical="top" wrapText="1"/>
    </xf>
    <xf numFmtId="0" fontId="2" fillId="0" borderId="1" xfId="0" applyFont="1" applyFill="1" applyBorder="1" applyAlignment="1">
      <alignment horizontal="center" vertical="top" wrapText="1"/>
    </xf>
    <xf numFmtId="0" fontId="11" fillId="0" borderId="1" xfId="0" applyFont="1" applyBorder="1" applyAlignment="1">
      <alignment horizontal="left" vertical="top" wrapText="1"/>
    </xf>
    <xf numFmtId="0" fontId="12" fillId="0" borderId="1" xfId="0" applyFont="1" applyBorder="1" applyAlignment="1">
      <alignment vertical="top" wrapText="1"/>
    </xf>
    <xf numFmtId="0" fontId="6" fillId="0" borderId="1" xfId="0" applyFont="1" applyFill="1" applyBorder="1" applyAlignment="1">
      <alignment horizontal="center" vertical="top" wrapText="1"/>
    </xf>
    <xf numFmtId="0" fontId="11" fillId="0" borderId="1" xfId="0" applyFont="1" applyBorder="1" applyAlignment="1">
      <alignment horizontal="center" vertical="top" wrapText="1"/>
    </xf>
    <xf numFmtId="164" fontId="6" fillId="0" borderId="1" xfId="1" applyNumberFormat="1" applyFont="1" applyFill="1" applyBorder="1" applyAlignment="1">
      <alignment vertical="top" wrapText="1"/>
    </xf>
    <xf numFmtId="164" fontId="2" fillId="0" borderId="1" xfId="1" applyNumberFormat="1" applyFont="1" applyFill="1" applyBorder="1" applyAlignment="1">
      <alignment vertical="top" wrapText="1"/>
    </xf>
    <xf numFmtId="0" fontId="12" fillId="0" borderId="1" xfId="0" applyFont="1" applyBorder="1" applyAlignment="1">
      <alignment horizontal="center" vertical="top" wrapText="1"/>
    </xf>
    <xf numFmtId="49" fontId="6" fillId="0" borderId="1" xfId="0" applyNumberFormat="1" applyFont="1" applyFill="1" applyBorder="1" applyAlignment="1">
      <alignment horizontal="center" vertical="top" wrapText="1"/>
    </xf>
    <xf numFmtId="0" fontId="2" fillId="0" borderId="1" xfId="0" applyFont="1" applyFill="1" applyBorder="1" applyAlignment="1">
      <alignment vertical="top" wrapText="1"/>
    </xf>
    <xf numFmtId="9" fontId="2" fillId="0" borderId="3" xfId="2" applyFont="1" applyFill="1" applyBorder="1" applyAlignment="1">
      <alignment vertical="top" wrapText="1"/>
    </xf>
    <xf numFmtId="164" fontId="2" fillId="0" borderId="3" xfId="0" applyNumberFormat="1" applyFont="1" applyFill="1" applyBorder="1" applyAlignment="1">
      <alignment vertical="top" wrapText="1"/>
    </xf>
    <xf numFmtId="164" fontId="2" fillId="0" borderId="0" xfId="1" applyNumberFormat="1" applyFont="1" applyFill="1" applyAlignment="1">
      <alignment vertical="top" wrapText="1"/>
    </xf>
    <xf numFmtId="0" fontId="11" fillId="0" borderId="1" xfId="0" applyFont="1" applyFill="1" applyBorder="1" applyAlignment="1">
      <alignment horizontal="left" vertical="top" wrapText="1"/>
    </xf>
    <xf numFmtId="164" fontId="10" fillId="0" borderId="1" xfId="1" applyNumberFormat="1" applyFont="1" applyBorder="1" applyAlignment="1">
      <alignment vertical="top" wrapText="1"/>
    </xf>
    <xf numFmtId="0" fontId="10" fillId="0" borderId="1" xfId="0" applyFont="1" applyBorder="1" applyAlignment="1">
      <alignment horizontal="center" vertical="top" wrapText="1"/>
    </xf>
    <xf numFmtId="0" fontId="7" fillId="0" borderId="1" xfId="0" applyFont="1" applyBorder="1" applyAlignment="1">
      <alignment vertical="top" wrapText="1"/>
    </xf>
    <xf numFmtId="0" fontId="7" fillId="0" borderId="0" xfId="0" applyFont="1" applyAlignment="1">
      <alignment vertical="top" wrapText="1"/>
    </xf>
    <xf numFmtId="164" fontId="6" fillId="0" borderId="1" xfId="1" applyNumberFormat="1" applyFont="1" applyBorder="1" applyAlignment="1">
      <alignment vertical="top" wrapText="1"/>
    </xf>
    <xf numFmtId="0" fontId="6" fillId="0" borderId="1" xfId="0" applyFont="1" applyBorder="1" applyAlignment="1">
      <alignment horizontal="center" vertical="top" wrapText="1"/>
    </xf>
    <xf numFmtId="0" fontId="2" fillId="0" borderId="1" xfId="0" applyFont="1" applyBorder="1" applyAlignment="1">
      <alignment vertical="top" wrapText="1"/>
    </xf>
    <xf numFmtId="49" fontId="6"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0" fontId="12" fillId="4" borderId="1" xfId="0" applyFont="1" applyFill="1" applyBorder="1" applyAlignment="1">
      <alignment horizontal="center" vertical="top" wrapText="1"/>
    </xf>
    <xf numFmtId="0" fontId="12" fillId="4" borderId="1" xfId="0" applyFont="1" applyFill="1" applyBorder="1" applyAlignment="1">
      <alignment vertical="top" wrapText="1"/>
    </xf>
    <xf numFmtId="0" fontId="14" fillId="0" borderId="1" xfId="0" applyFont="1" applyFill="1" applyBorder="1" applyAlignment="1">
      <alignment horizontal="left" vertical="top" wrapText="1"/>
    </xf>
    <xf numFmtId="0" fontId="12" fillId="0" borderId="1" xfId="0" applyFont="1" applyFill="1" applyBorder="1" applyAlignment="1">
      <alignment vertical="top" wrapText="1"/>
    </xf>
    <xf numFmtId="0" fontId="12" fillId="0" borderId="1" xfId="0" applyFont="1" applyFill="1" applyBorder="1" applyAlignment="1">
      <alignment horizontal="center" vertical="top" wrapText="1"/>
    </xf>
    <xf numFmtId="49" fontId="1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15" fillId="0" borderId="1" xfId="0" applyFont="1" applyBorder="1" applyAlignment="1">
      <alignment vertical="top"/>
    </xf>
    <xf numFmtId="49" fontId="15" fillId="0" borderId="1" xfId="0" applyNumberFormat="1" applyFont="1" applyBorder="1" applyAlignment="1">
      <alignment horizontal="center" vertical="top"/>
    </xf>
    <xf numFmtId="0" fontId="16" fillId="0" borderId="1" xfId="0" applyFont="1" applyBorder="1" applyAlignment="1">
      <alignment vertical="top"/>
    </xf>
    <xf numFmtId="49" fontId="16" fillId="0" borderId="1" xfId="0" applyNumberFormat="1" applyFont="1" applyBorder="1" applyAlignment="1">
      <alignment horizontal="center" vertical="top"/>
    </xf>
    <xf numFmtId="0" fontId="16" fillId="0" borderId="1" xfId="0" applyFont="1" applyFill="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alignment vertical="top" wrapText="1"/>
    </xf>
    <xf numFmtId="164" fontId="2" fillId="0" borderId="0" xfId="1" applyNumberFormat="1" applyFont="1" applyFill="1" applyBorder="1" applyAlignment="1">
      <alignment vertical="top"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164" fontId="6" fillId="0" borderId="0" xfId="1" applyNumberFormat="1" applyFont="1" applyBorder="1" applyAlignment="1">
      <alignment vertical="top" wrapText="1"/>
    </xf>
    <xf numFmtId="0" fontId="15" fillId="0" borderId="0" xfId="0" applyFont="1" applyBorder="1" applyAlignment="1">
      <alignment vertical="top"/>
    </xf>
    <xf numFmtId="49" fontId="15" fillId="0" borderId="0" xfId="0" applyNumberFormat="1" applyFont="1" applyBorder="1" applyAlignment="1">
      <alignment horizontal="center" vertical="top"/>
    </xf>
    <xf numFmtId="0" fontId="3" fillId="0" borderId="0" xfId="0" applyFont="1" applyAlignment="1">
      <alignment horizontal="left" vertical="top"/>
    </xf>
    <xf numFmtId="0" fontId="10" fillId="0" borderId="0" xfId="0" applyFont="1" applyAlignment="1">
      <alignment vertical="top"/>
    </xf>
    <xf numFmtId="0" fontId="6" fillId="0" borderId="0" xfId="0" applyFont="1" applyAlignment="1">
      <alignment vertical="top" wrapText="1"/>
    </xf>
    <xf numFmtId="0" fontId="2" fillId="0" borderId="0" xfId="0" applyFont="1" applyAlignment="1">
      <alignment vertical="top"/>
    </xf>
    <xf numFmtId="0" fontId="18" fillId="2" borderId="1"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164" fontId="7" fillId="2" borderId="3" xfId="1" applyNumberFormat="1" applyFont="1" applyFill="1" applyBorder="1" applyAlignment="1">
      <alignment horizontal="center" vertical="top" wrapText="1"/>
    </xf>
    <xf numFmtId="0" fontId="7" fillId="0" borderId="1" xfId="0" applyFont="1" applyBorder="1" applyAlignment="1">
      <alignment horizontal="center" vertical="top" wrapText="1"/>
    </xf>
    <xf numFmtId="0" fontId="7" fillId="0" borderId="1" xfId="0" applyFont="1" applyBorder="1" applyAlignment="1">
      <alignment horizontal="center" vertical="top"/>
    </xf>
    <xf numFmtId="0" fontId="6" fillId="0" borderId="1" xfId="0" applyFont="1" applyFill="1" applyBorder="1" applyAlignment="1">
      <alignment vertical="top"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164" fontId="2" fillId="0" borderId="3" xfId="1" applyNumberFormat="1" applyFont="1" applyFill="1" applyBorder="1" applyAlignment="1">
      <alignment vertical="top" wrapText="1"/>
    </xf>
    <xf numFmtId="0" fontId="2" fillId="0" borderId="3" xfId="0" applyFont="1" applyFill="1" applyBorder="1" applyAlignment="1">
      <alignment horizontal="center" vertical="top" wrapText="1"/>
    </xf>
    <xf numFmtId="0" fontId="2" fillId="0" borderId="0" xfId="0" applyFont="1" applyFill="1" applyAlignment="1">
      <alignment vertical="top"/>
    </xf>
    <xf numFmtId="0" fontId="2" fillId="0" borderId="0" xfId="0" applyFont="1" applyFill="1" applyAlignment="1">
      <alignment horizontal="center" vertical="top" wrapText="1"/>
    </xf>
    <xf numFmtId="164" fontId="2" fillId="0" borderId="1" xfId="0" applyNumberFormat="1" applyFont="1" applyFill="1" applyBorder="1" applyAlignment="1">
      <alignment vertical="top" wrapText="1"/>
    </xf>
    <xf numFmtId="0" fontId="2" fillId="0" borderId="1" xfId="0" applyFont="1" applyFill="1" applyBorder="1" applyAlignment="1">
      <alignment vertical="top"/>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6"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164" fontId="2" fillId="0" borderId="3" xfId="1" applyNumberFormat="1" applyFont="1" applyBorder="1" applyAlignment="1">
      <alignment vertical="top" wrapText="1"/>
    </xf>
    <xf numFmtId="0" fontId="2" fillId="0" borderId="5" xfId="0" applyFont="1" applyBorder="1" applyAlignment="1">
      <alignment vertical="top" wrapText="1"/>
    </xf>
    <xf numFmtId="49" fontId="2" fillId="0" borderId="1" xfId="0" applyNumberFormat="1" applyFont="1" applyBorder="1" applyAlignment="1">
      <alignment vertical="top" wrapText="1"/>
    </xf>
    <xf numFmtId="0" fontId="6" fillId="5" borderId="1" xfId="0" applyFont="1" applyFill="1" applyBorder="1" applyAlignment="1">
      <alignment horizontal="center" vertical="top" wrapText="1"/>
    </xf>
    <xf numFmtId="49" fontId="14" fillId="0" borderId="1" xfId="0" applyNumberFormat="1" applyFont="1" applyBorder="1" applyAlignment="1">
      <alignment vertical="top" wrapText="1"/>
    </xf>
    <xf numFmtId="0" fontId="14" fillId="0" borderId="1" xfId="0" applyFont="1" applyBorder="1" applyAlignment="1">
      <alignment vertical="top" wrapText="1"/>
    </xf>
    <xf numFmtId="3" fontId="2" fillId="0" borderId="3" xfId="1" applyNumberFormat="1" applyFont="1" applyBorder="1" applyAlignment="1">
      <alignment vertical="top" wrapText="1"/>
    </xf>
    <xf numFmtId="0" fontId="2" fillId="0" borderId="1" xfId="0" quotePrefix="1" applyFont="1" applyBorder="1" applyAlignment="1">
      <alignment vertical="top" wrapText="1"/>
    </xf>
    <xf numFmtId="0" fontId="20" fillId="0" borderId="1" xfId="0" applyFont="1" applyBorder="1"/>
    <xf numFmtId="0" fontId="2" fillId="0" borderId="6" xfId="0" applyFont="1" applyBorder="1" applyAlignment="1">
      <alignment vertical="top" wrapText="1"/>
    </xf>
    <xf numFmtId="0" fontId="2" fillId="0" borderId="6" xfId="0" applyFont="1" applyFill="1" applyBorder="1" applyAlignment="1">
      <alignment horizontal="center" vertical="top" wrapText="1"/>
    </xf>
    <xf numFmtId="164" fontId="2" fillId="0" borderId="6" xfId="1" applyNumberFormat="1" applyFont="1" applyBorder="1" applyAlignment="1">
      <alignment vertical="top" wrapText="1"/>
    </xf>
    <xf numFmtId="0" fontId="2" fillId="0" borderId="4" xfId="0" applyFont="1" applyBorder="1" applyAlignment="1">
      <alignment vertical="top" wrapText="1"/>
    </xf>
    <xf numFmtId="164" fontId="2" fillId="0" borderId="7" xfId="1" applyNumberFormat="1" applyFont="1" applyBorder="1" applyAlignment="1">
      <alignment vertical="top" wrapText="1"/>
    </xf>
    <xf numFmtId="9" fontId="2" fillId="0" borderId="8" xfId="2" applyFont="1" applyFill="1" applyBorder="1" applyAlignment="1">
      <alignment vertical="top" wrapText="1"/>
    </xf>
    <xf numFmtId="0" fontId="6" fillId="5" borderId="1" xfId="0" applyFont="1" applyFill="1" applyBorder="1" applyAlignment="1">
      <alignment vertical="top" wrapText="1"/>
    </xf>
    <xf numFmtId="0" fontId="2" fillId="0" borderId="9" xfId="0" applyFont="1" applyBorder="1" applyAlignment="1">
      <alignment vertical="top" wrapText="1"/>
    </xf>
    <xf numFmtId="0" fontId="3" fillId="0" borderId="0" xfId="0" applyFont="1" applyAlignment="1">
      <alignment vertical="top"/>
    </xf>
    <xf numFmtId="164" fontId="6" fillId="0" borderId="0" xfId="1" applyNumberFormat="1" applyFont="1" applyAlignment="1">
      <alignment horizontal="right" vertical="top" wrapText="1"/>
    </xf>
    <xf numFmtId="0" fontId="2" fillId="0" borderId="0" xfId="0" applyFont="1" applyAlignment="1">
      <alignment horizontal="center" vertical="top"/>
    </xf>
    <xf numFmtId="164" fontId="6" fillId="0" borderId="1" xfId="1" applyNumberFormat="1" applyFont="1" applyFill="1" applyBorder="1" applyAlignment="1">
      <alignment horizontal="right" vertical="top" wrapText="1"/>
    </xf>
    <xf numFmtId="164" fontId="2" fillId="0" borderId="0" xfId="1" applyNumberFormat="1" applyFont="1" applyFill="1" applyAlignment="1">
      <alignment vertical="top"/>
    </xf>
    <xf numFmtId="14" fontId="6" fillId="0" borderId="1" xfId="0" applyNumberFormat="1" applyFont="1" applyFill="1" applyBorder="1" applyAlignment="1">
      <alignment horizontal="center" vertical="top" wrapText="1"/>
    </xf>
    <xf numFmtId="0" fontId="14" fillId="0" borderId="1" xfId="0" applyFont="1" applyFill="1" applyBorder="1" applyAlignment="1">
      <alignment vertical="top" wrapText="1"/>
    </xf>
    <xf numFmtId="0" fontId="22" fillId="0" borderId="1" xfId="0" applyFont="1" applyFill="1" applyBorder="1" applyAlignment="1">
      <alignment vertical="top" wrapText="1"/>
    </xf>
    <xf numFmtId="0" fontId="7" fillId="0" borderId="0" xfId="0" applyFont="1" applyBorder="1" applyAlignment="1">
      <alignment horizontal="center" vertical="top" wrapText="1"/>
    </xf>
    <xf numFmtId="164" fontId="10" fillId="0" borderId="0" xfId="1" applyNumberFormat="1" applyFont="1" applyBorder="1" applyAlignment="1">
      <alignment horizontal="right" vertical="top" wrapText="1"/>
    </xf>
    <xf numFmtId="49" fontId="6" fillId="0" borderId="0" xfId="0" applyNumberFormat="1" applyFont="1" applyBorder="1" applyAlignment="1">
      <alignment horizontal="center"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xf>
    <xf numFmtId="0" fontId="6" fillId="0" borderId="0" xfId="0" applyFont="1" applyAlignment="1">
      <alignment horizontal="center" vertical="center" wrapText="1"/>
    </xf>
    <xf numFmtId="164" fontId="6" fillId="0" borderId="0" xfId="1" applyNumberFormat="1" applyFont="1" applyAlignment="1">
      <alignment horizontal="right" vertical="center" wrapText="1"/>
    </xf>
    <xf numFmtId="164" fontId="2" fillId="0" borderId="0" xfId="1" applyNumberFormat="1" applyFont="1" applyAlignment="1">
      <alignment vertical="center" wrapText="1"/>
    </xf>
    <xf numFmtId="49" fontId="6" fillId="0" borderId="0" xfId="0" applyNumberFormat="1" applyFont="1" applyAlignment="1">
      <alignment horizontal="center" vertical="center" wrapText="1"/>
    </xf>
    <xf numFmtId="0" fontId="2" fillId="0" borderId="0" xfId="0" applyFont="1" applyAlignment="1">
      <alignment vertical="center"/>
    </xf>
    <xf numFmtId="164" fontId="6" fillId="0" borderId="0" xfId="1" applyNumberFormat="1" applyFont="1" applyAlignment="1">
      <alignment horizontal="center" vertical="top" wrapText="1"/>
    </xf>
    <xf numFmtId="164" fontId="6" fillId="0" borderId="1" xfId="1" applyNumberFormat="1" applyFont="1" applyFill="1" applyBorder="1" applyAlignment="1">
      <alignment horizontal="center" vertical="top" wrapText="1"/>
    </xf>
    <xf numFmtId="49" fontId="6" fillId="0" borderId="1" xfId="1" applyNumberFormat="1" applyFont="1" applyFill="1" applyBorder="1" applyAlignment="1">
      <alignment horizontal="right" vertical="top" wrapText="1"/>
    </xf>
    <xf numFmtId="164" fontId="6" fillId="0" borderId="0" xfId="1" applyNumberFormat="1" applyFont="1" applyBorder="1" applyAlignment="1">
      <alignment horizontal="center" vertical="top" wrapText="1"/>
    </xf>
    <xf numFmtId="164" fontId="12" fillId="0" borderId="1" xfId="1" applyNumberFormat="1" applyFont="1" applyBorder="1" applyAlignment="1">
      <alignment vertical="top" wrapText="1"/>
    </xf>
    <xf numFmtId="164" fontId="10" fillId="0" borderId="2" xfId="1" applyNumberFormat="1" applyFont="1" applyBorder="1" applyAlignment="1">
      <alignment horizontal="center" vertical="top" wrapText="1"/>
    </xf>
    <xf numFmtId="164" fontId="10" fillId="0" borderId="3" xfId="1" applyNumberFormat="1" applyFont="1" applyBorder="1" applyAlignment="1">
      <alignment horizontal="center" vertical="top" wrapText="1"/>
    </xf>
    <xf numFmtId="0" fontId="10" fillId="0" borderId="3" xfId="0" applyFont="1" applyBorder="1" applyAlignment="1">
      <alignment horizontal="center" vertical="top" wrapText="1"/>
    </xf>
    <xf numFmtId="0" fontId="10" fillId="0" borderId="0" xfId="0" applyFont="1" applyAlignment="1">
      <alignment horizontal="center" vertical="top" wrapText="1"/>
    </xf>
    <xf numFmtId="164" fontId="6" fillId="0" borderId="2" xfId="1" applyNumberFormat="1" applyFont="1" applyFill="1" applyBorder="1" applyAlignment="1">
      <alignment vertical="top" wrapText="1"/>
    </xf>
    <xf numFmtId="9" fontId="6" fillId="0" borderId="3" xfId="2" applyFont="1" applyFill="1" applyBorder="1" applyAlignment="1">
      <alignment vertical="top" wrapText="1"/>
    </xf>
    <xf numFmtId="164" fontId="6" fillId="0" borderId="3" xfId="0" applyNumberFormat="1" applyFont="1" applyFill="1" applyBorder="1" applyAlignment="1">
      <alignment vertical="top" wrapText="1"/>
    </xf>
    <xf numFmtId="164" fontId="6" fillId="0" borderId="0" xfId="1" applyNumberFormat="1" applyFont="1" applyFill="1" applyAlignment="1">
      <alignment vertical="top" wrapText="1"/>
    </xf>
    <xf numFmtId="164" fontId="6" fillId="0" borderId="2" xfId="1" applyNumberFormat="1" applyFont="1" applyBorder="1" applyAlignment="1">
      <alignment vertical="top" wrapText="1"/>
    </xf>
    <xf numFmtId="164" fontId="6" fillId="0" borderId="0" xfId="1" applyNumberFormat="1" applyFont="1" applyFill="1" applyBorder="1" applyAlignment="1">
      <alignment vertical="top" wrapText="1"/>
    </xf>
    <xf numFmtId="164" fontId="6" fillId="0" borderId="0" xfId="1" applyNumberFormat="1" applyFont="1" applyFill="1" applyAlignment="1">
      <alignment horizontal="right" vertical="top" wrapText="1"/>
    </xf>
    <xf numFmtId="164" fontId="10" fillId="0" borderId="0" xfId="1" applyNumberFormat="1" applyFont="1" applyFill="1" applyBorder="1" applyAlignment="1">
      <alignment horizontal="right" vertical="top" wrapText="1"/>
    </xf>
    <xf numFmtId="164" fontId="6" fillId="0" borderId="0" xfId="1" applyNumberFormat="1" applyFont="1" applyFill="1" applyAlignment="1">
      <alignment horizontal="right" vertical="center" wrapText="1"/>
    </xf>
    <xf numFmtId="164" fontId="6" fillId="0" borderId="1" xfId="1" applyNumberFormat="1" applyFont="1" applyBorder="1" applyAlignment="1">
      <alignment horizontal="right" vertical="top" wrapText="1"/>
    </xf>
    <xf numFmtId="0" fontId="15" fillId="0" borderId="0" xfId="0" applyFont="1" applyAlignment="1">
      <alignment horizontal="right" vertical="top" wrapText="1"/>
    </xf>
    <xf numFmtId="0" fontId="15" fillId="0" borderId="1" xfId="0" applyFont="1" applyFill="1" applyBorder="1" applyAlignment="1">
      <alignment horizontal="right" vertical="top" wrapText="1"/>
    </xf>
    <xf numFmtId="164" fontId="15" fillId="0" borderId="1" xfId="1" applyNumberFormat="1" applyFont="1" applyFill="1" applyBorder="1" applyAlignment="1">
      <alignment horizontal="right" vertical="top" wrapText="1"/>
    </xf>
    <xf numFmtId="49" fontId="6" fillId="0" borderId="1" xfId="1" applyNumberFormat="1" applyFont="1" applyBorder="1" applyAlignment="1">
      <alignment vertical="top" wrapText="1"/>
    </xf>
    <xf numFmtId="49" fontId="6" fillId="0" borderId="1" xfId="1" applyNumberFormat="1" applyFont="1" applyBorder="1" applyAlignment="1">
      <alignment horizontal="right" vertical="top" wrapText="1"/>
    </xf>
    <xf numFmtId="164" fontId="15" fillId="0" borderId="1" xfId="1" applyNumberFormat="1" applyFont="1" applyBorder="1" applyAlignment="1">
      <alignment horizontal="right" vertical="top" wrapText="1"/>
    </xf>
    <xf numFmtId="3" fontId="6" fillId="0" borderId="1" xfId="1" applyNumberFormat="1" applyFont="1" applyBorder="1" applyAlignment="1">
      <alignment vertical="top" wrapText="1"/>
    </xf>
    <xf numFmtId="3" fontId="6" fillId="0" borderId="1" xfId="1" applyNumberFormat="1" applyFont="1" applyBorder="1" applyAlignment="1">
      <alignment horizontal="right" vertical="top" wrapText="1"/>
    </xf>
    <xf numFmtId="0" fontId="23" fillId="0" borderId="0" xfId="0" applyFont="1" applyAlignment="1">
      <alignment horizontal="right" vertical="top" wrapText="1"/>
    </xf>
    <xf numFmtId="0" fontId="9" fillId="3" borderId="1" xfId="0" applyFont="1" applyFill="1" applyBorder="1" applyAlignment="1">
      <alignment horizontal="center" vertical="top" wrapText="1"/>
    </xf>
    <xf numFmtId="0" fontId="6" fillId="0" borderId="0" xfId="0" applyFont="1" applyFill="1" applyBorder="1" applyAlignment="1">
      <alignment vertical="top" wrapText="1"/>
    </xf>
    <xf numFmtId="0" fontId="23" fillId="0" borderId="0" xfId="0" applyFont="1" applyAlignment="1">
      <alignment horizontal="right" vertical="top"/>
    </xf>
    <xf numFmtId="0" fontId="10" fillId="0" borderId="0" xfId="0" applyFont="1" applyBorder="1" applyAlignment="1">
      <alignment horizontal="center" vertical="top" wrapText="1"/>
    </xf>
    <xf numFmtId="164" fontId="10" fillId="0" borderId="0" xfId="1" applyNumberFormat="1" applyFont="1" applyBorder="1" applyAlignment="1">
      <alignment vertical="top" wrapText="1"/>
    </xf>
    <xf numFmtId="164" fontId="6" fillId="0" borderId="0" xfId="1" applyNumberFormat="1"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top" wrapText="1"/>
    </xf>
    <xf numFmtId="164" fontId="3" fillId="0" borderId="0" xfId="1" applyNumberFormat="1" applyFont="1" applyAlignment="1">
      <alignment horizontal="center"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164" fontId="5" fillId="0" borderId="0" xfId="1" applyNumberFormat="1" applyFont="1" applyAlignment="1">
      <alignment horizontal="center" vertical="top" wrapText="1"/>
    </xf>
    <xf numFmtId="0" fontId="3" fillId="0" borderId="0" xfId="0" applyFont="1" applyAlignment="1">
      <alignment horizontal="center" vertical="top"/>
    </xf>
    <xf numFmtId="0" fontId="3" fillId="5" borderId="0" xfId="0" applyFont="1" applyFill="1" applyAlignment="1">
      <alignment horizontal="center" vertical="top"/>
    </xf>
    <xf numFmtId="164" fontId="3" fillId="0" borderId="0" xfId="1" applyNumberFormat="1" applyFont="1" applyAlignment="1">
      <alignment horizontal="center" vertical="top"/>
    </xf>
    <xf numFmtId="0" fontId="7" fillId="0" borderId="0" xfId="0" applyFont="1" applyAlignment="1">
      <alignment horizontal="center" vertical="top"/>
    </xf>
    <xf numFmtId="0" fontId="3" fillId="5" borderId="0" xfId="0" applyFont="1" applyFill="1" applyAlignment="1">
      <alignment horizontal="center" vertical="top" wrapText="1"/>
    </xf>
    <xf numFmtId="0" fontId="7" fillId="0" borderId="0" xfId="0" applyFont="1" applyAlignment="1">
      <alignment horizontal="center" vertical="top" wrapText="1"/>
    </xf>
    <xf numFmtId="0" fontId="4" fillId="0" borderId="0" xfId="0" applyFont="1" applyAlignment="1">
      <alignment horizontal="center" vertical="top"/>
    </xf>
    <xf numFmtId="0" fontId="4" fillId="5" borderId="0" xfId="0" applyFont="1" applyFill="1" applyAlignment="1">
      <alignment horizontal="center" vertical="top"/>
    </xf>
    <xf numFmtId="164" fontId="4" fillId="0" borderId="0" xfId="1" applyNumberFormat="1" applyFont="1" applyAlignment="1">
      <alignment horizontal="center" vertical="top"/>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1064244</xdr:colOff>
      <xdr:row>3</xdr:row>
      <xdr:rowOff>38064</xdr:rowOff>
    </xdr:from>
    <xdr:to>
      <xdr:col>5</xdr:col>
      <xdr:colOff>2836080</xdr:colOff>
      <xdr:row>3</xdr:row>
      <xdr:rowOff>38064</xdr:rowOff>
    </xdr:to>
    <xdr:cxnSp macro="">
      <xdr:nvCxnSpPr>
        <xdr:cNvPr id="2" name="Straight Connector 1">
          <a:extLst>
            <a:ext uri="{FF2B5EF4-FFF2-40B4-BE49-F238E27FC236}">
              <a16:creationId xmlns:a16="http://schemas.microsoft.com/office/drawing/2014/main" id="{433D1D08-E7BD-4E54-AA68-D9C25363E838}"/>
            </a:ext>
          </a:extLst>
        </xdr:cNvPr>
        <xdr:cNvCxnSpPr/>
      </xdr:nvCxnSpPr>
      <xdr:spPr>
        <a:xfrm>
          <a:off x="2824727" y="747512"/>
          <a:ext cx="177183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1028043</xdr:colOff>
      <xdr:row>3</xdr:row>
      <xdr:rowOff>54849</xdr:rowOff>
    </xdr:from>
    <xdr:to>
      <xdr:col>4</xdr:col>
      <xdr:colOff>2667000</xdr:colOff>
      <xdr:row>3</xdr:row>
      <xdr:rowOff>54849</xdr:rowOff>
    </xdr:to>
    <xdr:cxnSp macro="">
      <xdr:nvCxnSpPr>
        <xdr:cNvPr id="2" name="Straight Connector 1">
          <a:extLst>
            <a:ext uri="{FF2B5EF4-FFF2-40B4-BE49-F238E27FC236}">
              <a16:creationId xmlns:a16="http://schemas.microsoft.com/office/drawing/2014/main" id="{5D3676EE-7459-482C-A534-E5FC587842D7}"/>
            </a:ext>
          </a:extLst>
        </xdr:cNvPr>
        <xdr:cNvCxnSpPr/>
      </xdr:nvCxnSpPr>
      <xdr:spPr>
        <a:xfrm>
          <a:off x="2911062" y="1087945"/>
          <a:ext cx="16389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736062</xdr:colOff>
      <xdr:row>3</xdr:row>
      <xdr:rowOff>18368</xdr:rowOff>
    </xdr:from>
    <xdr:to>
      <xdr:col>4</xdr:col>
      <xdr:colOff>2703635</xdr:colOff>
      <xdr:row>3</xdr:row>
      <xdr:rowOff>18368</xdr:rowOff>
    </xdr:to>
    <xdr:cxnSp macro="">
      <xdr:nvCxnSpPr>
        <xdr:cNvPr id="2" name="Straight Connector 1">
          <a:extLst>
            <a:ext uri="{FF2B5EF4-FFF2-40B4-BE49-F238E27FC236}">
              <a16:creationId xmlns:a16="http://schemas.microsoft.com/office/drawing/2014/main" id="{6F902818-7A7B-4F21-A7E6-5C872301DE9B}"/>
            </a:ext>
          </a:extLst>
        </xdr:cNvPr>
        <xdr:cNvCxnSpPr/>
      </xdr:nvCxnSpPr>
      <xdr:spPr>
        <a:xfrm>
          <a:off x="2619081" y="1014830"/>
          <a:ext cx="196757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Th&#225;ng%207/1.%20H&#243;a%20ch&#7845;t%20L4.2025_SH/0.%20D&#7921;%20tr&#249;/SH_r&#224;%20so&#225;t%204.8.25%20gi&#7843;m%20s&#7889;%20l&#432;&#7907;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etups\Doiso.xla"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H2.145%20M1\Desktop\XNT%20h&#243;a%20ch&#7845;t%201.7.24%20-%2030.6.2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Th&#225;ng%207/2.%20H&#243;a%20ch&#7845;t%20L5.2025_HHTM/0.1%20HHTM%20-%20sau%20r&#224;%20so&#225;t_L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hau%20qua%20mang/2025/Th&#225;ng%206/1.%20H&#243;a%20ch&#7845;t%20b&#7893;%20sung%20L&#7847;n%204%20n&#259;m%202025/0.%20D&#7921;%20tr&#249;/HH.H&#243;a%20ch&#7845;t%20th&#7847;u%20BS%20n&#259;m%202025%20(23.5).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25/Th&#225;ng%207/1.%20H&#243;a%20ch&#7845;t%20L4.2025_SH/0.%20D&#7921;%20tr&#249;/DM%20VSV_ra%20so&#225;t%20l&#7841;i%20ng&#224;y%2004.0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25/Th&#225;ng%207/3.%20H&#243;a%20ch&#7845;t%20L6.2025_VSV/D&#7921;%20tr&#249;%20khoa%20VSV/1.%20VSV%20-%20sau%20r&#224;%20so&#225;t_L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hợp SH"/>
    </sheetNames>
    <sheetDataSet>
      <sheetData sheetId="0">
        <row r="7">
          <cell r="D7" t="str">
            <v>Hóa chất Định lượng Glucose</v>
          </cell>
          <cell r="E7" t="str">
            <v>GLUCOSE; OSR6221</v>
          </cell>
          <cell r="F7" t="str">
            <v>Hóa chất dùng cho xét nghiệm định lượng glucose
Thành phần: Dung dịch đệm PIPES (pH 7,6); ATP; NAD+; Mg2+; Hexokinase; G6P-DH
Phương pháp: Enzymatic (hexokinase method); Dải tuyến tính: Huyết thanh/huyết tương/dịch não tủy: 0,6 – 45,0 mmol/L, Nước tiểu: 0,2 – 45 mmol/L; Bước sóng: 340 nm
Loại mẫu: Huyết thanh, huyết tương, nước tiểu và dịch não tủy; Độ lặp lại: CV ≤ 3%; Độ chụm toàn phần: CV ≤ 5%; Số lượng test tối thiểu/1 mL: 13 test
Hộp ≥ 4x53ml+4x27ml
Tương thích với hệ thống máy AU5800 tại bệnh viện</v>
          </cell>
          <cell r="G7" t="str">
            <v>Hộp 4x53ml+4x27ml</v>
          </cell>
          <cell r="H7" t="str">
            <v>Hộp</v>
          </cell>
          <cell r="I7">
            <v>44</v>
          </cell>
          <cell r="J7"/>
          <cell r="K7">
            <v>21</v>
          </cell>
          <cell r="L7">
            <v>50</v>
          </cell>
          <cell r="M7">
            <v>40</v>
          </cell>
        </row>
        <row r="8">
          <cell r="D8" t="str">
            <v>Hóa chất định lượng Ure</v>
          </cell>
          <cell r="E8" t="str">
            <v>UREA/UREA NITROGEN; OSR6234</v>
          </cell>
          <cell r="F8" t="str">
            <v>Hóa chất dùng cho xét nghiệm định lượng urê
Thành phần: Đệm Tris; NADH; Tetra Natri diphosphat; EDTA; 2-Oxoglutarat; Urease; ADP; GLDH Phương pháp: GLDH, đo UV động học; Dải tuyến tính: Huyết thanh, huyết tương: 5–300 mg/dL (0,8–50,0 mmol/L) Nước tiểu: 60–4500 mg/dL (10-750 mmol/L); Loại mẫu: Huyết thanh, huyết tương, nước tiểu; Độ lặp lại: CV ≤ 5%; Độ chụm toàn phần CV ≤ 10%; Số lượng test tối thiểu/1 mL: 9 test
Hộp ≥ 4x53ml+4x53ml
Tương thích với hệ thống máy AU5800 tại bệnh viện</v>
          </cell>
          <cell r="G8" t="str">
            <v>Hộp 4x53ml+4x53ml</v>
          </cell>
          <cell r="H8" t="str">
            <v>Hộp</v>
          </cell>
          <cell r="I8">
            <v>33</v>
          </cell>
          <cell r="J8"/>
          <cell r="K8">
            <v>15</v>
          </cell>
          <cell r="L8">
            <v>50</v>
          </cell>
          <cell r="M8">
            <v>40</v>
          </cell>
        </row>
        <row r="9">
          <cell r="D9" t="str">
            <v>Hóa chất định lượng Creatinin</v>
          </cell>
          <cell r="E9" t="str">
            <v>CREATININE; OSR6178</v>
          </cell>
          <cell r="F9" t="str">
            <v>Hóa chất dùng cho xét nghiệm định lượng creatinine; 
Thành phần: Natri hiđroxit; Axit picric
Phương pháp: Jaffé method; Dải tuyến tính: Huyết thanh/ huyết tương: Phương pháp A: 5 – 2200 μmol/L (0,06 – 25,0 mg/dL); Phương pháp B: 18 – 2200 μmol/L (0,2 – 25,0 mg/dL),  Nước tiểu: 88 – 35360 μmol/L (1 – 400 mg/dL); Bước sóng: 520 nm; Loại mẫu: Huyết thanh, huyết tương, nước tiểu; Độ lặp lại: CV ≤ 3%; Độ chụm toàn phần: CV ≤ 5%; Số lượng test tối thiểu/1 mL: 4 test
Hộp ≥ 4x51ml+4x51ml
Tương thích với hệ thống máy AU5800 tại bệnh viện</v>
          </cell>
          <cell r="G9" t="str">
            <v>Hộp 4x51ml+4x51ml</v>
          </cell>
          <cell r="H9" t="str">
            <v>Hộp</v>
          </cell>
          <cell r="I9">
            <v>54</v>
          </cell>
          <cell r="J9"/>
          <cell r="K9">
            <v>19</v>
          </cell>
          <cell r="L9">
            <v>70</v>
          </cell>
          <cell r="M9">
            <v>60</v>
          </cell>
        </row>
        <row r="10">
          <cell r="D10" t="str">
            <v>Định lượng Cholesterol toàn phần</v>
          </cell>
          <cell r="E10" t="str">
            <v>CHOLESTEROL; OSR6216</v>
          </cell>
          <cell r="F10" t="str">
            <v>Hóa chất dùng cho xét nghiệm định lượng cholesterol
Thành phần: Dung dịch đệm photphat; 4-Aminoantipyrine; Phenol; Cholesterol esterase; Cholesterol oxidase; Peroxidase
Phương pháp: Enzymatic; Dải tuyến tính: 0,5 – 18,0 mmol/L (20 – 700 mg/dL); Bước sóng: 540 nm; Loại mẫu: Huyết thanh, huyết tương; Độ lặp lại CV ≤ 3% Độ chụm toàn phần: CV ≤ 3%; Số lượng test tối thiểu/1 mL: 22 test
Hộp ≥ 4x45ml
Tương thích với hệ thống máy AU5800 tại bệnh viện</v>
          </cell>
          <cell r="G10" t="str">
            <v>Hộp 4x45ml</v>
          </cell>
          <cell r="H10" t="str">
            <v>Hộp</v>
          </cell>
          <cell r="I10">
            <v>11</v>
          </cell>
          <cell r="J10"/>
          <cell r="K10">
            <v>19</v>
          </cell>
          <cell r="L10">
            <v>10</v>
          </cell>
          <cell r="M10">
            <v>10</v>
          </cell>
        </row>
        <row r="11">
          <cell r="D11" t="str">
            <v>Hóa chất Định lượng Cholesterol toàn phần</v>
          </cell>
          <cell r="E11" t="str">
            <v>CHOLESTEROL; OSR6116</v>
          </cell>
          <cell r="F11" t="str">
            <v>Hóa chất dùng cho xét nghiệm định lượng cholesterol
Thành phần: Dung dịch đệm photphat; 4-Aminoantipyrine; Phenol; Cholesterol esterase; Cholesterol oxidase; Peroxidase
Phương pháp: Enzymatic; Dải tuyến tính: 0,5 – 18,0 mmol/L (20 – 700 mg/dL); Bước sóng:  540 nm; Loại mẫu: Huyết thanh, huyết tương; Độ lặp lại CV ≤ 3% Độ chụm toàn phần: CV ≤ 3%; Số lượng test tối thiểu/1 mL: 22 test
Hộp ≥ 4x22.5ml
Tương thích với hệ thống máy AU5800 tại bệnh viện</v>
          </cell>
          <cell r="G11" t="str">
            <v>Hộp 4x22.5ml</v>
          </cell>
          <cell r="H11" t="str">
            <v>Hộp</v>
          </cell>
          <cell r="I11">
            <v>12</v>
          </cell>
          <cell r="J11"/>
          <cell r="K11">
            <v>3</v>
          </cell>
          <cell r="L11">
            <v>30</v>
          </cell>
          <cell r="M11">
            <v>25</v>
          </cell>
        </row>
        <row r="12">
          <cell r="D12" t="str">
            <v>Định lượng Triglycerid</v>
          </cell>
          <cell r="E12" t="str">
            <v>TRIGLYCERIDE; OSR61118</v>
          </cell>
          <cell r="F12" t="str">
            <v>Hóa chất dùng cho xét nghiệm định lượng triglyceride
Thành phần: Đệm PIPES; Mg2+; MADB; 4-Aminoantipyrine; ATP; Lipases; Glycerol kinas; Peroxidase; Ascorbate oxidase; Glycerol-3-phosphate oxidase
Phương pháp: Enzym; Dải tuyến tính: 0,1 – 11,3 mmol/L (10 – 1000 mg/dL); Bước sóng: 660 nm; Loại mẫu: Huyết thanh, huyết tương; Độ lặp lại: CV ≤ 3,0%; Độ chụm toàn phần: CV ≤ 5,0%; Số lượng test tối thiểu/1 mL: 8 test
Hộp ≥ 4x50ml+4x12.5ml
Tương thích với hệ thống máy AU5800 tại bệnh viện</v>
          </cell>
          <cell r="G12" t="str">
            <v>Hộp 4x50ml+4x12.5ml</v>
          </cell>
          <cell r="H12" t="str">
            <v>Hộp</v>
          </cell>
          <cell r="I12">
            <v>28</v>
          </cell>
          <cell r="J12"/>
          <cell r="K12">
            <v>10</v>
          </cell>
          <cell r="L12">
            <v>25</v>
          </cell>
          <cell r="M12">
            <v>20</v>
          </cell>
        </row>
        <row r="13">
          <cell r="D13" t="str">
            <v>Hóa chất định lượng Bilirubin toàn phần</v>
          </cell>
          <cell r="E13" t="str">
            <v>TOTAL BILIRUBIN; OSR6212</v>
          </cell>
          <cell r="F13" t="str">
            <v>Hóa chất dùng cho xét nghiệm định lượng bilirubin toàn phần
Thành phần: Cafein; 3,5 Dichlorophenyl diazonium tetrafluoroborat; Chất hoạt động bề mặt
Phương pháp: DPD; Dải tuyến tính: 0,5–513 µmol/L (0,03–30 mg/dL); Bước sóng: 540nm; Loại mẫu: Huyết thanh, huyết tương; Độ lặp lại: CV ≤ 3,0%; Độ chụm toàn phần: CV ≤ 5,0%; Số lượng test tối thiểu/1 mL: 16 test
Hộp ≥ 4x40ml+4x40ml
Tương thích với hệ thống máy AU5800 tại bệnh viện</v>
          </cell>
          <cell r="G13" t="str">
            <v>Hộp 4x40ml+4x40ml</v>
          </cell>
          <cell r="H13" t="str">
            <v>Hộp</v>
          </cell>
          <cell r="I13">
            <v>14</v>
          </cell>
          <cell r="J13"/>
          <cell r="K13">
            <v>3</v>
          </cell>
          <cell r="L13">
            <v>20</v>
          </cell>
          <cell r="M13">
            <v>10</v>
          </cell>
        </row>
        <row r="14">
          <cell r="D14" t="str">
            <v>Hóa chất định lượng Bilirubin trực tiếp</v>
          </cell>
          <cell r="E14" t="str">
            <v>DIRECT BILIRUBIN; OSR6211</v>
          </cell>
          <cell r="F14" t="str">
            <v>Hóa chất dùng cho xét nghiệm định lượng bilirubin trực tiếp
Thành phần: 3,5 Dichlorophenyl diazonium tetrafluoroborate
Phương pháp: DPD; Dải đo: 0,9 – 171 μmol/L (0,05 – 10 mg/dL); Bước sóng: 570 nm; Loại mẫu: Huyết thanh, huyết tương; Độ lặp lại: CV ≤ 5%; Độ chụm toàn phần: CV ≤ 7,5%; Số lượng test tối thiểu/1 mL: 16 test
Hộp ≥ 4x20ml+4x20ml
Tương thích với hệ thống máy AU5800 tại bệnh viện</v>
          </cell>
          <cell r="G14" t="str">
            <v>Hộp 4x20ml+4x20ml</v>
          </cell>
          <cell r="H14" t="str">
            <v>Hộp</v>
          </cell>
          <cell r="I14">
            <v>16</v>
          </cell>
          <cell r="J14"/>
          <cell r="K14">
            <v>19</v>
          </cell>
          <cell r="L14">
            <v>10</v>
          </cell>
          <cell r="M14">
            <v>8</v>
          </cell>
        </row>
        <row r="15">
          <cell r="D15" t="str">
            <v>Hoá chất xét nghiệm ALT (GPT)</v>
          </cell>
          <cell r="E15" t="str">
            <v>ALT; OSR6107</v>
          </cell>
          <cell r="F15" t="str">
            <v>Hóa chất dùng cho xét nghiệm định lượng ALT
Thành phần: Đệm Tris; L-Аlanine; 2-Oxoglutarate; LDH; NADH
Phương pháp: Dựa trên khuyến cáo của IFCC; Dải tuyến tính: 3 – 500 U/L (0,05 – 8,33 μkat/L); Bước sóng: 340 nm; Loại mẫu: Huyết thanh, huyết tương; Độ lặp lại: CV ≤ 5%; Độ chụm toàn phần: CV ≤ 10%; Số lượng test tối thiểu/1 mL: 6 test
Hộp ≥ 4x50ml+4x25ml
Tương thích với hệ thống máy AU5800 tại bệnh viện</v>
          </cell>
          <cell r="G15" t="str">
            <v>Hộp 4x50ml+4x25ml</v>
          </cell>
          <cell r="H15" t="str">
            <v>Hộp</v>
          </cell>
          <cell r="I15">
            <v>57</v>
          </cell>
          <cell r="J15"/>
          <cell r="K15">
            <v>27</v>
          </cell>
          <cell r="L15">
            <v>60</v>
          </cell>
          <cell r="M15">
            <v>50</v>
          </cell>
        </row>
        <row r="16">
          <cell r="D16" t="str">
            <v>Hóa chất đo hoạt độ GGT (Gama Glutamyl Transferase)</v>
          </cell>
          <cell r="E16" t="str">
            <v>GGT; OSR6120</v>
          </cell>
          <cell r="F16" t="str">
            <v>Hóa chất dùng cho xét nghiệm định lượng GGT
Thành phần: Glycylglycine; L-γ-glutamyl-3-carboxy-4-nitroanilide
Phương pháp: Dựa trên khuyến cáo của IFCC; Dải tuyến tính: 5 - 1200 U/L (0,08 – 20,00 μkat/L); Bước sóng:  410 nm; Loại mẫu: Huyết thanh, huyết tương;  Độ lặp lại: CV ≤ 5%; Độ chụm toàn phần: CV ≤ 10%; Số lượng test tối thiểu/1 mL: 3 test
Hộp ≥ 4x40ml+4x40ml
Tương thích với hệ thống máy AU5800 tại bệnh viện</v>
          </cell>
          <cell r="G16" t="str">
            <v>Hộp 4x40ml+4x40ml</v>
          </cell>
          <cell r="H16" t="str">
            <v>Hộp</v>
          </cell>
          <cell r="I16">
            <v>26</v>
          </cell>
          <cell r="J16"/>
          <cell r="K16">
            <v>12</v>
          </cell>
          <cell r="L16">
            <v>10</v>
          </cell>
          <cell r="M16">
            <v>2</v>
          </cell>
        </row>
        <row r="17">
          <cell r="D17" t="str">
            <v>Đo hoạt độ Amylase</v>
          </cell>
          <cell r="E17" t="str">
            <v>α-AMYLASE; OSR6106</v>
          </cell>
          <cell r="F17" t="str">
            <v>Hóa chất dùng cho xét nghiệm định lượng α-amylase
Thành phần: MES; Canxi axetat; NaCl; Kali thiocyanate; CNPG3
Phương pháp: CNPG3; Dải tuyến tính: Huyết thanh/ huyết tương: 10 – 2000 U/L (0,2 – 33,3 μkat/L), Nước tiểu: 5 – 4800 U/L (0,1 – 80 μkat/L) ; Bước sóng: 410 nm; Loại mẫu: Huyết thanh, huyết tương, nước tiểu; Độ lặp lại: CV ≤ 5,0%; Độ chụm toàn phần: CV ≤ 10,0%; Số lượng test tối thiểu/1 mL: 5 test
Hộp ≥ 4x40ml
Tương thích với hệ thống máy AU5800 tại bệnh viện</v>
          </cell>
          <cell r="G17" t="str">
            <v>Hộp 4x40ml</v>
          </cell>
          <cell r="H17" t="str">
            <v>Hộp</v>
          </cell>
          <cell r="I17">
            <v>22</v>
          </cell>
          <cell r="J17"/>
          <cell r="K17">
            <v>41</v>
          </cell>
          <cell r="L17">
            <v>5</v>
          </cell>
          <cell r="M17">
            <v>5</v>
          </cell>
        </row>
        <row r="18">
          <cell r="D18" t="str">
            <v>Định lượng Mg</v>
          </cell>
          <cell r="E18" t="str">
            <v>MAGNESIUM; OSR6189</v>
          </cell>
          <cell r="F18" t="str">
            <v>Hóa chất dùng cho xét nghiệm định lượng magiê
Thành phần: Acid ∈-Amino-n Caproic; Tris; Acid Glycoletherdiamine-N,N,N’,N’ tetraacetic; Xanh Xylidyl
Phương pháp: Xanh Xylidyl; Dải tuyến tính: Huyết thanh, huyết tương: 0,2–3,3 mmol/L (0,5–8,0 mg/dL); Nước tiểu 0,2 - 7,8 mmol/L (0,5 - 18,9 mg/dL); Bước sóng: 520nm; Loại mẫu: Huyết thanh, huyết tương, nước tiểu; Độ lặp lại CV ≤ 3,0%, ; Độ chụm toàn phần CV ≤ 5,0%; Số lượng test tối thiểu/1 mL: 5 test
Hộp ≥ 4x40ml
Tương thích với hệ thống máy AU5800 tại bệnh viện</v>
          </cell>
          <cell r="G18" t="str">
            <v>Hộp 4x40ml</v>
          </cell>
          <cell r="H18" t="str">
            <v>Hộp</v>
          </cell>
          <cell r="I18">
            <v>4</v>
          </cell>
          <cell r="J18"/>
          <cell r="K18">
            <v>9</v>
          </cell>
          <cell r="L18">
            <v>2</v>
          </cell>
          <cell r="M18">
            <v>2</v>
          </cell>
        </row>
        <row r="19">
          <cell r="D19" t="str">
            <v>Định lượng Phospho</v>
          </cell>
          <cell r="E19" t="str">
            <v>INORGANIC PHOSPHOROUS; OSR6122</v>
          </cell>
          <cell r="F19" t="str">
            <v>Hóa chất dùng cho xét nghiệm định lượng photpho vô cơ
Thành phần:  Sulphuric acid; Ammoniumheptamolybdate;  Glycine
Phương pháp: Đo quang UV; Dải tuyến tính: Huyết thanh 0,32–6,4 mmol/L (1–20 mg/dL); Nước tiểu: 3 – 113 mmol/L (9,3 – 350 mg/dL); Loại mẫu: Huyết thanh, huyết tương, nước tiểu; Độ lặp lại: CV ≤ 3%; Độ chụm toàn phần: CV ≤ 5%; Số lượng test tối thiểu/1 mL: 16 test
Hộp ≥ 4x15ml+4x15ml
Tương thích với hệ thống máy AU5800 tại bệnh viện</v>
          </cell>
          <cell r="G19" t="str">
            <v>Hộp 4x15ml+4x15ml</v>
          </cell>
          <cell r="H19" t="str">
            <v>Hộp</v>
          </cell>
          <cell r="I19">
            <v>1</v>
          </cell>
          <cell r="J19"/>
          <cell r="K19">
            <v>2</v>
          </cell>
          <cell r="L19">
            <v>1</v>
          </cell>
          <cell r="M19">
            <v>1</v>
          </cell>
        </row>
        <row r="20">
          <cell r="D20" t="str">
            <v>Định lượng Sắt</v>
          </cell>
          <cell r="E20" t="str">
            <v>IRON; OSR6186</v>
          </cell>
          <cell r="F20" t="str">
            <v>Hóa chất dùng cho xét nghiệm định lượng sắt
Thành phần: Đệm glycin; L-ascorbic acid; 2,4,6-Tri(2-pyridyl)-5-triazine
Phương pháp: TPTZ; Dải tuyến tính: 2 – 179 μmol/L (10 – 1000 μg/dL); Bước sóng: 600 nm; Loại mẫu: Huyết thanh, huyết tương; Độ lặp lại: CV ≤ 3,0%; Độ chụm toàn phần: CV ≤ 5,0%; Số lượng test tối thiểu/1 mL: 10 test
Hộp ≥4x15ml+4x15ml
Tương thích với hệ thống máy AU5800 tại bệnh viện</v>
          </cell>
          <cell r="G20" t="str">
            <v>Hộp 4x15ml+4x15ml</v>
          </cell>
          <cell r="H20" t="str">
            <v>Hộp</v>
          </cell>
          <cell r="I20">
            <v>3</v>
          </cell>
          <cell r="J20"/>
          <cell r="K20">
            <v>11</v>
          </cell>
          <cell r="L20">
            <v>3</v>
          </cell>
          <cell r="M20">
            <v>2</v>
          </cell>
        </row>
        <row r="21">
          <cell r="D21" t="str">
            <v>Đo hoạt độ ALP (Alkalin Phosphatase)</v>
          </cell>
          <cell r="E21" t="str">
            <v>ALP; OSR6004</v>
          </cell>
          <cell r="F21" t="str">
            <v>Hóa chất dùng cho xét nghiệm định lượng phosphatase kiềm
Thành phần: 2-Amino-2-Methyl-1-Propanol (AMP); p-Nitrophenyl phosphate; HEDTA; Zinc Sulphate; Magnesium Acetate
Phương pháp: Dựa trên khuyến cáo của IFCC; Dải tuyến tính: 5 – 1500 U/L (0,1 – 25,0 μkat/L); Bước sóng: 410 nm; Loại mẫu: Huyết thanh, huyết tương; Độ lặp lại: CV ≤ 5%;  Độ chụm toàn phần: CV ≤ 10%; Số lượng test tối thiểu/1 mL: 8 test
Hộp ≥ 4x12ml+4x12ml
Tương thích với hệ thống máy AU5800 tại bệnh viện</v>
          </cell>
          <cell r="G21" t="str">
            <v>Hộp 4x12ml+4x12ml</v>
          </cell>
          <cell r="H21" t="str">
            <v>Hộp</v>
          </cell>
          <cell r="I21">
            <v>1</v>
          </cell>
          <cell r="J21"/>
          <cell r="K21">
            <v>5</v>
          </cell>
          <cell r="L21">
            <v>2</v>
          </cell>
          <cell r="M21">
            <v>2</v>
          </cell>
        </row>
        <row r="22">
          <cell r="D22" t="str">
            <v>Đo hoạt độ CK (Creatine kinase)</v>
          </cell>
          <cell r="E22" t="str">
            <v>CK (NAC); OSR6279</v>
          </cell>
          <cell r="F22" t="str">
            <v>Hóa chất dùng cho xét nghiệm định lượng CK
Thành phần: Immidazole (pH 6,5, 37°C); NADP; ADP; AMP; EDTA; Glucose; Creatine phosphate; N-acetylcysteine; Activator; Mg2+; Diadenosine pentaphosphate; HK; G6P-DH
Phương pháp: Dựa trên khuyến cáo của IFCC; Dải tuyến tính: 10 – 2000 U/L (0,17 – 33,33 μkat/L); Bước sóng: 340 nm; Loại mẫu: Huyết thanh, huyết tương; Độ lặp lại: CV ≤ 5%; Độ chụm toàn phần: CV ≤ 10%; Số lượng test tối thiểu/1 mL: 6 test
Hộp ≥4x44ml+4x8ml+4x13ml
Tương thích với hệ thống máy AU5800 tại bệnh viện</v>
          </cell>
          <cell r="G22" t="str">
            <v>Hộp 4x44ml+4x8ml+4x13ml</v>
          </cell>
          <cell r="H22" t="str">
            <v>Hộp</v>
          </cell>
          <cell r="I22">
            <v>13</v>
          </cell>
          <cell r="J22"/>
          <cell r="K22">
            <v>3</v>
          </cell>
          <cell r="L22">
            <v>20</v>
          </cell>
          <cell r="M22">
            <v>10</v>
          </cell>
        </row>
        <row r="23">
          <cell r="D23" t="str">
            <v>Đo hoạt độ Lipase</v>
          </cell>
          <cell r="E23" t="str">
            <v>LIPASE; OSR6130</v>
          </cell>
          <cell r="F23" t="str">
            <v>Hóa chất dùng cho xét nghiệm định lượng lipase
Thành phần: Đệm MES/BES; Cơ chất 1,2-Diglyceride; Monoglyceride lipase; Glycerol kinase; POD; 4-Aminophenazone; TAPS; TOOS; Co-lipase; GPO; ATP; Chất hiệu chuẩn: Huyết thanh người chứa lipase lợn
Phương pháp: Đo màu động học; Dải tuyến tính: 3 – 600 U/L (0,05 – 10 μkat/L); Bước sóng:  540 nm; Loại mẫu: Huyết thanh, huyết tương; Độ lặp lại: CV ≤ 5,0%; Độ chụm toàn phần: CV ≤ 10%; Số lượng test tối thiểu/1 mL: 3 test
Hộp ≥ 4x10ml+4xlyo+4x3.3ml+2x3ml
Tương thích với hệ thống máy AU5800 tại bệnh viện</v>
          </cell>
          <cell r="G23" t="str">
            <v>Hộp 4x10ml+4xlyo+4x3.3ml+2x3ml</v>
          </cell>
          <cell r="H23" t="str">
            <v>Hộp</v>
          </cell>
          <cell r="I23">
            <v>52</v>
          </cell>
          <cell r="J23"/>
          <cell r="K23">
            <v>65</v>
          </cell>
          <cell r="L23">
            <v>30</v>
          </cell>
          <cell r="M23">
            <v>25</v>
          </cell>
        </row>
        <row r="24">
          <cell r="D24" t="str">
            <v>Dung dịch kiểm tra chất lượng mẫu</v>
          </cell>
          <cell r="E24" t="str">
            <v>LIH; OSR62166</v>
          </cell>
          <cell r="F24" t="str">
            <v>Hóa chất dùng cho xét nghiệm bán định lượng mức độ nhiễm mỡ/độ đục, vàng da và vỡ hồng cầu (LIH)
Thành phần: Natri chlorid
Phương pháp: Photometric; Dải đo: Lipemia: ≤ 0,015 đến &gt; 0,2000 OD, Icterus: &lt; 2,5 đến ≥ 40 mg/dL, Hemolysis: &lt; 50 đến ≥ 500 mg/dL; Đo ở 6 Bước sóng ;  Loại mẫu: Huyết thanh, huyết tương
Hộp ≥ 16x48mL
Tương thích với hệ thống máy AU5800 tại bệnh viện</v>
          </cell>
          <cell r="G24" t="str">
            <v>Hộp 16x48mL</v>
          </cell>
          <cell r="H24" t="str">
            <v>Hộp</v>
          </cell>
          <cell r="I24">
            <v>15</v>
          </cell>
          <cell r="J24"/>
          <cell r="K24">
            <v>2</v>
          </cell>
          <cell r="L24">
            <v>3</v>
          </cell>
          <cell r="M24">
            <v>3</v>
          </cell>
        </row>
        <row r="25">
          <cell r="D25" t="str">
            <v>Hóa chất định lượng HDL-C (High density lipoprotein Cholesterol)</v>
          </cell>
          <cell r="E25" t="str">
            <v>HDL-CHOLESTEROL; OSR6287</v>
          </cell>
          <cell r="F25" t="str">
            <v>Hóa chất dùng cho xét nghiệm định lượng HDL-cholesterol
Thành phần: Kháng thể kháng β-lipoprotein ở người; Cholesterol esterase (CHE); Cholesterol oxidase (CHO); Peroxidase (POD); Ascorbate Oxidase; Dung dịch đệm Good's; N-Ethyl - N - (2-hydroxy-3-sulfopropyl) - 3,5- dimethoxy - 4 fluoroaniline (F-DAOS); 4-Aminoantipyrine
Phương pháp: Enzymatic; Dải tuyến tính: 0,05 - 4,65 mmol/L (2 -180 mg/dL); Loại mẫu: Huyết thanh, huyết tương; Độ lặp lại: CV ≤ 3,0%; Độ chụm toàn phần: CV ≤ 4,0%; Số lượng test tối thiểu/1 mL: 4 test
Hộp ≥ 4x51.3ml+4x17.1ml
Tương thích với hệ thống máy AU5800 tại bệnh viện</v>
          </cell>
          <cell r="G25" t="str">
            <v>Hộp 4x51.3ml+4x17.1ml</v>
          </cell>
          <cell r="H25" t="str">
            <v>Hộp</v>
          </cell>
          <cell r="I25">
            <v>33</v>
          </cell>
          <cell r="J25"/>
          <cell r="K25">
            <v>64</v>
          </cell>
          <cell r="L25">
            <v>5</v>
          </cell>
          <cell r="M25">
            <v>5</v>
          </cell>
        </row>
        <row r="26">
          <cell r="D26" t="str">
            <v>Hóa chất hiệu chuẩn cho xét nghiệm HDL</v>
          </cell>
          <cell r="E26" t="str">
            <v>HDL-CHOLESTEROL CALIBRATOR; ODC0011</v>
          </cell>
          <cell r="F26" t="str">
            <v>Hoá chất hiệu chuẩn dùng cho xét nghiệm định lượng HDL-Cholesterol
Thành phần: Huyết thanh người dạng bột đông khô chứa HDL-Cholesterol (người);  Giá trị chất hiệu chuẩn có thể được truy xuất theo phương pháp tham chiếu HDL-cholesterol của US CDC (Centre for Disease Control)
Hộp ≥ 2x3ml
Tương thích với hệ thống máy AU5800 tại bệnh viện</v>
          </cell>
          <cell r="G26" t="str">
            <v>Hộp 2x3ml</v>
          </cell>
          <cell r="H26" t="str">
            <v>Hộp</v>
          </cell>
          <cell r="I26">
            <v>3</v>
          </cell>
          <cell r="J26"/>
          <cell r="K26">
            <v>3</v>
          </cell>
          <cell r="L26">
            <v>1</v>
          </cell>
          <cell r="M26">
            <v>1</v>
          </cell>
        </row>
        <row r="27">
          <cell r="D27" t="str">
            <v>Hoá chất xét nghiệm định lượng CRP</v>
          </cell>
          <cell r="E27" t="str">
            <v>CRP LATEX; OSR6199</v>
          </cell>
          <cell r="F27" t="str">
            <v>Hóa chất dùng cho xét nghiệm định lượng CRP độ nhạy cao
Thành phần: Đệm Glycine; Latex, phủ kháng thể kháng CRP
Phương pháp: Miễn dịch đo độ đục; Dải tuyến tính: Ứng dụng bình thường: 0,2–480 mg/L, Ứng dụng độ nhạy cao: 0,08–80 mg/L; Loại mẫu: Huyết thanh, huyết tương; Độ lặp lại: CV ≤ 6%; Độ chụm toàn phần: CV ≤ 10%; Số lượng test tối thiểu/1 mL: 3 test
Hộp ≥ 4x30ml+4x30ml
Tương thích với hệ thống máy AU5800 tại bệnh viện</v>
          </cell>
          <cell r="G27" t="str">
            <v>Hộp 4x30ml+4x30ml</v>
          </cell>
          <cell r="H27" t="str">
            <v>Hộp</v>
          </cell>
          <cell r="I27">
            <v>7</v>
          </cell>
          <cell r="J27"/>
          <cell r="K27">
            <v>51</v>
          </cell>
          <cell r="L27">
            <v>100</v>
          </cell>
          <cell r="M27">
            <v>75</v>
          </cell>
        </row>
        <row r="28">
          <cell r="D28" t="str">
            <v>Hóa chất hiệu chuẩn cho xét nghiệm CRP hs</v>
          </cell>
          <cell r="E28" t="str">
            <v>CRP LATEX CALIBRATOR HIGHLY SENSITIVE (HS) SET; ODC0027</v>
          </cell>
          <cell r="F28" t="str">
            <v>Chất hiệu chuẩn cho xét nghiệm CRP độ nhạy cao
Thành phần: Chất nền huyết thanh người dạng lỏng có chứa CRP người;  Chất hiệu chuẩn gồm mức 2 đến mức 6;  Các giá trị được gán theo tiêu chuẩn IFCC bằng phương pháp miễn dịch đo độ đục
Hộp ≥ 5x2ml
Tương thích với hệ thống máy AU5800 tại bệnh viện</v>
          </cell>
          <cell r="G28" t="str">
            <v>Hộp 5x2ml</v>
          </cell>
          <cell r="H28" t="str">
            <v>Hộp</v>
          </cell>
          <cell r="I28">
            <v>1</v>
          </cell>
          <cell r="J28"/>
          <cell r="K28">
            <v>2</v>
          </cell>
          <cell r="L28">
            <v>1</v>
          </cell>
          <cell r="M28">
            <v>1</v>
          </cell>
        </row>
        <row r="29">
          <cell r="D29" t="str">
            <v>Hóa chất hiệu chuẩn cho xét nghiệm CRP thường</v>
          </cell>
          <cell r="E29" t="str">
            <v>CRP LATEX CALIBRATOR NORMAL (N) SET; ODC0026</v>
          </cell>
          <cell r="F29" t="str">
            <v>Hoá chất hiệu chuẩn cho xét nghiệm CRP thường
Thành phần: Chất nền huyết thanh người dạng lỏng có chứa CRP người;  Chất hiệu chuẩn gồm mức 2 đến mức 6;  Các giá trị được gán theo tiêu chuẩn IFCC bằng phương pháp miễn dịch đo độ đục
Hộp ≥ 5x2ml
Tương thích với hệ thống máy AU5800 tại bệnh viện</v>
          </cell>
          <cell r="G29" t="str">
            <v>Hộp 5x2ml</v>
          </cell>
          <cell r="H29" t="str">
            <v>Hộp</v>
          </cell>
          <cell r="I29">
            <v>3</v>
          </cell>
          <cell r="J29"/>
          <cell r="K29">
            <v>2</v>
          </cell>
          <cell r="L29">
            <v>1</v>
          </cell>
          <cell r="M29">
            <v>1</v>
          </cell>
        </row>
        <row r="30">
          <cell r="D30" t="str">
            <v>Hóa chất kiểm chứng cho xét nghiệm CRP</v>
          </cell>
          <cell r="E30" t="str">
            <v>CRP (Latex) CONTROL SERUM; ODC0013</v>
          </cell>
          <cell r="F30" t="str">
            <v>Chất kiểm chứng cho xét nghiệm CRP Latex
Thành phần: Chất nền huyết thanh người dạng lỏng có chứa các lượng khác nhau của CRP người;  Chất kiểm chứng 2 mức;  Tham chiếu theo CRM470
Hộp ≥ 2x3ml+2x3ml
Tương thích với hệ thống máy AU5800 tại bệnh viện</v>
          </cell>
          <cell r="G30" t="str">
            <v>Hộp 2x3ml+2x3ml</v>
          </cell>
          <cell r="H30" t="str">
            <v>Hộp</v>
          </cell>
          <cell r="I30">
            <v>0</v>
          </cell>
          <cell r="J30"/>
          <cell r="K30">
            <v>2</v>
          </cell>
          <cell r="L30">
            <v>1</v>
          </cell>
          <cell r="M30">
            <v>1</v>
          </cell>
        </row>
        <row r="31">
          <cell r="D31" t="str">
            <v>Chất chuẩn huyết thanh mức cao cho xét nghiệm điện giải</v>
          </cell>
          <cell r="E31" t="str">
            <v>ISE HIGH SERUM STANDARD; 66316</v>
          </cell>
          <cell r="F31" t="str">
            <v>Chất hiệu chuẩn mức cao sử dụng cho xét nghiệm định lượng (gián tiếp) nồng độ natri (Na+), kali (K+) và clorua (Cl-) trong huyết thanh, huyết tương; Thành phần: Na+; K+ ; Cl-
Hộp ≥ 4x100ml
Tương thích với hệ thống máy AU5800 tại bệnh viện</v>
          </cell>
          <cell r="G31" t="str">
            <v>Hộp 4x100ml</v>
          </cell>
          <cell r="H31" t="str">
            <v>Hộp</v>
          </cell>
          <cell r="I31">
            <v>2</v>
          </cell>
          <cell r="J31"/>
          <cell r="K31">
            <v>3</v>
          </cell>
          <cell r="L31">
            <v>1</v>
          </cell>
          <cell r="M31">
            <v>1</v>
          </cell>
        </row>
        <row r="32">
          <cell r="D32" t="str">
            <v>Chất chuẩn huyết thanh mức thấp cho xét nghiệm điện giải</v>
          </cell>
          <cell r="E32" t="str">
            <v>ISE LOW SERUM STANDARD; 66317</v>
          </cell>
          <cell r="F32" t="str">
            <v>Chất hiệu chuẩn mức thấp được sử dụng cho xét nghiệm định lượng (gián tiếp) nồng độ natri (Na+), kali (K+) và clorua (Cl-) trong huyết thanh, huyết tương; Thành phần: Na+; K+; Cl-
Hộp ≥ 4x100ml
Tương thích với hệ thống máy AU5800 tại bệnh viện</v>
          </cell>
          <cell r="G32" t="str">
            <v>Hộp 4x100ml</v>
          </cell>
          <cell r="H32" t="str">
            <v>Hộp</v>
          </cell>
          <cell r="I32">
            <v>2</v>
          </cell>
          <cell r="J32"/>
          <cell r="K32">
            <v>3</v>
          </cell>
          <cell r="L32">
            <v>1</v>
          </cell>
          <cell r="M32">
            <v>1</v>
          </cell>
        </row>
        <row r="33">
          <cell r="D33" t="str">
            <v>Chất chuẩn điện giải mức giữa</v>
          </cell>
          <cell r="E33" t="str">
            <v>ISE Mid Standard; 66319</v>
          </cell>
          <cell r="F33" t="str">
            <v>Chất hiệu chuẩn mức trung bình sử dụng cho xét nghiệm định lượng (gián tiếp) nồng độ Na+, K+ và Cl-
Thành phần: Na+; K+; Cl-
Hộp ≥4x2000ml
Tương thích với hệ thống máy AU5800 tại bệnh viện</v>
          </cell>
          <cell r="G33" t="str">
            <v>Hộp 4x2000ml</v>
          </cell>
          <cell r="H33" t="str">
            <v>Hộp</v>
          </cell>
          <cell r="I33">
            <v>23</v>
          </cell>
          <cell r="J33"/>
          <cell r="K33">
            <v>12</v>
          </cell>
          <cell r="L33">
            <v>15</v>
          </cell>
          <cell r="M33">
            <v>10</v>
          </cell>
        </row>
        <row r="34">
          <cell r="D34" t="str">
            <v>Chất chuẩn nước tiểu mức thấp/cao cho xét nghiệm điện giải</v>
          </cell>
          <cell r="E34" t="str">
            <v>ISE Low/High Urine Standard; 66315</v>
          </cell>
          <cell r="F34" t="str">
            <v>Chất hiệu chuẩn nồng độ thấp/cao sử dụng cho xét nghiệm định lượng (gián tiếp) nồng độ Na+, K+ và Cl- trong nước tiểu; Thành phần: Na+ (Thấp); (Cao). K+ (Thấp); (Cao). Cl- (Thấp); (Cao)
Hộp ≥ 2x100ml+2x100ml
Tương thích với hệ thống máy AU5800 tại bệnh viện</v>
          </cell>
          <cell r="G34" t="str">
            <v>Hộp 2x100ml+2x100ml</v>
          </cell>
          <cell r="H34" t="str">
            <v>Hộp</v>
          </cell>
          <cell r="I34">
            <v>1</v>
          </cell>
          <cell r="J34"/>
          <cell r="K34">
            <v>2</v>
          </cell>
          <cell r="L34">
            <v>1</v>
          </cell>
          <cell r="M34">
            <v>1</v>
          </cell>
        </row>
        <row r="35">
          <cell r="D35" t="str">
            <v>Dung dịch rửa dùng cho xét nghiệm điện giải</v>
          </cell>
          <cell r="E35" t="str">
            <v>Cleaning Solution; 66039</v>
          </cell>
          <cell r="F35" t="str">
            <v>Dung dịch rửa; Thành phần: Sodium Hypochlorite 5 - 10%
Bình ≥ 450ml
Tương thích với hệ thống máy AU5800 tại bệnh viện</v>
          </cell>
          <cell r="G35" t="str">
            <v>Bình 450ml</v>
          </cell>
          <cell r="H35" t="str">
            <v>Bình</v>
          </cell>
          <cell r="I35">
            <v>1</v>
          </cell>
          <cell r="J35"/>
          <cell r="K35">
            <v>6</v>
          </cell>
          <cell r="L35">
            <v>10</v>
          </cell>
          <cell r="M35">
            <v>10</v>
          </cell>
        </row>
        <row r="36">
          <cell r="D36" t="str">
            <v>Hóa chất đệm điện giải</v>
          </cell>
          <cell r="E36" t="str">
            <v>ISE Buffer; 66320</v>
          </cell>
          <cell r="F36" t="str">
            <v>Dung dịch đệm sử dụng cho xét nghiệm định lượng (gián tiếp) nồng độ Na+, K+ và Cl-; Thành phần: Triethanolamine
Hộp ≥ 4x2000ml
Tương thích với hệ thống máy AU5800 tại bệnh viện</v>
          </cell>
          <cell r="G36" t="str">
            <v>Hộp 4x2000ml</v>
          </cell>
          <cell r="H36" t="str">
            <v>Hộp</v>
          </cell>
          <cell r="I36">
            <v>3</v>
          </cell>
          <cell r="J36"/>
          <cell r="K36">
            <v>6</v>
          </cell>
          <cell r="L36">
            <v>15</v>
          </cell>
          <cell r="M36">
            <v>10</v>
          </cell>
        </row>
        <row r="37">
          <cell r="D37" t="str">
            <v>Hóa chất điện giải cho điện cực tham chiếu</v>
          </cell>
          <cell r="E37" t="str">
            <v>ISE Reference; 66318</v>
          </cell>
          <cell r="F37" t="str">
            <v>Hoá chất điện giải cho điện cực tham chiếu sử dụng cho xét nghiệm định lượng (gián tiếp) nồng độ Na+, K+ và Cl-;  Thành phần: Kali clorua
Hộp ≥ 4x1000ml
Tương thích với hệ thống máy AU5800 tại bệnh viện</v>
          </cell>
          <cell r="G37" t="str">
            <v>Hộp 4x1000ml</v>
          </cell>
          <cell r="H37" t="str">
            <v>Hộp</v>
          </cell>
          <cell r="I37">
            <v>8</v>
          </cell>
          <cell r="J37"/>
          <cell r="K37">
            <v>3</v>
          </cell>
          <cell r="L37">
            <v>5</v>
          </cell>
          <cell r="M37">
            <v>3</v>
          </cell>
        </row>
        <row r="38">
          <cell r="D38" t="str">
            <v>Hóa chất dùng cho xét nghiệm Ethanol</v>
          </cell>
          <cell r="E38" t="str">
            <v>ETHANOL; 21789</v>
          </cell>
          <cell r="F38" t="str">
            <v>Thuốc thử được dùng cho xét nghiệm định lượng ethanol trong mẫu huyết thanh, huyết tương và nước tiểu người.
Thuốc thử A (2 x 20 mL): Đệm PIPES, chất bảo quản. Thuốc thử B (2 x 7 mL): Đệm PIPES, NAD, alcohol dehydrogenase (ADH), chất bảo quản.  Phương pháp đo quang: ALCOHOL DEHYDROGENASE. Giới hạn phát hiện: 8,11 mg/dL = 1,76 mmol/L. Giới hạn tuyến tính: 300 mg/dL = 65,1 mmol/L.
Hộp ≥ 2x20ml+2x7mL
Tương thích với hệ thống máy AU5800 tại bệnh viện</v>
          </cell>
          <cell r="G38" t="str">
            <v>Hộp 2x20ml+2x7mL</v>
          </cell>
          <cell r="H38" t="str">
            <v>Hộp</v>
          </cell>
          <cell r="I38">
            <v>60</v>
          </cell>
          <cell r="J38"/>
          <cell r="K38">
            <v>6</v>
          </cell>
          <cell r="L38">
            <v>15</v>
          </cell>
          <cell r="M38">
            <v>10</v>
          </cell>
        </row>
        <row r="39">
          <cell r="D39" t="str">
            <v>Chất hiệu chuẩn cho xét nghiệm Copper</v>
          </cell>
          <cell r="E39" t="str">
            <v>Copper Standard; 507163SV</v>
          </cell>
          <cell r="F39" t="str">
            <v>Chất hiệu chuẩn định lượng đồng (Cu) có trong huyết thanh hoặc huyết tương người trên các hệ thống đo quang. Thành phần: chất hiệu chuẩn đồng. Giá trị của chất hiệu chuẩn được truy xuất theo NIST SRM 3114. Dạng lỏng sẵn sàng sử dụng. Lọ ≥3mL
Tương thích với hệ thống máy AU5800 tại bệnh viện</v>
          </cell>
          <cell r="G39" t="str">
            <v>Lọ: 1x3mL</v>
          </cell>
          <cell r="H39" t="str">
            <v>Lọ</v>
          </cell>
          <cell r="I39"/>
          <cell r="J39"/>
          <cell r="K39">
            <v>0</v>
          </cell>
          <cell r="L39">
            <v>1</v>
          </cell>
          <cell r="M39">
            <v>1</v>
          </cell>
        </row>
        <row r="40">
          <cell r="D40" t="str">
            <v>Hóa chất hiệu chuẩn cho các xét nghiệm Protein đặc biệt nhóm 2</v>
          </cell>
          <cell r="E40" t="str">
            <v>SERUM PROTEIN MULTI-CALIBRATOR 2; ODR3023</v>
          </cell>
          <cell r="F40" t="str">
            <v>Chất hiệu chuẩn cho các xét nghiệm protein; Thành phần: Huyết thanh có chứa các protein từ người: α-1 acidglycoprotein; α-1 antitrypsin; β-2 microglobulin; Ceruloplasmin; Haptoglobin; Chất hiệu chuẩn 5 mức; Các giá trị của chất hiệu chuẩn được gán sử dụng các nguyên liệu tham chiếu theo tiêu chuẩn IFCC (α-1 acidglycoprotein, α-1 antitrypsin, Ceruloplasmin, Haptoglobin) và WHO (β-2 microglobulin)
Hộp ≥ 5x2ml
Tương thích với hệ thống máy AU5800 tại bệnh viện</v>
          </cell>
          <cell r="G40" t="str">
            <v>Hộp 5x2ml</v>
          </cell>
          <cell r="H40" t="str">
            <v>Hộp</v>
          </cell>
          <cell r="I40">
            <v>1</v>
          </cell>
          <cell r="J40"/>
          <cell r="K40">
            <v>2</v>
          </cell>
          <cell r="L40">
            <v>2</v>
          </cell>
          <cell r="M40">
            <v>1</v>
          </cell>
        </row>
        <row r="41">
          <cell r="D41" t="str">
            <v>Định lượng RF (Reumatoid Factor)</v>
          </cell>
          <cell r="E41" t="str">
            <v>RF LATEX; OSR61105</v>
          </cell>
          <cell r="F41" t="str">
            <v>Hóa chất dùng cho xét nghiệm định lượng RF
Thành phần: Đệm Glycine; Latex phủ IgG người; Phương pháp: Đo độ đục miễn dịch; Dải tuyến tính: 10–120 IU/mL; Loại mẫu: Huyết thanh, huyết tương; Độ lặp lại: CV ≤ 10,0% Độ chụm toàn phần: CV ≤ 10,0%; Số lượng test tối thiểu/1 mL: 6 test
Hộp≥ 4x24ml+4x8ml
Tương thích với hệ thống máy AU5800 tại bệnh viện</v>
          </cell>
          <cell r="G41" t="str">
            <v>Hộp 4x24ml+4x8ml</v>
          </cell>
          <cell r="H41" t="str">
            <v>Hộp</v>
          </cell>
          <cell r="I41">
            <v>6</v>
          </cell>
          <cell r="J41"/>
          <cell r="K41">
            <v>2</v>
          </cell>
          <cell r="L41">
            <v>5</v>
          </cell>
          <cell r="M41">
            <v>3</v>
          </cell>
        </row>
        <row r="42">
          <cell r="D42" t="str">
            <v>Hóa chất hiệu chuẩn cho xét nghiệm RF</v>
          </cell>
          <cell r="E42" t="str">
            <v>RF LATEX CALIBRATOR; ODC0028</v>
          </cell>
          <cell r="F42" t="str">
            <v>Chất hiệu chuẩn dùng cho xét nghiệm RF;  Thành phần: Chất nền huyết thanh người dạng lỏng chứa RF người;  Chất hiệu chuẩn 5 mức;  Các giá trị của chất hiệu chuẩn được gán sử dụng các nguyên liệu tham chiếu theo tiêu chuẩn quốc tế WHO
Hộp ≥ 5x1ml
Tương thích với hệ thống máy AU5800 tại bệnh viện</v>
          </cell>
          <cell r="G42" t="str">
            <v>Hộp 5x1ml</v>
          </cell>
          <cell r="H42" t="str">
            <v>Hộp</v>
          </cell>
          <cell r="I42">
            <v>1</v>
          </cell>
          <cell r="J42"/>
          <cell r="K42">
            <v>2</v>
          </cell>
          <cell r="L42">
            <v>1</v>
          </cell>
          <cell r="M42">
            <v>1</v>
          </cell>
        </row>
        <row r="43">
          <cell r="D43" t="str">
            <v>Hóa chất kiểm chứng mức 1 cho các xét nghiệm miễn dịch đo độ đục</v>
          </cell>
          <cell r="E43" t="str">
            <v>ITA CONTROL SERUM LEVEL 1; ODC0014</v>
          </cell>
          <cell r="F43" t="str">
            <v>Hoá chất kiểm chứng mức 1 cho các xét nghiệm đo độ đục miễn dịch; Thành phần: Huyết thanh người chứa α-1 acidglycoprotein; Ferritin;α-1 antitrypsin; Haptoglobin; Anti-Streptolysin O; β-2 microglobulin; Globulin miễn dịch A; Globulin miễn dịch M; Globulin miễn dịch G; Ceruloplasmin; Bổ thể 3 (C3); Prealbumin; Bổ thể 4 (C4);  Yếu tố dạng thấp; Protein phản ứng C (CRP); Transferrin
Lọ ≥ 1x2ml
Tương thích với hệ thống máy AU5800 tại bệnh viện</v>
          </cell>
          <cell r="G43" t="str">
            <v>Lọ 1x2ml</v>
          </cell>
          <cell r="H43" t="str">
            <v>Lọ</v>
          </cell>
          <cell r="I43">
            <v>29</v>
          </cell>
          <cell r="J43"/>
          <cell r="K43">
            <v>33</v>
          </cell>
          <cell r="L43">
            <v>30</v>
          </cell>
          <cell r="M43">
            <v>25</v>
          </cell>
        </row>
        <row r="44">
          <cell r="D44" t="str">
            <v>Hóa chất kiểm chứng mức 2 cho các xét nghiệm miễn dịch đo độ đục</v>
          </cell>
          <cell r="E44" t="str">
            <v>ITA CONTROL SERUM LEVEL 2; ODC0015</v>
          </cell>
          <cell r="F44" t="str">
            <v>Hoá chất kiểm chứng mức 2 cho các xét nghiệm đo độ đục miễn dịch; Thành phần: Huyết thanh người chứa α-1 acidglycoprotein; Ferritin;α-1 antitrypsin; Haptoglobin;  Anti-Streptolysin O; β-2 microglobulin; Globulin miễn dịch A; Globulin miễn dịch M; Globulin miễn dịch G; Ceruloplasmin; Bổ thể 3 (C3); Prealbumin; Bổ thể 4 (C4);  Yếu tố dạng thấp; Protein phản ứng C (CRP); Transferrin
Lọ ≥ 1x2ml
Tương thích với hệ thống máy AU5800 tại bệnh viện</v>
          </cell>
          <cell r="G44" t="str">
            <v>Lọ 1x2ml</v>
          </cell>
          <cell r="H44" t="str">
            <v>Lọ</v>
          </cell>
          <cell r="I44">
            <v>29</v>
          </cell>
          <cell r="J44"/>
          <cell r="K44">
            <v>54</v>
          </cell>
          <cell r="L44">
            <v>10</v>
          </cell>
          <cell r="M44">
            <v>10</v>
          </cell>
        </row>
        <row r="45">
          <cell r="D45" t="str">
            <v>Định lượng 25(OH) VitaminD</v>
          </cell>
          <cell r="E45" t="str">
            <v>ACCESS 25(OH) VITAMIN D TOTAL; A98856</v>
          </cell>
          <cell r="F45" t="str">
            <v>Thuốc thử xét nghiệm định lượng 25-hydroxyvitamin D trong huyết thanh và huyết tương người trên máy xét nghiệm miễn dịch tự động
Phương pháp: miễn dịch enzyme gắn cạnh tranh, hai bước
Dải đo: xấp xỉ 4,5-210 ng/mL (xấp xỉ 11-525ng/mL)
Thành phần chính: Các hạt thuận từ phủ kháng thể (cừu, đơn dòng) kháng 25(OH) Vitamin D được phân tán trong dung dịch muối đệm TRIS, IgG dê, albumin huyết thanh bò (BSA), natri azid, ProClin, acid formic, Poly (vinyl alcohol), chất cộng hợp chất tương tự vitamin D - phosphatase kiềm, đệm ACES
Hộp ≥ 2x50test
Tương thích với hệ thống máy DxI800 tại bệnh viện</v>
          </cell>
          <cell r="G45" t="str">
            <v>Hộp 2x50test</v>
          </cell>
          <cell r="H45" t="str">
            <v>Hộp</v>
          </cell>
          <cell r="I45">
            <v>11</v>
          </cell>
          <cell r="J45"/>
          <cell r="K45">
            <v>6</v>
          </cell>
          <cell r="L45">
            <v>40</v>
          </cell>
          <cell r="M45">
            <v>20</v>
          </cell>
        </row>
        <row r="46">
          <cell r="D46" t="str">
            <v>Chất chuẩn 25(OH) VitaminD</v>
          </cell>
          <cell r="E46" t="str">
            <v>ACCESS 25(OH) VITAMIN D TOTAL CALIBRATORS; A98857</v>
          </cell>
          <cell r="F46" t="str">
            <v>Chất hiệu chuẩn xét nghiệm định lượng 25-hydroxyvitamin D trên máy xét nghiệm miễn dịch tự động; Thành phần chính: Huyết thanh người, natri azit, ProClin, vitamin D 25(OH)
Hộp ≥ 6x1.4mL
Tương thích với hệ thống máy DxI800 tại bệnh viện</v>
          </cell>
          <cell r="G46" t="str">
            <v>Hộp 6x1.4mL</v>
          </cell>
          <cell r="H46" t="str">
            <v>Hộp</v>
          </cell>
          <cell r="I46">
            <v>2</v>
          </cell>
          <cell r="J46"/>
          <cell r="K46">
            <v>2</v>
          </cell>
          <cell r="L46">
            <v>4</v>
          </cell>
          <cell r="M46">
            <v>2</v>
          </cell>
        </row>
        <row r="47">
          <cell r="D47" t="str">
            <v>Hóa chất Định lượng Cortisol</v>
          </cell>
          <cell r="E47" t="str">
            <v>ACCESS CORTISOL; 33600</v>
          </cell>
          <cell r="F47" t="str">
            <v>Thuốc thử xét nghiệm định lượng cortisol trong huyết tương (chống đông bằng heparin, EDTA), huyết thanh và nước tiểu người trên máy xét nghiệm miễn dịch tự động
Phương pháp: miễn dịch enzyme gắn cạnh tranh; Dải đo: xấp xỉ 0,4–60 µg/dL [11–1655 nmol/L]; Thành phần chính: Chất cộng hợp cortisol – phosphatase kiềm (bò) và các hạt thuận từ phủ kháng thể (dê) kháng IgG thỏ trong dung dịch muối đệm TRIS, chất hoạt động bề mặt, nền albumin huyết thanh bò (BSA), natri azit, kháng huyết thanh (thỏ) kháng cortisol trong dung dịch muối đệm TRIS
Hộp ≥ 2x50test
Tương thích với hệ thống máy DxI800 tại bệnh viện</v>
          </cell>
          <cell r="G47" t="str">
            <v>Hộp 2x50test</v>
          </cell>
          <cell r="H47" t="str">
            <v>Hộp</v>
          </cell>
          <cell r="I47">
            <v>49</v>
          </cell>
          <cell r="J47"/>
          <cell r="K47">
            <v>54</v>
          </cell>
          <cell r="L47">
            <v>10</v>
          </cell>
          <cell r="M47">
            <v>10</v>
          </cell>
        </row>
        <row r="48">
          <cell r="D48" t="str">
            <v>Định lượng Folate</v>
          </cell>
          <cell r="E48" t="str">
            <v>ACCESS FOLATE; A98032</v>
          </cell>
          <cell r="F48" t="str">
            <v>Thuốc thử xét nghiệm định lượng acid folic trong huyết thanh và huyết tương người (heparin) hoặc các tế bào hồng cầu trên máy xét nghiệm miễn dịch tự động
Phương pháp: thụ thể liên kết cạnh tranh; Dải đo: xấp xỉ 1–24,8 ng/mL [2,27–56,2 nmol/L]
Thành phần chính: Protein gắn kết kháng thể (đơn dòng, chuột) kháng folate, các hạt thuận từ phủ kháng thể dê kháng IgG của chuột, dung dịch đệm, albumin huyết thanh người (HSA), ProClin, Ascorbate, HCl, chất cộng hợp acid folic - phosphatase kiềm (bò), K3PO4
Hộp ≥ 2x50test
Tương thích với hệ thống máy DxI800 tại bệnh viện</v>
          </cell>
          <cell r="G48" t="str">
            <v>Hộp 2x50test</v>
          </cell>
          <cell r="H48" t="str">
            <v>Hộp</v>
          </cell>
          <cell r="I48">
            <v>1</v>
          </cell>
          <cell r="J48"/>
          <cell r="K48">
            <v>3</v>
          </cell>
          <cell r="L48">
            <v>5</v>
          </cell>
          <cell r="M48">
            <v>2</v>
          </cell>
        </row>
        <row r="49">
          <cell r="D49" t="str">
            <v>Hoá chất định lượng PSA tự do</v>
          </cell>
          <cell r="E49" t="str">
            <v>ACCESS HYBRITECH free PSA; 37210</v>
          </cell>
          <cell r="F49" t="str">
            <v>Thuốc thử xét nghiệm định lượng PSA tự do trong huyết thanh người trên máy xét nghiệm miễn dịch tự động
Phương pháp: enzym miễn dịch hai vị trí gắn (“sandwich”)
Dải đo: xấp xỉ 0,005–20 ng/mL theo hiệu chuẩn Hybritech hoặc 0,005–16 ng/mL theo hiệu chuẩn WHO
Thành phần chính: Các hạt thuận từ phủ kháng thể (lừa) kháng dê, kháng thể (dê) kháng biotin và kháng thể (chuột, đơn dòng, gắn biotin) kháng PSA trong dung dịch muối đệm TRIS, có chất hoạt động bề mặt, albumin huyết thanh bò (BSA), natri azid, ProClin, chất cộng hợp phosphatase kiềm (bò) - kháng thể (đơn dòng, chuột) kháng PSA tự do được pha loãng trong dung dịch muối đệm phosphat
Hộp ≥ 2x50test
Tương thích với hệ thống máy DxI800 tại bệnh viện</v>
          </cell>
          <cell r="G49" t="str">
            <v>Hộp 2x50test</v>
          </cell>
          <cell r="H49" t="str">
            <v>Hộp</v>
          </cell>
          <cell r="I49">
            <v>18</v>
          </cell>
          <cell r="J49"/>
          <cell r="K49">
            <v>10</v>
          </cell>
          <cell r="L49">
            <v>3</v>
          </cell>
          <cell r="M49">
            <v>3</v>
          </cell>
        </row>
        <row r="50">
          <cell r="D50" t="str">
            <v>Hóa chất Định lượng PSA toàn phần</v>
          </cell>
          <cell r="E50" t="str">
            <v>ACCESS HYBRITECH PSA; 37200</v>
          </cell>
          <cell r="F50" t="str">
            <v>Thuốc thử xét nghiệm định lượng PSA toàn phần trong huyết thanh người trên máy xét nghiệm miễn dịch tự động; Phương pháp: enzym miễn dịch hai vị trí gắn (“sandwich”)
Dải đo: xấp xỉ 0,008–150 ng/mL với hiệu chuẩn Hybritech hoặc xấp xỉ 0,008–121 ng/mL với hiệu chuẩn WHO
Thành phần chính: Các hạt thuận từ phủ kháng thể (chuột, đơn dòng) kháng PSA được phân tán trong dung dịch muối đệm TRIS, có chất hoạt động bề mặt, albumin huyết thanh bò (BSA), natri azid, ProClin, chất cộng hợp phosphatase kiềm (bò) với kháng thể (chuột, đơn dòng) kháng PSA được pha loãng trong dung dịch muối đệm phosphat, protein (chuột)
Hộp ≥ 2x50test
Tương thích với hệ thống máy DxI800 tại bệnh viện</v>
          </cell>
          <cell r="G50" t="str">
            <v>Hộp 2x50test</v>
          </cell>
          <cell r="H50" t="str">
            <v>Hộp</v>
          </cell>
          <cell r="I50">
            <v>54</v>
          </cell>
          <cell r="J50"/>
          <cell r="K50">
            <v>54</v>
          </cell>
          <cell r="L50">
            <v>10</v>
          </cell>
          <cell r="M50">
            <v>8</v>
          </cell>
        </row>
        <row r="51">
          <cell r="D51" t="str">
            <v>Chất chuẩn PSA toàn phần</v>
          </cell>
          <cell r="E51" t="str">
            <v>ACCESS HYBRITECH PSA CALIBRATORS; 37205</v>
          </cell>
          <cell r="F51" t="str">
            <v>Chất hiệu chuẩn xét nghiệm định lượng PSA toàn phần trên máy xét nghiệm miễn dịch tự động; Thành phần chính: Albumin huyết thanh bò (BSA) đệm, natri azid, ProClin, PSA người trong BSA đệm
Hộp ≥ 6x2.5mL
Tương thích với hệ thống máy DxI800 tại bệnh viện</v>
          </cell>
          <cell r="G51" t="str">
            <v>Hộp 6x2.5mL</v>
          </cell>
          <cell r="H51" t="str">
            <v>Hộp</v>
          </cell>
          <cell r="I51">
            <v>3</v>
          </cell>
          <cell r="J51"/>
          <cell r="K51">
            <v>3</v>
          </cell>
          <cell r="L51">
            <v>1</v>
          </cell>
          <cell r="M51">
            <v>1</v>
          </cell>
        </row>
        <row r="52">
          <cell r="D52" t="str">
            <v>Chất chuẩn PTH</v>
          </cell>
          <cell r="E52" t="str">
            <v>ACCESS INTACT PTH (iPTH) CALIBRATORS; A16953</v>
          </cell>
          <cell r="F52" t="str">
            <v>Chất hiệu chuẩn xét nghiệm định lượng iPTH trên máy xét nghiệm miễn dịch tự động
Thành phần chính: Đệm nền protein (bò), ProClin, đệm PBS, albumin huyết thanh bò (BSA), chất hoạt động bề mặt, natri azide, chứa PTH (kháng nguyên tổng hợp)
Hộp ≥ 2x4mL+6x1mL
Tương thích với hệ thống máy DxI800 tại bệnh viện</v>
          </cell>
          <cell r="G52" t="str">
            <v>Hộp 2x4mL+6x1mL</v>
          </cell>
          <cell r="H52" t="str">
            <v>Hộp</v>
          </cell>
          <cell r="I52">
            <v>4</v>
          </cell>
          <cell r="J52"/>
          <cell r="K52">
            <v>5</v>
          </cell>
          <cell r="L52">
            <v>2</v>
          </cell>
          <cell r="M52">
            <v>1</v>
          </cell>
        </row>
        <row r="53">
          <cell r="D53" t="str">
            <v>Hóa chất Định lượng Estradiol</v>
          </cell>
          <cell r="E53" t="str">
            <v>ACCESS SENSITIVE ESTRADIOL; B84493</v>
          </cell>
          <cell r="F53" t="str">
            <v>Thuốc thử xét nghiệm định lượng estradiol trong huyết thanh và huyết tương người trên máy xét nghiệm miễn dịch tự động; Phương pháp: miễn dịch enzym gắn cạnh tranh
Dải đo: xấp xỉ 15–5200 pg/mL [55,1–19089 pmol/L]
Thành phần chính: Các hạt thuận từ được phủ streptavidin, biotin và chất tương tự estradiol kết hợp với biotin trong dung dịch đệm Tris có các protein (cá), chất hoạt động bề mặt, Cosmocil, chất cộng hợp kháng thể (đơn dòng, cừu) kháng estradiol - phosphatase kiềm trong dung dịch đệm MES có các protein (dê, chim)
Hộp ≥ 2x50test
Tương thích với hệ thống máy DxI800 tại bệnh viện</v>
          </cell>
          <cell r="G53" t="str">
            <v>Hộp 2x50test</v>
          </cell>
          <cell r="H53" t="str">
            <v>Hộp</v>
          </cell>
          <cell r="I53">
            <v>1</v>
          </cell>
          <cell r="J53"/>
          <cell r="K53">
            <v>5</v>
          </cell>
          <cell r="L53">
            <v>3</v>
          </cell>
          <cell r="M53">
            <v>3</v>
          </cell>
        </row>
        <row r="54">
          <cell r="D54" t="str">
            <v>Chất chuẩn βhCG toàn phần</v>
          </cell>
          <cell r="E54" t="str">
            <v>ACCESS TOTAL βhCG (5th IS) CALIBRATORS; B11754</v>
          </cell>
          <cell r="F54" t="str">
            <v>Chất hiệu chuẩn xét nghiệm định lượng βhCG toàn phần trên máy xét nghiệm miễn dịch tự động
Thành phần chính: Đệm nền albumin huyết thanh bò (BSA), chất hoạt động bề mặt, natri azit, ProClin, hCG
Hộp ≥ 6x4mL
Tương thích với hệ thống máy DxI800 tại bệnh viện</v>
          </cell>
          <cell r="G54" t="str">
            <v>Hộp 6x4mL</v>
          </cell>
          <cell r="H54" t="str">
            <v>Hộp</v>
          </cell>
          <cell r="I54">
            <v>2</v>
          </cell>
          <cell r="J54"/>
          <cell r="K54">
            <v>3</v>
          </cell>
          <cell r="L54">
            <v>1</v>
          </cell>
          <cell r="M54">
            <v>1</v>
          </cell>
        </row>
        <row r="55">
          <cell r="D55" t="str">
            <v>Chất kiểm chứng hãng thứ 3 cho các xét nghiệm miễn dịch Sàng lọc trước sinh mức 1</v>
          </cell>
          <cell r="E55" t="str">
            <v>MATERNAL CONTROL-LEVEL 1 (MATERNAL CONTROL 1); MSS5024</v>
          </cell>
          <cell r="F55" t="str">
            <v>Vật liệu kiểm soát 6 thông số xét nghiệm sàng lọc trước sinh: Alpha-fetoprotein, Free Beta hCG, Free Estriol, HCG, lnhibin A và PAPP-A
Hộp ≥ 3x1ml
Tương thích với hệ thống máy DxI800 tại bệnh viện</v>
          </cell>
          <cell r="G55" t="str">
            <v>Hộp 3x1ml</v>
          </cell>
          <cell r="H55" t="str">
            <v>Hộp</v>
          </cell>
          <cell r="I55">
            <v>1</v>
          </cell>
          <cell r="J55"/>
          <cell r="K55">
            <v>2</v>
          </cell>
          <cell r="L55">
            <v>2</v>
          </cell>
          <cell r="M55">
            <v>2</v>
          </cell>
        </row>
        <row r="56">
          <cell r="D56" t="str">
            <v>Chất kiểm chứng hãng thứ 3 cho các xét nghiệm miễn dịch Sàng lọc trước sinh mức 2</v>
          </cell>
          <cell r="E56" t="str">
            <v>MATERNAL CONTROL-LEVEL 2 (MATERNAL CONTROL 2); MSS5025</v>
          </cell>
          <cell r="F56" t="str">
            <v>Vật liệu kiểm soát 6 thông số xét nghiệm sàng lọc trước sinh: Alpha-fetoprotein, Free Beta hCG, Free Estriol, HCG, lnhibin A và PAPP-A
Hộp ≥ 3x1ml
Tương thích với hệ thống máy DxI800 tại bệnh viện</v>
          </cell>
          <cell r="G56" t="str">
            <v>Hộp 3x1ml</v>
          </cell>
          <cell r="H56" t="str">
            <v>Hộp</v>
          </cell>
          <cell r="I56">
            <v>1</v>
          </cell>
          <cell r="J56"/>
          <cell r="K56">
            <v>2</v>
          </cell>
          <cell r="L56">
            <v>2</v>
          </cell>
          <cell r="M56">
            <v>2</v>
          </cell>
        </row>
        <row r="57">
          <cell r="D57" t="str">
            <v>Hóa chất Định lượng vitamin B12</v>
          </cell>
          <cell r="E57" t="str">
            <v>ACCESS VITAMIN B12; 33000</v>
          </cell>
          <cell r="F57" t="str">
            <v>Thuốc thử xét nghiệm định lượng vitamin B12 trong mẫu huyết thanh và huyết tương người (heparin) trên máy xét nghiệm miễn dịch tự động
Phương pháp: miễn dịch enzym gắn cạnh tranh; Dải đo: xấp xỉ 50-1500 pg/mL [37-1107 pmol/L]
Thành phần chính: Hạt thuận từ phủ phức hợp kháng thể (dê) kháng IgG chuột - kháng thể (chuột, đơn dòng) kháng yếu tố nội tại, muối đệm TRIS, chất hoạt động bề mặt, albumin huyết thanh bò (BSA), natri azid và ProClin, Đệm borat, cobinamid, Chất cộng hợp yếu tố nội tại (lợn) – phosphatase kiềm (bò), Dung dịch natri hydroxid (NaOH); kali xyanua (KCN), Dung dịch acid acetic có dithiothreitol (DTT)
Hộp ≥ 2x50test
Tương thích với hệ thống máy DxI800 tại bệnh viện</v>
          </cell>
          <cell r="G57" t="str">
            <v>Hộp 2x50test</v>
          </cell>
          <cell r="H57" t="str">
            <v>Hộp</v>
          </cell>
          <cell r="I57">
            <v>6</v>
          </cell>
          <cell r="J57"/>
          <cell r="K57">
            <v>16</v>
          </cell>
          <cell r="L57">
            <v>3</v>
          </cell>
          <cell r="M57">
            <v>3</v>
          </cell>
        </row>
        <row r="58">
          <cell r="D58" t="str">
            <v>Chất kiểm chứng  cho các xét nghiệm tim mạch mức 1,2,3</v>
          </cell>
          <cell r="E58" t="str">
            <v>MAS CardioImmune XL; CAI-XL4</v>
          </cell>
          <cell r="F58" t="str">
            <v>Vật liệu kiểm soát 9 dấu ấn tim mạch; Vật liệu kiểm soát ổn định dạng lỏng được chế tạo từ huyết thanh người, nồng độ các chất phân tích được điều chỉnh bằng nhiều loại hóa chất và chế phẩm tinh khiết từ protein tái tổ hợp, mô người hoặc dịch cơ thể
Hộp ≥ 6x3ml
Tương thích với hệ thống máy DxI800 tại bệnh viện</v>
          </cell>
          <cell r="G58" t="str">
            <v>Hộp 6x3ml</v>
          </cell>
          <cell r="H58" t="str">
            <v>Hộp</v>
          </cell>
          <cell r="I58">
            <v>1</v>
          </cell>
          <cell r="J58"/>
          <cell r="K58">
            <v>5</v>
          </cell>
          <cell r="L58">
            <v>3</v>
          </cell>
          <cell r="M58">
            <v>3</v>
          </cell>
        </row>
        <row r="59">
          <cell r="D59" t="str">
            <v>Chất kiểm chứng cho các xét nghiệm miễn dịch mức 1</v>
          </cell>
          <cell r="E59" t="str">
            <v>MAS Omni IMMUNE PRO; OPRO-101</v>
          </cell>
          <cell r="F59" t="str">
            <v>Vật liệu kiểm soát 74 thông số miễn dịch trong đó có Anti-Tg, Anti-TPO và SHBG; Vật liệu kiểm soát ổn định dạng lỏng được chế tạo từ huyết thanh người, nồng độ các chất phân tích được điều chỉnh bằng nhiều loại hóa chất và chế phẩm tinh khiết từ mô người hoặc dịch cơ thể
Lọ ≥ 1x5mL
Tương thích với hệ thống máy DxI800 tại bệnh viện</v>
          </cell>
          <cell r="G59" t="str">
            <v>Lọ 1x5mL</v>
          </cell>
          <cell r="H59" t="str">
            <v>Lọ</v>
          </cell>
          <cell r="I59">
            <v>14</v>
          </cell>
          <cell r="J59"/>
          <cell r="K59">
            <v>11</v>
          </cell>
          <cell r="L59">
            <v>20</v>
          </cell>
          <cell r="M59">
            <v>20</v>
          </cell>
        </row>
        <row r="60">
          <cell r="D60" t="str">
            <v>Chất kiểm chứng cho các xét nghiệm miễn dịch mức 2</v>
          </cell>
          <cell r="E60" t="str">
            <v>MAS Omni IMMUNE PRO; OPRO-202</v>
          </cell>
          <cell r="F60" t="str">
            <v>Vật liệu kiểm soát 74 thông số miễn dịch trong đó có Anti-Tg, Anti-TPO và SHBG; Vật liệu kiểm soát ổn định dạng lỏng được chế tạo từ huyết thanh người, nồng độ các chất phân tích được điều chỉnh bằng nhiều loại hóa chất và chế phẩm tinh khiết từ mô người hoặc dịch cơ thể
Lọ ≥ 1x5mL
Tương thích với hệ thống máy DxI800 tại bệnh viện</v>
          </cell>
          <cell r="G60" t="str">
            <v>Lọ 1x5mL</v>
          </cell>
          <cell r="H60" t="str">
            <v>Lọ</v>
          </cell>
          <cell r="I60">
            <v>14</v>
          </cell>
          <cell r="J60"/>
          <cell r="K60">
            <v>11</v>
          </cell>
          <cell r="L60">
            <v>20</v>
          </cell>
          <cell r="M60">
            <v>20</v>
          </cell>
        </row>
        <row r="61">
          <cell r="D61" t="str">
            <v>Giếng phản ứng cho dòng máy xét nghiệm miễn dịch</v>
          </cell>
          <cell r="E61" t="str">
            <v>UniCel DxI Access Immunoassay System Reaction Vessels; 386167</v>
          </cell>
          <cell r="F61" t="str">
            <v>Giếng phản ứng dùng cho máy xét nghiệm miễn dịch tự động DxI 800 của Bệnh viện. Chất liệu Polypropylene; Dung tích tối đa 1 mL
Túi ≥1000cái
Tương thích với hệ thống máy DxI800 tại bệnh viện</v>
          </cell>
          <cell r="G61" t="str">
            <v>Túi 1000cái</v>
          </cell>
          <cell r="H61" t="str">
            <v>Túi</v>
          </cell>
          <cell r="I61">
            <v>111</v>
          </cell>
          <cell r="J61"/>
          <cell r="K61">
            <v>86</v>
          </cell>
          <cell r="L61">
            <v>300</v>
          </cell>
          <cell r="M61">
            <v>250</v>
          </cell>
        </row>
        <row r="62">
          <cell r="D62" t="str">
            <v>Dung dịch rửa dòng máy xét nghiệm miễn dịch</v>
          </cell>
          <cell r="E62" t="str">
            <v>UniCel DxI Access Immunoassay Systems Wash Buffer II; A16793</v>
          </cell>
          <cell r="F62" t="str">
            <v>Sản phẩm được dùng với Hệ thống xét nghiệm miễn dịch Access và thuốc thử xét nghiệm miễn dịch Access đặc hiệu; Thành phần chính: Dung dịch muối đệm TRIS, chất hoạt tính bề mặt, natri azit và khối lượng phản ứng: 5-chloro-2-methyl-4-isothiazolin-3-one và 2-methyl-4-isothiazolin-3-one (3:1)
Hộp ≥ 10L
Tương thích với hệ thống máy DxI800 tại bệnh viện</v>
          </cell>
          <cell r="G62" t="str">
            <v>Hộp 10L</v>
          </cell>
          <cell r="H62" t="str">
            <v>Hộp</v>
          </cell>
          <cell r="I62">
            <v>411</v>
          </cell>
          <cell r="J62"/>
          <cell r="K62">
            <v>428</v>
          </cell>
          <cell r="L62">
            <v>400</v>
          </cell>
          <cell r="M62">
            <v>350</v>
          </cell>
        </row>
        <row r="63">
          <cell r="D63" t="str">
            <v>Giếng phản ứng dùng cho dòng máy miễn dịch loại 2</v>
          </cell>
          <cell r="E63" t="str">
            <v>Access Immunoassay System Reaction Vessels; 81901</v>
          </cell>
          <cell r="F63" t="str">
            <v>Chất liệu Polypropylene; Dung tích tối đa 1 mL
Hộp ≥ 16x98cái
Tương thích với hệ thống máy DxI800 tại bệnh viện</v>
          </cell>
          <cell r="G63" t="str">
            <v>Hộp 16x98cái</v>
          </cell>
          <cell r="H63" t="str">
            <v>Hộp</v>
          </cell>
          <cell r="I63">
            <v>19</v>
          </cell>
          <cell r="J63"/>
          <cell r="K63">
            <v>32</v>
          </cell>
          <cell r="L63">
            <v>20</v>
          </cell>
          <cell r="M63">
            <v>10</v>
          </cell>
        </row>
        <row r="64">
          <cell r="D64" t="str">
            <v>Hộp que thử xét nghiệm tổng phân tích nước tiểu 11 thông số bán tự động</v>
          </cell>
          <cell r="E64" t="str">
            <v>LabStrip U11Plus; ANA-9901-1</v>
          </cell>
          <cell r="F64" t="str">
            <v>Xác định các thông số nước tiểu trên các máy bán tự động: Bilirubin, Urobilinogen, Ketones (Acetoacetic Acid), Ascorbic acid, Glucose, Protein (Albumin), máu, pH value, Nitrite, Leukocytes và tỷ trọng nước tiểu.
Hộp ≥150 que</v>
          </cell>
          <cell r="G64" t="str">
            <v>Hộp 150 que</v>
          </cell>
          <cell r="H64" t="str">
            <v>Hộp</v>
          </cell>
          <cell r="I64">
            <v>292</v>
          </cell>
          <cell r="J64"/>
          <cell r="K64">
            <v>44</v>
          </cell>
          <cell r="L64">
            <v>100</v>
          </cell>
          <cell r="M64">
            <v>80</v>
          </cell>
        </row>
        <row r="65">
          <cell r="D65" t="str">
            <v>Hộp que thử xét nghiệm tổng phân tích nước tiểu 11 thông số tự động</v>
          </cell>
          <cell r="E65" t="str">
            <v>LabStrip U11 Plus GL; ANA-9901GL-1</v>
          </cell>
          <cell r="F65" t="str">
            <v>Xác định các thông số nước tiểu trên máy tự động: Bilirubin, Urobilinogen, Ketones (Acetoacetic acid), Ascorbic acid, Glucose, Protein (albumin), máu, pH, Nitrite, Leukocytes và tỷ trọng nước tiểu.
Hộp ≥150 que</v>
          </cell>
          <cell r="G65" t="str">
            <v>Hộp 150 que</v>
          </cell>
          <cell r="H65" t="str">
            <v>Hộp</v>
          </cell>
          <cell r="I65">
            <v>292</v>
          </cell>
          <cell r="J65"/>
          <cell r="K65">
            <v>104</v>
          </cell>
          <cell r="L65">
            <v>350</v>
          </cell>
          <cell r="M65">
            <v>300</v>
          </cell>
        </row>
        <row r="66">
          <cell r="D66" t="str">
            <v>Bộ hóa chất chạy xét nghiệm HbA1c trên máy sắc ký lỏng hiệu năng cao</v>
          </cell>
          <cell r="E66" t="str">
            <v>Premier Affinity A1c 1000; 09-03-0010</v>
          </cell>
          <cell r="F66" t="str">
            <v>Thành phần: 
Dung dịch đệm A: Nước, Methanol, dd Ammonia
Dung dịch đệm B: Nước, Methanol, dd Ammonia
Dung dịch Diluent: Nước, TRITON X100, Sodium azide
Dung dịch Wash: Nước, Ethanol, Methanol, Sodium azide; Cột phân tích: Polymer gel.
Bộ ≥1000 test</v>
          </cell>
          <cell r="G66" t="str">
            <v>Bộ 1000 tests</v>
          </cell>
          <cell r="H66" t="str">
            <v>Bộ</v>
          </cell>
          <cell r="I66">
            <v>20</v>
          </cell>
          <cell r="J66"/>
          <cell r="K66">
            <v>12</v>
          </cell>
          <cell r="L66">
            <v>30</v>
          </cell>
          <cell r="M66">
            <v>10</v>
          </cell>
        </row>
        <row r="67">
          <cell r="D67" t="str">
            <v>Bộ hóa chất chạy xét nghiệm HbA1c trên máy sắc ký lỏng hiệu năng cao</v>
          </cell>
          <cell r="E67" t="str">
            <v>Premier Affinity A1c 500; 09-03-0008</v>
          </cell>
          <cell r="F67" t="str">
            <v>Thành phần: 
Dung dịch đệm A: Nước, Methanol, dd Ammonia; 
Dung dịch đệm B: Nước, Methanol, dd Ammonia
Dung dịch Diluent: Nước, TRITON X100, Sodium azide
Dung dịch Wash: Nước, Ethanol, Methanol, Sodium azide; Cột phân tích: Polymer gel. Bộ ≥ 500 test</v>
          </cell>
          <cell r="G67" t="str">
            <v>Bộ 500 test</v>
          </cell>
          <cell r="H67" t="str">
            <v>Bộ</v>
          </cell>
          <cell r="I67">
            <v>20</v>
          </cell>
          <cell r="J67"/>
          <cell r="K67">
            <v>12</v>
          </cell>
          <cell r="L67">
            <v>30</v>
          </cell>
          <cell r="M67">
            <v>35</v>
          </cell>
        </row>
        <row r="68">
          <cell r="D68" t="str">
            <v>Hóa chất hiệu chuẩn cho xét nghiệm HbA1c</v>
          </cell>
          <cell r="E68" t="str">
            <v>HbA1c (GHb) Calibrator Kit, 500 μL (Levels 1 &amp; 2); 01-04-0022</v>
          </cell>
          <cell r="F68" t="str">
            <v>Được sử dụng để hiệu chuẩn của xét nghiệm định lượng Hba1C theo nguyên lí ái lực (affinity)
- Bột đông khô, cần hoàn nguyên trước khi sử dụng
- Thành phần: Máu toàn phần.
Hộp ≥ 2x500µl</v>
          </cell>
          <cell r="G68" t="str">
            <v>Hộp 2x500µl</v>
          </cell>
          <cell r="H68" t="str">
            <v>Hộp</v>
          </cell>
          <cell r="I68">
            <v>4</v>
          </cell>
          <cell r="J68"/>
          <cell r="K68">
            <v>5</v>
          </cell>
          <cell r="L68">
            <v>3</v>
          </cell>
          <cell r="M68">
            <v>2</v>
          </cell>
        </row>
        <row r="69">
          <cell r="D69" t="str">
            <v>Hóa chất kiểm chứng cho xét nghiệm HbA1c</v>
          </cell>
          <cell r="E69" t="str">
            <v>HbA1c (GHb) Controls Kit, 500 μL (Levels I &amp; II); 01-04-0020</v>
          </cell>
          <cell r="F69" t="str">
            <v>Được sử dụng để kiểm soát hiệu năng của xét nghiệm định lượng Glycerated Hemoglobin
- Bột đông khô, cần hoàn nguyên trước khi sử dụng. Thành phần: Máu toàn phần
Hộp ≥ 2x500µl</v>
          </cell>
          <cell r="G69" t="str">
            <v>Hộp 2x500µl</v>
          </cell>
          <cell r="H69" t="str">
            <v>Hộp</v>
          </cell>
          <cell r="I69">
            <v>4</v>
          </cell>
          <cell r="J69"/>
          <cell r="K69">
            <v>5</v>
          </cell>
          <cell r="L69">
            <v>3</v>
          </cell>
          <cell r="M69">
            <v>2</v>
          </cell>
        </row>
        <row r="70">
          <cell r="D70" t="str">
            <v>Bộ hóa chất cho xét nghiệm định lượng CA 72-4</v>
          </cell>
          <cell r="E70" t="str">
            <v>MAGLUMI CA 72-4(CLIA); 130201015M</v>
          </cell>
          <cell r="F70" t="str">
            <v>Thành phần 1 hộp hóa chất tối thiểu bao gồm:
- Hạt từ được phủ bởi anti- CA 72-4.
- Chất đánh dấu ABEI.
- Chất hiệu chuẩn.
- Mẫu đối chứng.
Hộp ≥100 Test</v>
          </cell>
          <cell r="G70" t="str">
            <v>100 Test</v>
          </cell>
          <cell r="H70" t="str">
            <v>Hộp</v>
          </cell>
          <cell r="I70">
            <v>1</v>
          </cell>
          <cell r="J70"/>
          <cell r="K70">
            <v>1</v>
          </cell>
          <cell r="L70">
            <v>50</v>
          </cell>
          <cell r="M70">
            <v>30</v>
          </cell>
        </row>
        <row r="71">
          <cell r="D71" t="str">
            <v>Bộ hóa chất cho xét nghiệm định lượng NSE</v>
          </cell>
          <cell r="E71" t="str">
            <v>MAGLUMI NSE(CLIA); 130201016M</v>
          </cell>
          <cell r="F71" t="str">
            <v>Thành phần 1 hộp hóa chất tối thiểu bao gồm:
- Hạt từ được phủ bởi anti-FITC.
- Chất đánh dấu ABEI: Anti-NSE kháng thể đơn dòng được đánh dấu bởi ABEI
- Chất hiệu chuẩn.
- Mẫu đối chứng.
Hộp ≥100 Test</v>
          </cell>
          <cell r="G71" t="str">
            <v>100 Test</v>
          </cell>
          <cell r="H71" t="str">
            <v>Hộp</v>
          </cell>
          <cell r="I71">
            <v>1</v>
          </cell>
          <cell r="J71"/>
          <cell r="K71">
            <v>1</v>
          </cell>
          <cell r="L71">
            <v>5</v>
          </cell>
          <cell r="M71">
            <v>2</v>
          </cell>
        </row>
        <row r="72">
          <cell r="D72" t="str">
            <v>Bộ hóa chất cho xét nghiệm định lượng Anti-dsDNA IgG</v>
          </cell>
          <cell r="E72" t="str">
            <v>MAGLUMI Anti-dsDNA IgG(CLIA); 130617002M</v>
          </cell>
          <cell r="F72" t="str">
            <v>Thành phần 1 hộp hóa chất tối thiểu bao gồm:
- Các vi hạt từ tính được phủ kháng nguyên dsDNA.
- Chất đánh dấu ABEI.
- Chất hiệu chuẩn.
- Mẫu đối chứng.
Hộp ≥100 Test</v>
          </cell>
          <cell r="G72" t="str">
            <v>100 Test</v>
          </cell>
          <cell r="H72" t="str">
            <v>Hộp</v>
          </cell>
          <cell r="I72">
            <v>1</v>
          </cell>
          <cell r="J72"/>
          <cell r="K72">
            <v>1</v>
          </cell>
          <cell r="L72">
            <v>6</v>
          </cell>
          <cell r="M72">
            <v>1</v>
          </cell>
        </row>
        <row r="73">
          <cell r="D73" t="str">
            <v xml:space="preserve">Bộ hóa chất cho xét nghiệm định lượng ANA </v>
          </cell>
          <cell r="E73" t="str">
            <v>MAGLUMI ANA Screen(CLIA); 130617003M</v>
          </cell>
          <cell r="F73" t="str">
            <v>Thành phần 1 hộp hóa chất tối thiểu bao gồm:
- Các vi hạt từ tính phủ kháng nguyên nhân tế bào (dsDNA tinh khiết, Histones, Rib-P, nRNP / Sm, Sm, SS-A, SS-B, Scl-70, Jo-1, Centromeres, kháng nguyên M2-3E cùng với chiết xuất nhân tế bào HEp-2)
- Chất đánh dấu ABEI.
- Chất hiệu chuẩn.
- Mẫu đối chứng.
Hộp ≥50 Test</v>
          </cell>
          <cell r="G73" t="str">
            <v>50 Test</v>
          </cell>
          <cell r="H73" t="str">
            <v>Hộp</v>
          </cell>
          <cell r="I73">
            <v>0</v>
          </cell>
          <cell r="J73"/>
          <cell r="K73">
            <v>1</v>
          </cell>
          <cell r="L73">
            <v>6</v>
          </cell>
          <cell r="M73">
            <v>1</v>
          </cell>
        </row>
        <row r="74">
          <cell r="D74" t="str">
            <v xml:space="preserve">Bộ hóa chất cho xét nghiệm định lượng ENA </v>
          </cell>
          <cell r="E74" t="str">
            <v>MAGLUMI ENA Screen (CLIA); 130617004M</v>
          </cell>
          <cell r="F74" t="str">
            <v>Thành phần 1 hộp hóa chất tối thiểu bao gồm:
- Hạt từ đông khô được phủ bởi ENA.
- Chất đánh dấu ABEI.
- Chất hiệu chuẩn.
- Mẫu đối chứng
Hộp ≥ 50 test</v>
          </cell>
          <cell r="G74" t="str">
            <v>50 test</v>
          </cell>
          <cell r="H74" t="str">
            <v>Hộp</v>
          </cell>
          <cell r="I74"/>
          <cell r="J74"/>
          <cell r="K74">
            <v>0</v>
          </cell>
          <cell r="L74">
            <v>6</v>
          </cell>
          <cell r="M74">
            <v>1</v>
          </cell>
        </row>
        <row r="75">
          <cell r="D75" t="str">
            <v>Bộ hóa chất cho xét nghiệm định lượng β2-MG</v>
          </cell>
          <cell r="E75" t="str">
            <v>MAGLUMI β2-MG(CLIA) ; 130204001M</v>
          </cell>
          <cell r="F75" t="str">
            <v>Thành phần 1 hộp hóa chất tối thiểu bao gồm:
- Hạt từ được phủ bởi  kháng thể đa dòng kháng FITC.
- Chất đánh dấu ABEI: kháng thể đơn dòng kháng β2-MG được đánh dấu bởi ABEI
- Chất hiệu chuẩn.
- Mẫu đối chứng.
Hộp ≥100 Test</v>
          </cell>
          <cell r="G75" t="str">
            <v>100 Test</v>
          </cell>
          <cell r="H75" t="str">
            <v>Hộp</v>
          </cell>
          <cell r="I75">
            <v>0</v>
          </cell>
          <cell r="J75"/>
          <cell r="K75">
            <v>1</v>
          </cell>
          <cell r="L75">
            <v>2</v>
          </cell>
          <cell r="M75">
            <v>1</v>
          </cell>
        </row>
        <row r="76">
          <cell r="D76" t="str">
            <v>Bộ hóa chất cho xét nghiệm TSH</v>
          </cell>
          <cell r="E76" t="str">
            <v>MAGLUMI TSH(CLIA); 130203001M</v>
          </cell>
          <cell r="F76" t="str">
            <v>Thành phần 1 hộp hóa chất tối thiểu bao gồm:
- Hạt từ được phủ bởi kháng thể đơn dòng anti-TSH.
- Chất đánh dấu ABEI.
- Chất hiệu chuẩn.
- Mẫu đối chứng.
Hộp ≥100 Test</v>
          </cell>
          <cell r="G76" t="str">
            <v>100 Test</v>
          </cell>
          <cell r="H76" t="str">
            <v>Hộp</v>
          </cell>
          <cell r="I76">
            <v>3</v>
          </cell>
          <cell r="J76"/>
          <cell r="K76">
            <v>3</v>
          </cell>
          <cell r="L76">
            <v>50</v>
          </cell>
          <cell r="M76">
            <v>25</v>
          </cell>
        </row>
        <row r="77">
          <cell r="D77" t="str">
            <v xml:space="preserve">Bộ hóa chất cho xét nghiệm T4 tự do </v>
          </cell>
          <cell r="E77" t="str">
            <v>MAGLUMI FT4(CLIA); 130203004M</v>
          </cell>
          <cell r="F77" t="str">
            <v>Thành phần 1 hộp hóa chất tối thiểu bao gồm:
- Hạt từ được phủ bởi kháng nguyên T4.
- Chất đánh dấu ABEI.
- Chất hiệu chuẩn.
- Mẫu đối chứng.
Hộp ≥100 Test</v>
          </cell>
          <cell r="G77" t="str">
            <v>100 Test</v>
          </cell>
          <cell r="H77" t="str">
            <v>Hộp</v>
          </cell>
          <cell r="I77">
            <v>2</v>
          </cell>
          <cell r="J77"/>
          <cell r="K77">
            <v>3</v>
          </cell>
          <cell r="L77">
            <v>50</v>
          </cell>
          <cell r="M77">
            <v>25</v>
          </cell>
        </row>
        <row r="78">
          <cell r="D78" t="str">
            <v>Bộ hóa chất cho xét nghiệm T3 tự do</v>
          </cell>
          <cell r="E78" t="str">
            <v>MAGLUMI FT3 (CLIA); 130203005M</v>
          </cell>
          <cell r="F78" t="str">
            <v>Thành phần 1 hộp hóa chất tối thiểu bao gồm:
- Hạt từ được phủ bởi kháng nguyên T3.
- Chất đánh dấu ABEI.
- Chất hiệu chuẩn.
- Mẫu đối chứng.
Hộp ≥100 Test</v>
          </cell>
          <cell r="G78" t="str">
            <v>100 test/hộp</v>
          </cell>
          <cell r="H78" t="str">
            <v>Hộp</v>
          </cell>
          <cell r="I78"/>
          <cell r="J78"/>
          <cell r="K78">
            <v>0</v>
          </cell>
          <cell r="L78">
            <v>50</v>
          </cell>
          <cell r="M78">
            <v>25</v>
          </cell>
        </row>
        <row r="79">
          <cell r="D79" t="str">
            <v>Bộ hóa chất cho xét nghiệm TG</v>
          </cell>
          <cell r="E79" t="str">
            <v>MAGLUMI TG(CLIA); 130203006M</v>
          </cell>
          <cell r="F79" t="str">
            <v>Thành phần 1 hộp hóa chất tối thiểu bao gồm:
- Hạt từ được phủ bởi Anti-TG kháng thể đơn dòng.
- Chất đánh dấu ABEI.
- Chất hiệu chuẩn.
- Mẫu đối chứng.
Hộp ≥100 Test</v>
          </cell>
          <cell r="G79" t="str">
            <v>100 Test</v>
          </cell>
          <cell r="H79" t="str">
            <v>Hộp</v>
          </cell>
          <cell r="I79">
            <v>1</v>
          </cell>
          <cell r="J79"/>
          <cell r="K79">
            <v>1</v>
          </cell>
          <cell r="L79">
            <v>12</v>
          </cell>
          <cell r="M79">
            <v>6</v>
          </cell>
        </row>
        <row r="80">
          <cell r="D80" t="str">
            <v>Bộ hóa chất cho xét nghiệm ANTI-TG</v>
          </cell>
          <cell r="E80" t="str">
            <v>MAGLUMI TGA(CLIA); 130203007M</v>
          </cell>
          <cell r="F80" t="str">
            <v>Thành phần 1 hộp hóa chất tối thiểu bao gồm:
- Hạt từ được phủ bởi Thyroglobulin kháng nguyên.
- Chất đánh dấu ABEI.
- Chất hiệu chuẩn.
- Mẫu đối chứng.
Hộp ≥100 Test</v>
          </cell>
          <cell r="G80" t="str">
            <v>100 Test</v>
          </cell>
          <cell r="H80" t="str">
            <v>Hộp</v>
          </cell>
          <cell r="I80">
            <v>1</v>
          </cell>
          <cell r="J80"/>
          <cell r="K80">
            <v>1</v>
          </cell>
          <cell r="L80">
            <v>12</v>
          </cell>
          <cell r="M80">
            <v>6</v>
          </cell>
        </row>
        <row r="81">
          <cell r="D81" t="str">
            <v>Bộ hóa chất cho xét nghiệm ANTI-TPO</v>
          </cell>
          <cell r="E81" t="str">
            <v>MAGLUMI Anti-TPO (CLIA); 130253011M</v>
          </cell>
          <cell r="F81" t="str">
            <v>Thành phần 1 hộp hóa chất tối thiểu bao gồm:
- Hạt từ được phủ bởi  TPO kháng nguyên.
- Chất đánh dấu ABEI.
- Chất hiệu chuẩn.
- Mẫu đối chứng.
Hộp ≥100 Test</v>
          </cell>
          <cell r="G81" t="str">
            <v>100 test/hộp</v>
          </cell>
          <cell r="H81" t="str">
            <v>Hộp</v>
          </cell>
          <cell r="I81"/>
          <cell r="J81"/>
          <cell r="K81">
            <v>0</v>
          </cell>
          <cell r="L81">
            <v>12</v>
          </cell>
          <cell r="M81">
            <v>3</v>
          </cell>
        </row>
        <row r="82">
          <cell r="D82" t="str">
            <v>Bộ hóa chất cho xét nghiệm TRAB</v>
          </cell>
          <cell r="E82" t="str">
            <v>MAGLUMI TRAb(CLIA); 130203009M</v>
          </cell>
          <cell r="F82" t="str">
            <v>Thành phần 1 hộp hóa chất tối thiểu bao gồm:
- Hạt từ được phủ bởi TSHR kháng nguyên.
- Chất đánh dấu ABEI.
- Chất hiệu chuẩn.
- Mẫu đối chứng.
Hộp ≥100 Test</v>
          </cell>
          <cell r="G82" t="str">
            <v>100 Test</v>
          </cell>
          <cell r="H82" t="str">
            <v>Hộp</v>
          </cell>
          <cell r="I82">
            <v>1</v>
          </cell>
          <cell r="J82"/>
          <cell r="K82">
            <v>1</v>
          </cell>
          <cell r="L82">
            <v>3</v>
          </cell>
          <cell r="M82">
            <v>2</v>
          </cell>
        </row>
        <row r="83">
          <cell r="D83" t="str">
            <v>Bộ hóa chất cho xét nghiệm ProGRP</v>
          </cell>
          <cell r="E83" t="str">
            <v>MAGLUMI ProGRP (CLIA); 130201023M</v>
          </cell>
          <cell r="F83" t="str">
            <v>Thành phần 1 hộp hóa chất tối thiểu bao gồm:
- Hạt từ được phủ bởi anti-ProGRP.
- Chất đánh dấu ABEI.
- Chất hiệu chuẩn.
- Mẫu đối chứng.
Hộp ≥100 Test</v>
          </cell>
          <cell r="G83" t="str">
            <v>100 test</v>
          </cell>
          <cell r="H83" t="str">
            <v>Hộp</v>
          </cell>
          <cell r="I83"/>
          <cell r="J83"/>
          <cell r="K83">
            <v>0</v>
          </cell>
          <cell r="L83">
            <v>12</v>
          </cell>
          <cell r="M83">
            <v>10</v>
          </cell>
        </row>
        <row r="84">
          <cell r="D84" t="str">
            <v>Bộ hóa chất cho xét nghiệm Cyfra 21-1</v>
          </cell>
          <cell r="E84" t="str">
            <v>MAGLUMI CYFRA 21-1(CLIA); 130201013M</v>
          </cell>
          <cell r="F84" t="str">
            <v>Thành phần 1 hộp hóa chất tối thiểu bao gồm:
- Hạt từ được phủ bởi anti-CYFRA 21-1.
- Chất đánh dấu ABEI.
- Chất hiệu chuẩn.
- Mẫu đối chứng.
Hộp ≥100 Test</v>
          </cell>
          <cell r="G84" t="str">
            <v>100 Test</v>
          </cell>
          <cell r="H84" t="str">
            <v>Hộp</v>
          </cell>
          <cell r="I84">
            <v>1</v>
          </cell>
          <cell r="J84"/>
          <cell r="K84">
            <v>1</v>
          </cell>
          <cell r="L84">
            <v>30</v>
          </cell>
          <cell r="M84">
            <v>30</v>
          </cell>
        </row>
        <row r="85">
          <cell r="D85" t="str">
            <v>Bộ hóa chất cho xét nghiệm định lượng SCCA</v>
          </cell>
          <cell r="E85" t="str">
            <v>MAGLUMI SCCA (CLIA); 130201018M</v>
          </cell>
          <cell r="F85" t="str">
            <v>Thành phần 1 hộp hóa chất tối thiểu bao gồm:
- Hạt từ được phủ bởi anti-SCCA.
- Chất đánh dấu ABEI.
- Chất hiệu chuẩn.
- Mẫu đối chứng.
Hộp ≥100 Test</v>
          </cell>
          <cell r="G85" t="str">
            <v>100 Test</v>
          </cell>
          <cell r="H85" t="str">
            <v>Hộp</v>
          </cell>
          <cell r="I85">
            <v>1</v>
          </cell>
          <cell r="J85"/>
          <cell r="K85">
            <v>1</v>
          </cell>
          <cell r="L85">
            <v>30</v>
          </cell>
          <cell r="M85">
            <v>15</v>
          </cell>
        </row>
        <row r="86">
          <cell r="D86" t="str">
            <v>Bộ hóa chất cho xét nghiệm NT-proBNP</v>
          </cell>
          <cell r="E86" t="str">
            <v>MAGLUMI NT-proBNP (CLIA); 130206004M</v>
          </cell>
          <cell r="F86" t="str">
            <v>Thành phần 1 hộp hóa chất tối thiểu bao gồm:
- Hạt từ được phủ bởi anti-NT-ProBNP.
- Chất đánh dấu ABEI.
- Chất hiệu chuẩn.
- Mẫu đối chứng.
Hộp ≥100 Test</v>
          </cell>
          <cell r="G86" t="str">
            <v>100 test/hộp</v>
          </cell>
          <cell r="H86" t="str">
            <v>Hộp</v>
          </cell>
          <cell r="I86"/>
          <cell r="J86"/>
          <cell r="K86">
            <v>0</v>
          </cell>
          <cell r="L86">
            <v>30</v>
          </cell>
          <cell r="M86">
            <v>25</v>
          </cell>
        </row>
        <row r="87">
          <cell r="D87" t="str">
            <v>Bộ hóa chất cho xét nghiệm Troponin I siêu nhạy</v>
          </cell>
          <cell r="E87" t="str">
            <v>MAGLUMI hs-cTnI (CLIA) ; 130206014M</v>
          </cell>
          <cell r="F87" t="str">
            <v>Thành phần 1 hộp hóa chất tối thiểu bao gồm:
- Hạt từ được phủ bởi anti-cTnI.
- Chất đánh dấu ABEI.
- Chất hiệu chuẩn.
- Mẫu đối chứng.
Hộp ≥100 Test</v>
          </cell>
          <cell r="G87" t="str">
            <v>100 test/hộp</v>
          </cell>
          <cell r="H87" t="str">
            <v>Hộp</v>
          </cell>
          <cell r="I87"/>
          <cell r="J87"/>
          <cell r="K87">
            <v>0</v>
          </cell>
          <cell r="L87">
            <v>10</v>
          </cell>
          <cell r="M87">
            <v>10</v>
          </cell>
        </row>
        <row r="88">
          <cell r="D88" t="str">
            <v>Bộ hóa chất cho xét nghiệm Cyclosproine</v>
          </cell>
          <cell r="E88" t="str">
            <v>MAGLUMI CSA(CLIA); 130207001M</v>
          </cell>
          <cell r="F88" t="str">
            <v>Thành phần 1 hộp hóa chất tối thiểu bao gồm:
- Hạt từ được phủ bởi kháng thể đơn dòng anti-Cyclosporin A.
- Chất đánh dấu ABEI.
- Chất hiệu chuẩn.
- Mẫu đối chứng.
Hộp ≥100 Test</v>
          </cell>
          <cell r="G88" t="str">
            <v>100 Test</v>
          </cell>
          <cell r="H88" t="str">
            <v>Hộp</v>
          </cell>
          <cell r="I88"/>
          <cell r="J88"/>
          <cell r="K88">
            <v>0</v>
          </cell>
          <cell r="L88">
            <v>2</v>
          </cell>
          <cell r="M88">
            <v>1</v>
          </cell>
        </row>
        <row r="89">
          <cell r="D89" t="str">
            <v>Bộ hóa chất cho xét nghiệm Tacrolimus</v>
          </cell>
          <cell r="E89" t="str">
            <v>MAGLUMI FK 506(CLIA); 130207003M</v>
          </cell>
          <cell r="F89" t="str">
            <v>Thành phần 1 hộp hóa chất tối thiểu bao gồm:
- Hạt từ được phủ bởi kháng thể đơn dòng Anti-FK 506.
- Chất đánh dấu ABEI.
- Chất hiệu chuẩn.
- Mẫu đối chứng.
Hộp ≥100 Test</v>
          </cell>
          <cell r="G89" t="str">
            <v>100 Test</v>
          </cell>
          <cell r="H89" t="str">
            <v>Hộp</v>
          </cell>
          <cell r="I89"/>
          <cell r="J89"/>
          <cell r="K89">
            <v>0</v>
          </cell>
          <cell r="L89">
            <v>4</v>
          </cell>
          <cell r="M89">
            <v>3</v>
          </cell>
        </row>
        <row r="90">
          <cell r="D90" t="str">
            <v>Bộ hóa chất cho xét nghiệm Acid Folic</v>
          </cell>
          <cell r="E90" t="str">
            <v>MAGLUMI FA(CLIA) ; 130213001M</v>
          </cell>
          <cell r="F90" t="str">
            <v>Thành phần 1 hộp hóa chất tối thiểu bao gồm:
- Hạt từ được phủ bởi kháng thể FA.
- Chất đánh dấu ABEI.
- Chất hiệu chuẩn.
- Mẫu đối chứng.
Hộp ≥100 Test</v>
          </cell>
          <cell r="G90" t="str">
            <v>100 Test</v>
          </cell>
          <cell r="H90" t="str">
            <v>Hộp</v>
          </cell>
          <cell r="I90"/>
          <cell r="J90"/>
          <cell r="K90">
            <v>0</v>
          </cell>
          <cell r="L90">
            <v>10</v>
          </cell>
          <cell r="M90">
            <v>6</v>
          </cell>
        </row>
        <row r="91">
          <cell r="D91" t="str">
            <v>Bộ hóa chất cho xét nghiệm Ferritin</v>
          </cell>
          <cell r="E91" t="str">
            <v>MAGLUMI Ferritin (CLIA); 130201001M</v>
          </cell>
          <cell r="F91" t="str">
            <v>Thành phần 1 hộp hóa chất tối thiểu bao gồm:
- Hạt từ được phủ bởi anti-Ferritin.
- Chất đánh dấu ABEI.
- Chất hiệu chuẩn.
- Mẫu đối chứng.
Hộp ≥100 Test</v>
          </cell>
          <cell r="G91" t="str">
            <v>100 test/hộp</v>
          </cell>
          <cell r="H91" t="str">
            <v>Hộp</v>
          </cell>
          <cell r="I91"/>
          <cell r="J91"/>
          <cell r="K91">
            <v>0</v>
          </cell>
          <cell r="L91">
            <v>15</v>
          </cell>
          <cell r="M91">
            <v>10</v>
          </cell>
        </row>
        <row r="92">
          <cell r="D92" t="str">
            <v>Bộ hóa chất cho xét nghiệm AFP</v>
          </cell>
          <cell r="E92" t="str">
            <v>MAGLUMI AFP(CLIA); 130201002M</v>
          </cell>
          <cell r="F92" t="str">
            <v>Thành phần 1 hộp hóa chất tối thiểu bao gồm:
- Hạt từ được phủ bởi anti-AFP .
- Chất đánh dấu ABEI.
- Chất hiệu chuẩn.
- Mẫu đối chứng.
Hộp ≥100 Test</v>
          </cell>
          <cell r="G92" t="str">
            <v>100 Test</v>
          </cell>
          <cell r="H92" t="str">
            <v>Hộp</v>
          </cell>
          <cell r="I92">
            <v>1</v>
          </cell>
          <cell r="J92"/>
          <cell r="K92">
            <v>1</v>
          </cell>
          <cell r="L92">
            <v>25</v>
          </cell>
          <cell r="M92">
            <v>12</v>
          </cell>
        </row>
        <row r="93">
          <cell r="D93" t="str">
            <v>Bộ hóa chất cho xét nghiệm CEA</v>
          </cell>
          <cell r="E93" t="str">
            <v>MAGLUMI CEA(CLIA); 130201003M</v>
          </cell>
          <cell r="F93" t="str">
            <v>Thành phần 1 hộp hóa chất tối thiểu bao gồm:
- Hạt từ được phủ bởi anti-CEA.
- Chất đánh dấu ABEI.
- Chất hiệu chuẩn.
- Mẫu đối chứng.
Hộp ≥100 Test</v>
          </cell>
          <cell r="G93" t="str">
            <v>100 Test</v>
          </cell>
          <cell r="H93" t="str">
            <v>Hộp</v>
          </cell>
          <cell r="I93">
            <v>1</v>
          </cell>
          <cell r="J93"/>
          <cell r="K93">
            <v>1</v>
          </cell>
          <cell r="L93">
            <v>25</v>
          </cell>
          <cell r="M93">
            <v>12</v>
          </cell>
        </row>
        <row r="94">
          <cell r="D94" t="str">
            <v>Bộ hóa chất cho xét nghiệm PSA toàn phần</v>
          </cell>
          <cell r="E94" t="str">
            <v>MAGLUMI Total PSA(CLIA); 130201004M</v>
          </cell>
          <cell r="F94" t="str">
            <v>Thành phần 1 hộp hóa chất tối thiểu bao gồm:
- Hạt từ được phủ bởi anti-PSA.
- Chất đánh dấu ABEI.
- Chất hiệu chuẩn.
- Mẫu đối chứng.
Hộp ≥100 Test</v>
          </cell>
          <cell r="G94" t="str">
            <v>100 Test</v>
          </cell>
          <cell r="H94" t="str">
            <v>Hộp</v>
          </cell>
          <cell r="I94">
            <v>1</v>
          </cell>
          <cell r="J94"/>
          <cell r="K94">
            <v>1</v>
          </cell>
          <cell r="L94">
            <v>10</v>
          </cell>
          <cell r="M94">
            <v>6</v>
          </cell>
        </row>
        <row r="95">
          <cell r="D95" t="str">
            <v>Bộ hóa chất cho xét nghiệm PSA tự do</v>
          </cell>
          <cell r="E95" t="str">
            <v>MAGLUMI f-PSA(CLIA); 130201005M</v>
          </cell>
          <cell r="F95" t="str">
            <v>Thành phần 1 hộp hóa chất tối thiểu bao gồm:
- Hạt từ được phủ bởi anti-f-PSA.
- Chất đánh dấu ABEI.
- Chất hiệu chuẩn.
- Mẫu đối chứng.
Hộp ≥100 Test</v>
          </cell>
          <cell r="G95" t="str">
            <v>100 Test</v>
          </cell>
          <cell r="H95" t="str">
            <v>Hộp</v>
          </cell>
          <cell r="I95">
            <v>1</v>
          </cell>
          <cell r="J95"/>
          <cell r="K95">
            <v>1</v>
          </cell>
          <cell r="L95">
            <v>2</v>
          </cell>
          <cell r="M95">
            <v>2</v>
          </cell>
        </row>
        <row r="96">
          <cell r="D96" t="str">
            <v>Bộ hóa chất cho xét nghiệm CA125</v>
          </cell>
          <cell r="E96" t="str">
            <v>MAGLUMI CA 125(CLIA); 130201009M</v>
          </cell>
          <cell r="F96" t="str">
            <v>Thành phần 1 hộp hóa chất tối thiểu bao gồm:
- Hạt từ được phủ bởi anti-CA 125.
- Chất đánh dấu ABEI.
- Chất hiệu chuẩn.
- Mẫu đối chứng.
Hộp ≥100 Test</v>
          </cell>
          <cell r="G96" t="str">
            <v>100 Test</v>
          </cell>
          <cell r="H96" t="str">
            <v>Hộp</v>
          </cell>
          <cell r="I96">
            <v>1</v>
          </cell>
          <cell r="J96"/>
          <cell r="K96">
            <v>1</v>
          </cell>
          <cell r="L96">
            <v>5</v>
          </cell>
          <cell r="M96">
            <v>5</v>
          </cell>
        </row>
        <row r="97">
          <cell r="D97" t="str">
            <v>Bộ hóa chất cho xét nghiệm CA 15-3</v>
          </cell>
          <cell r="E97" t="str">
            <v>MAGLUMI CA 15-3(CLIA); 130201010M</v>
          </cell>
          <cell r="F97" t="str">
            <v>Thành phần 1 hộp hóa chất tối thiểu bao gồm:
- Hạt từ được phủ bởi anti-CA 15-3.
- Chất đánh dấu ABEI.
- Chất hiệu chuẩn.
- Mẫu đối chứng.
Hộp ≥100 Test</v>
          </cell>
          <cell r="G97" t="str">
            <v>100 Test</v>
          </cell>
          <cell r="H97" t="str">
            <v>Hộp</v>
          </cell>
          <cell r="I97">
            <v>1</v>
          </cell>
          <cell r="J97"/>
          <cell r="K97">
            <v>1</v>
          </cell>
          <cell r="L97">
            <v>5</v>
          </cell>
          <cell r="M97">
            <v>5</v>
          </cell>
        </row>
        <row r="98">
          <cell r="D98" t="str">
            <v>Bộ hóa chất cho xét nghiệm CA 19-9</v>
          </cell>
          <cell r="E98" t="str">
            <v>MAGLUMI CA 19-9(CLIA); 130201011M</v>
          </cell>
          <cell r="F98" t="str">
            <v>Thành phần 1 hộp hóa chất tối thiểu bao gồm:
- Hạt từ được phủ bởi anti-CA 19-9.
- Chất đánh dấu ABEI.
- Chất hiệu chuẩn.
- Mẫu đối chứng.
Hộp ≥100 Test</v>
          </cell>
          <cell r="G98" t="str">
            <v>100 Test</v>
          </cell>
          <cell r="H98" t="str">
            <v>Hộp</v>
          </cell>
          <cell r="I98">
            <v>1</v>
          </cell>
          <cell r="J98"/>
          <cell r="K98">
            <v>1</v>
          </cell>
          <cell r="L98">
            <v>5</v>
          </cell>
          <cell r="M98">
            <v>5</v>
          </cell>
        </row>
        <row r="99">
          <cell r="D99" t="str">
            <v>Bộ hóa chất cho xét nghiệm FSH</v>
          </cell>
          <cell r="E99" t="str">
            <v xml:space="preserve">MAGLUMI FSH(CLIA) ; 130202001M </v>
          </cell>
          <cell r="F99" t="str">
            <v>Thành phần 1 hộp hóa chất tối thiểu bao gồm:
- Hạt từ được phủ bởi Anti-FSH.
- Chất đánh dấu ABEI.
- Chất hiệu chuẩn.
- Mẫu đối chứng
Hộp ≥ 100 test</v>
          </cell>
          <cell r="G99" t="str">
            <v>100 test</v>
          </cell>
          <cell r="H99" t="str">
            <v>Hộp</v>
          </cell>
          <cell r="I99"/>
          <cell r="J99"/>
          <cell r="K99">
            <v>0</v>
          </cell>
          <cell r="L99">
            <v>2</v>
          </cell>
          <cell r="M99">
            <v>1</v>
          </cell>
        </row>
        <row r="100">
          <cell r="D100" t="str">
            <v>Bộ hóa chất cho xét nghiệm LH</v>
          </cell>
          <cell r="E100" t="str">
            <v>MAGLUMI LH(CLIA) ; 130202002M</v>
          </cell>
          <cell r="F100" t="str">
            <v>Thành phần 1 hộp hóa chất tối thiểu bao gồm:
- Hạt từ được phủ bởi Anti-LH.
- Chất đánh dấu ABEI.
- Chất hiệu chuẩn.
- Mẫu đối chứng
Hộp ≥ 100 test</v>
          </cell>
          <cell r="G100" t="str">
            <v>100 test</v>
          </cell>
          <cell r="H100" t="str">
            <v>Hộp</v>
          </cell>
          <cell r="I100"/>
          <cell r="J100"/>
          <cell r="K100">
            <v>0</v>
          </cell>
          <cell r="L100">
            <v>2</v>
          </cell>
          <cell r="M100">
            <v>1</v>
          </cell>
        </row>
        <row r="101">
          <cell r="D101" t="str">
            <v>Bộ hóa chất cho xét nghiệm PROLACTIN</v>
          </cell>
          <cell r="E101" t="str">
            <v>MAGLUMI PRL(CLIA) ; 130202006M</v>
          </cell>
          <cell r="F101" t="str">
            <v>Thành phần 1 hộp hóa chất tối thiểu bao gồm:
- Hạt từ được phủ bởi Anti-PRL.
- Chất đánh dấu ABEI.
- Chất hiệu chuẩn.
- Mẫu đối chứng
Hộp ≥ 100 test</v>
          </cell>
          <cell r="G101" t="str">
            <v>100 test</v>
          </cell>
          <cell r="H101" t="str">
            <v>Hộp</v>
          </cell>
          <cell r="I101"/>
          <cell r="J101"/>
          <cell r="K101">
            <v>0</v>
          </cell>
          <cell r="L101">
            <v>2</v>
          </cell>
          <cell r="M101">
            <v>1</v>
          </cell>
        </row>
        <row r="102">
          <cell r="D102" t="str">
            <v>Bộ hóa chất cho xét nghiệm ESTRADIOL</v>
          </cell>
          <cell r="E102" t="str">
            <v>MAGLUMI Estradiol (CLIA) ; 130202007M</v>
          </cell>
          <cell r="F102" t="str">
            <v>Thành phần 1 hộp hóa chất tối thiểu bao gồm:
- Hạt từ được phủ bởi Estradiol kháng nguyên
- Chất đánh dấu ABEI.
- Chất hiệu chuẩn.
- Mẫu đối chứng
Hộp ≥ 50 test</v>
          </cell>
          <cell r="G102" t="str">
            <v>50 test</v>
          </cell>
          <cell r="H102" t="str">
            <v>Hộp</v>
          </cell>
          <cell r="I102"/>
          <cell r="J102"/>
          <cell r="K102">
            <v>0</v>
          </cell>
          <cell r="L102">
            <v>2</v>
          </cell>
          <cell r="M102">
            <v>1</v>
          </cell>
        </row>
        <row r="103">
          <cell r="D103" t="str">
            <v>Bộ hóa chất cho xét nghiệm PROGESTERONE</v>
          </cell>
          <cell r="E103" t="str">
            <v>MAGLUMI PRG(CLIA) ; 130202009M</v>
          </cell>
          <cell r="F103" t="str">
            <v>Thành phần 1 hộp hóa chất tối thiểu bao gồm:
- Hạt từ được phủ bởi PRG kháng nguyên
- Chất đánh dấu ABEI.
- Chất hiệu chuẩn.
- Mẫu đối chứng
Hộp ≥ 100 test</v>
          </cell>
          <cell r="G103" t="str">
            <v>100 test</v>
          </cell>
          <cell r="H103" t="str">
            <v>Hộp</v>
          </cell>
          <cell r="I103"/>
          <cell r="J103"/>
          <cell r="K103">
            <v>0</v>
          </cell>
          <cell r="L103">
            <v>2</v>
          </cell>
          <cell r="M103">
            <v>1</v>
          </cell>
        </row>
        <row r="104">
          <cell r="D104" t="str">
            <v>Bộ hóa chất cho xét nghiệm TESTOSTERONE</v>
          </cell>
          <cell r="E104" t="str">
            <v>MAGLUMI Testosterone (CLIA) ; 130202010M</v>
          </cell>
          <cell r="F104" t="str">
            <v>Thành phần 1 hộp hóa chất tối thiểu bao gồm:
- Hạt từ được phủ bởi TEST kháng nguyên
- Chất đánh dấu ABEI.
- Chất hiệu chuẩn.
- Mẫu đối chứng
Hộp ≥ 100 test</v>
          </cell>
          <cell r="G104" t="str">
            <v>100 test</v>
          </cell>
          <cell r="H104" t="str">
            <v>Hộp</v>
          </cell>
          <cell r="I104"/>
          <cell r="J104"/>
          <cell r="K104">
            <v>0</v>
          </cell>
          <cell r="L104">
            <v>2</v>
          </cell>
          <cell r="M104">
            <v>1</v>
          </cell>
        </row>
        <row r="105">
          <cell r="D105" t="str">
            <v>Bộ hóa chất cho xét nghiệm BETA-HCG</v>
          </cell>
          <cell r="E105" t="str">
            <v>MAGLUMI HCG/β- HCG(CLIA) ; 130202003M</v>
          </cell>
          <cell r="F105" t="str">
            <v>Thành phần 1 hộp hóa chất tối thiểu bao gồm:
- Hạt từ được phủ bởi anti-β-  HCG
- Chất đánh dấu ABEI.
- Chất hiệu chuẩn.
- Mẫu đối chứng
Hộp ≥ 100 test</v>
          </cell>
          <cell r="G105" t="str">
            <v>100 test</v>
          </cell>
          <cell r="H105" t="str">
            <v>Hộp</v>
          </cell>
          <cell r="I105"/>
          <cell r="J105"/>
          <cell r="K105">
            <v>0</v>
          </cell>
          <cell r="L105">
            <v>2</v>
          </cell>
          <cell r="M105">
            <v>1</v>
          </cell>
        </row>
        <row r="106">
          <cell r="D106" t="str">
            <v>Bộ hóa chất cho xét nghiệm C-Peptide</v>
          </cell>
          <cell r="E106" t="str">
            <v>MAGLUMI C-Peptide(CLIA) ; 130205001M</v>
          </cell>
          <cell r="F106" t="str">
            <v>Thành phần 1 hộp hóa chất tối thiểu bao gồm:
- Hạt từ được phủ bởi  kháng thể đơn dòng  anti-C-Peptide
- Chất đánh dấu ABEI.
- Chất hiệu chuẩn.
- Mẫu đối chứng.
Hộp ≥100 Test</v>
          </cell>
          <cell r="G106" t="str">
            <v>100 test/hộp</v>
          </cell>
          <cell r="H106" t="str">
            <v>Hộp</v>
          </cell>
          <cell r="I106"/>
          <cell r="J106"/>
          <cell r="K106">
            <v>0</v>
          </cell>
          <cell r="L106">
            <v>5</v>
          </cell>
          <cell r="M106">
            <v>5</v>
          </cell>
        </row>
        <row r="107">
          <cell r="D107" t="str">
            <v>Bộ hóa chất cho xét nghiệm Insulin</v>
          </cell>
          <cell r="E107" t="str">
            <v>MAGLUMI Insulin(CLIA) ; 130205002M</v>
          </cell>
          <cell r="F107" t="str">
            <v>Thành phần 1 hộp hóa chất tối thiểu bao gồm:
- Hạt từ được phủ bởi  kháng thể đơn dòng  anti-Insulin
- Chất đánh dấu ABEI.
- Chất hiệu chuẩn.
- Mẫu đối chứng.
Hộp ≥100 Test</v>
          </cell>
          <cell r="G107" t="str">
            <v>100 test/hộp</v>
          </cell>
          <cell r="H107" t="str">
            <v>Hộp</v>
          </cell>
          <cell r="I107"/>
          <cell r="J107"/>
          <cell r="K107">
            <v>0</v>
          </cell>
          <cell r="L107">
            <v>5</v>
          </cell>
          <cell r="M107">
            <v>5</v>
          </cell>
        </row>
        <row r="108">
          <cell r="D108" t="str">
            <v>Bộ hóa chất cho xét nghiệm Cortisol</v>
          </cell>
          <cell r="E108" t="str">
            <v>MAGLUMI Cortisol(CLIA) ; 130298002M</v>
          </cell>
          <cell r="F108" t="str">
            <v>Thành phần 1 hộp hóa chất tối thiểu bao gồm:
-Hạt từ được phủ bởi anti-FITC
- Chất đánh dấu ABEI: kháng nguyên Cortisol được đánh dấu bởi ABEI
- Chất hiệu chuẩn.
- Mẫu đối chứng
Hộp ≥ 100 test</v>
          </cell>
          <cell r="G108" t="str">
            <v>100 test</v>
          </cell>
          <cell r="H108" t="str">
            <v>Hộp</v>
          </cell>
          <cell r="I108"/>
          <cell r="J108"/>
          <cell r="K108">
            <v>0</v>
          </cell>
          <cell r="L108">
            <v>5</v>
          </cell>
          <cell r="M108">
            <v>5</v>
          </cell>
        </row>
        <row r="109">
          <cell r="D109" t="str">
            <v>Bộ hóa chất cho xét nghiệm Intact PTH</v>
          </cell>
          <cell r="E109" t="str">
            <v>MAGLUMI Intact PTH(CLIA) ; 130211001M</v>
          </cell>
          <cell r="F109" t="str">
            <v>Thành phần 1 hộp hóa chất tối thiểu bao gồm:
- Hạt từ được phủ kháng thể đơn dòng anti - PTH.
- Chất đánh dấu ABEI.
- Chất hiệu chuẩn.
- Mẫu đối chứng
Hộp ≥ 100 test</v>
          </cell>
          <cell r="G109" t="str">
            <v>100 test</v>
          </cell>
          <cell r="H109" t="str">
            <v>Hộp</v>
          </cell>
          <cell r="I109"/>
          <cell r="J109"/>
          <cell r="K109">
            <v>0</v>
          </cell>
          <cell r="L109">
            <v>2</v>
          </cell>
          <cell r="M109">
            <v>1</v>
          </cell>
        </row>
        <row r="110">
          <cell r="D110" t="str">
            <v>Bộ hóa chất cho xét nghiệm 25-OH Vitamin D</v>
          </cell>
          <cell r="E110" t="str">
            <v>MAGLUMI 25-OH Vitamin D(CLIA) ; 130211004M</v>
          </cell>
          <cell r="F110" t="str">
            <v>Thành phần 1 hộp hóa chất tối thiểu bao gồm:
- Hạt từ được phủ bởi 25-OH Vitamin D.
- Chất đánh dấu ABEI.
- Chất hiệu chuẩn.
- Mẫu đối chứng
Hộp ≥ 100 test</v>
          </cell>
          <cell r="G110" t="str">
            <v>100 test</v>
          </cell>
          <cell r="H110" t="str">
            <v>Hộp</v>
          </cell>
          <cell r="I110"/>
          <cell r="J110"/>
          <cell r="K110">
            <v>0</v>
          </cell>
          <cell r="L110">
            <v>2</v>
          </cell>
          <cell r="M110">
            <v>1</v>
          </cell>
        </row>
        <row r="111">
          <cell r="D111" t="str">
            <v>Bộ hóa chất cho xét nghiệm Anti-CCP</v>
          </cell>
          <cell r="E111" t="str">
            <v>MAGLUMI Anti-CCP(CLIA) ; 130617001M</v>
          </cell>
          <cell r="F111" t="str">
            <v>Thành phần 1 hộp hóa chất tối thiểu bao gồm:
- Hạt từ được phủ bởi kháng nguyên CCP.
- Chất đánh dấu ABEI.
- Chất hiệu chuẩn.
- Mẫu đối chứng
Hộp ≥ 100 test</v>
          </cell>
          <cell r="G111" t="str">
            <v>100 test</v>
          </cell>
          <cell r="H111" t="str">
            <v>Hộp</v>
          </cell>
          <cell r="I111"/>
          <cell r="J111"/>
          <cell r="K111">
            <v>0</v>
          </cell>
          <cell r="L111">
            <v>2</v>
          </cell>
          <cell r="M111">
            <v>2</v>
          </cell>
        </row>
        <row r="112">
          <cell r="D112" t="str">
            <v>Bộ hóa chất cho xét nghiệm Collagen IV</v>
          </cell>
          <cell r="E112" t="str">
            <v>MAGLUMI Col IV (CLIA); 130259003M</v>
          </cell>
          <cell r="F112" t="str">
            <v>Thành phần 1 hộp hóa chất tối thiểu bao gồm:
-  Vi hạt từ phủ kháng thể đơn dòng C IV.
- ABEI gắn kháng thể đơn dòng C IV.
- Chất hiệu chuẩn.
- Mẫu đối chứng.
Hộp ≥100 Test</v>
          </cell>
          <cell r="G112" t="str">
            <v>100 Test</v>
          </cell>
          <cell r="H112" t="str">
            <v>Hộp</v>
          </cell>
          <cell r="I112"/>
          <cell r="J112"/>
          <cell r="K112">
            <v>0</v>
          </cell>
          <cell r="L112">
            <v>2</v>
          </cell>
          <cell r="M112">
            <v>1</v>
          </cell>
        </row>
        <row r="113">
          <cell r="D113" t="str">
            <v>Bộ hóa chất cho xét nghiệm Cholylglycine</v>
          </cell>
          <cell r="E113" t="str">
            <v>MAGLUMI Cholylglycine (CLIA); 130259005M</v>
          </cell>
          <cell r="F113" t="str">
            <v>Thành phần 1 hộp hóa chất tối thiểu bao gồm:
- Các vi hạt từ phủ liên hợp kháng nguyên Cholylglycine.
- ABEI gắn kháng thể đơn dòng Cholylglycine.
- Chất hiệu chuẩn.
- Mẫu đối chứng.</v>
          </cell>
          <cell r="G113" t="str">
            <v>100 Test</v>
          </cell>
          <cell r="H113" t="str">
            <v>Hộp</v>
          </cell>
          <cell r="I113"/>
          <cell r="J113"/>
          <cell r="K113">
            <v>0</v>
          </cell>
          <cell r="L113">
            <v>2</v>
          </cell>
          <cell r="M113">
            <v>0</v>
          </cell>
        </row>
        <row r="114">
          <cell r="D114" t="str">
            <v>Bộ hóa chất cho xét nghiệm GP73</v>
          </cell>
          <cell r="E114" t="str">
            <v>MAGLUMI GP73 (CLIA); 130209006M</v>
          </cell>
          <cell r="F114" t="str">
            <v>Thành phần 1 hộp hóa chất tối thiểu bao gồm:
- Vi hạt từ phủ kháng thể đơn dòng GP73.
- ABEI gắn với kháng thể đơn dòng GP73.
- Chất hiệu chuẩn.
- Mẫu đối chứng.
Hộp ≥100 Test</v>
          </cell>
          <cell r="G114" t="str">
            <v>100 Test</v>
          </cell>
          <cell r="H114" t="str">
            <v>Hộp</v>
          </cell>
          <cell r="I114"/>
          <cell r="J114"/>
          <cell r="K114">
            <v>0</v>
          </cell>
          <cell r="L114">
            <v>2</v>
          </cell>
          <cell r="M114">
            <v>0</v>
          </cell>
        </row>
        <row r="115">
          <cell r="D115" t="str">
            <v>Bộ hóa chất cho xét nghiệm Laminin</v>
          </cell>
          <cell r="E115" t="str">
            <v>MAGLUMI Laminin (CLIA); 130259004M</v>
          </cell>
          <cell r="F115" t="str">
            <v>Thành phần 1 hộp hóa chất tối thiểu bao gồm:
- Vi hạt từ phủ kháng thể đơn dòng LN.
- ABEI gắn kháng thể đơn dòng LN.
- Chất hiệu chuẩn.
- Mẫu đối chứng.
Hộp ≥100 Test</v>
          </cell>
          <cell r="G115" t="str">
            <v>100 Test</v>
          </cell>
          <cell r="H115" t="str">
            <v>Hộp</v>
          </cell>
          <cell r="I115"/>
          <cell r="J115"/>
          <cell r="K115">
            <v>0</v>
          </cell>
          <cell r="L115">
            <v>2</v>
          </cell>
          <cell r="M115">
            <v>1</v>
          </cell>
        </row>
        <row r="116">
          <cell r="D116" t="str">
            <v>Bộ hóa chất cho xét nghiệm PIIIP N-P</v>
          </cell>
          <cell r="E116" t="str">
            <v>MAGLUMI PIIIP N-P (CLIA); 130259002M</v>
          </cell>
          <cell r="F116" t="str">
            <v>Thành phần 1 hộp hóa chất tối thiểu bao gồm:
- Vi hạt từ phủ kháng thể đơn dòng PIIIP N-P.
- ABEI gắn kháng thể đơn dòng PIIIP N-P.
- Chất hiệu chuẩn.
- Mẫu đối chứng.
Hộp ≥100 Test</v>
          </cell>
          <cell r="G116" t="str">
            <v>100 Test</v>
          </cell>
          <cell r="H116" t="str">
            <v>Hộp</v>
          </cell>
          <cell r="I116"/>
          <cell r="J116"/>
          <cell r="K116">
            <v>0</v>
          </cell>
          <cell r="L116">
            <v>2</v>
          </cell>
          <cell r="M116">
            <v>1</v>
          </cell>
        </row>
        <row r="117">
          <cell r="D117" t="str">
            <v>Bộ hóa chất cho xét nghiệm Axit Hyaluronic</v>
          </cell>
          <cell r="E117" t="str">
            <v>MAGLUMI Axit Hyaluronic (CLIA); 130259001M</v>
          </cell>
          <cell r="F117" t="str">
            <v>Thành phần 1 hộp hóa chất tối thiểu bao gồm:
- Các vi hạt từ phủ kháng nguyên HA.
- ABEI gắn kháng thể protein liên kết HA.
- Chất hiệu chuẩn.
- Mẫu đối chứng.
Hộp ≥100 Test</v>
          </cell>
          <cell r="G117" t="str">
            <v>100 Test</v>
          </cell>
          <cell r="H117" t="str">
            <v>Hộp</v>
          </cell>
          <cell r="I117"/>
          <cell r="J117"/>
          <cell r="K117">
            <v>0</v>
          </cell>
          <cell r="L117">
            <v>2</v>
          </cell>
          <cell r="M117">
            <v>1</v>
          </cell>
        </row>
        <row r="118">
          <cell r="D118" t="str">
            <v>Dung dịch kích hoạt phát quang dùng cho máy xét nghiệm miễn dịch tự động</v>
          </cell>
          <cell r="E118" t="str">
            <v>MAGLUMI Starter 1+2; 130299004M</v>
          </cell>
          <cell r="F118" t="str">
            <v>Chất xúc tác 1: Chất xúc tác NaOH
Chất xúc tác 2: Dung dịch hydrogen peroxide
Hộp ≥ 2x230ml</v>
          </cell>
          <cell r="G118" t="str">
            <v>2 x 230 ml</v>
          </cell>
          <cell r="H118" t="str">
            <v>Hộp</v>
          </cell>
          <cell r="I118">
            <v>7</v>
          </cell>
          <cell r="J118"/>
          <cell r="K118">
            <v>7</v>
          </cell>
          <cell r="L118">
            <v>60</v>
          </cell>
          <cell r="M118">
            <v>50</v>
          </cell>
        </row>
        <row r="119">
          <cell r="D119" t="str">
            <v>Dung dịch rửa dùng cho máy xét nghiệm miễn dịch tự động</v>
          </cell>
          <cell r="E119" t="str">
            <v>MAGLUMI Wash concentrate; 130299005M</v>
          </cell>
          <cell r="F119" t="str">
            <v>Dung dịch Tris-HCl, chai ≥ 700ml</v>
          </cell>
          <cell r="G119" t="str">
            <v>1x714ml</v>
          </cell>
          <cell r="H119" t="str">
            <v>Chai</v>
          </cell>
          <cell r="I119">
            <v>7</v>
          </cell>
          <cell r="J119"/>
          <cell r="K119">
            <v>7</v>
          </cell>
          <cell r="L119">
            <v>60</v>
          </cell>
          <cell r="M119">
            <v>50</v>
          </cell>
        </row>
        <row r="120">
          <cell r="D120" t="str">
            <v>Cuvet dùng cho máy xét nghiệm miễn dịch tự động</v>
          </cell>
          <cell r="E120" t="str">
            <v>MAGLUMI Reaction Cup; 130105000101</v>
          </cell>
          <cell r="F120" t="str">
            <v>Chất liệu: Polypropylene . Đóng gói ≥500 cái</v>
          </cell>
          <cell r="G120" t="str">
            <v>546 cái</v>
          </cell>
          <cell r="H120" t="str">
            <v>Hộp</v>
          </cell>
          <cell r="I120"/>
          <cell r="J120"/>
          <cell r="K120">
            <v>0</v>
          </cell>
          <cell r="L120">
            <v>60</v>
          </cell>
          <cell r="M120">
            <v>50</v>
          </cell>
        </row>
        <row r="121">
          <cell r="D121" t="str">
            <v>Dung dịch làm sạch ống dùng cho máy xét nghiệm miễn dịch tự động</v>
          </cell>
          <cell r="E121" t="str">
            <v>MAGLUMI System Tubing Cleaning Solution; 130299007M</v>
          </cell>
          <cell r="F121" t="str">
            <v>Dung dịch sodium hypochlorite, Đóng gói ≥500ml</v>
          </cell>
          <cell r="G121" t="str">
            <v>1x500ml</v>
          </cell>
          <cell r="H121" t="str">
            <v>Hộp</v>
          </cell>
          <cell r="I121">
            <v>1</v>
          </cell>
          <cell r="J121"/>
          <cell r="K121">
            <v>1</v>
          </cell>
          <cell r="L121">
            <v>2</v>
          </cell>
          <cell r="M121">
            <v>2</v>
          </cell>
        </row>
        <row r="122">
          <cell r="D122" t="str">
            <v>Dung dịch kiểm tra sáng dùng cho máy xét nghiệm miễn dịch tự động</v>
          </cell>
          <cell r="E122" t="str">
            <v>MAGLUMI Light Check; 130299006M</v>
          </cell>
          <cell r="F122" t="str">
            <v>ABEI (N-(4-Aminobutyl)-N-ethylisoluminol); BSA
Đóng gói: ≥5 x 2 ml</v>
          </cell>
          <cell r="G122" t="str">
            <v>5 x 2 ml</v>
          </cell>
          <cell r="H122" t="str">
            <v>Hộp</v>
          </cell>
          <cell r="I122">
            <v>2</v>
          </cell>
          <cell r="J122"/>
          <cell r="K122">
            <v>4</v>
          </cell>
          <cell r="L122">
            <v>7</v>
          </cell>
          <cell r="M122">
            <v>6</v>
          </cell>
        </row>
        <row r="123">
          <cell r="D123" t="str">
            <v>Hóa chất xét nghiệm định lượng T3 tự do</v>
          </cell>
          <cell r="E123" t="str">
            <v>Alinity i Free T3 Reagent Kit; 7P69-20</v>
          </cell>
          <cell r="F123" t="str">
            <v>Hóa chất xét nghiệm miễn dịch vi hạt hoá phát quang để định lượng triiodothyronine tự do (Free T3) trong huyết thanh và huyết tương.
Thành phần:
- Vi hạt: anti-T3 (từ cừu) phủ vi hạt trong dung dịch đệm MES có chất ổn định từ IgG cừu. Nồng độ tối thiểu: 0.085% rắn
- Chất kết hợp: Chất kết hợp T3 đánh dấu acridinium trong dung dịch đệm citrate với chất ổn định NaCl và Triton X-100. Nồng độ tối thiểu: 0.33 ng/mL.
Đạt chuẩn  ISO 13485 hoặc tương đương
Hộp ≥ 2x100 Test</v>
          </cell>
          <cell r="G123" t="str">
            <v>2 x 100 Test</v>
          </cell>
          <cell r="H123" t="str">
            <v>Hộp</v>
          </cell>
          <cell r="I123">
            <v>0</v>
          </cell>
          <cell r="J123"/>
          <cell r="K123">
            <v>4</v>
          </cell>
          <cell r="L123">
            <v>5</v>
          </cell>
          <cell r="M123">
            <v>3</v>
          </cell>
        </row>
        <row r="124">
          <cell r="D124" t="str">
            <v>Hóa chất hiệu chuẩn cho xét nghiệm T3 tự do</v>
          </cell>
          <cell r="E124" t="str">
            <v>Alinity i Free T3 Calibrators; 7P69-01</v>
          </cell>
          <cell r="F124" t="str">
            <v>Hoá chất hiệu chuẩn xét nghiệm miễn dịch vi hạt hoá phát quang để định lượng triiodothyronine tự do (Free T3) trong huyết thanh và huyết tương. Thành phần: Cal A - Cal F được điều chế trong huyết thanh người
Đạt chuẩn  ISO 13485 hoặc tương đương
Hộp ≥ 18ml</v>
          </cell>
          <cell r="G124" t="str">
            <v>18ml</v>
          </cell>
          <cell r="H124" t="str">
            <v>Hộp</v>
          </cell>
          <cell r="I124"/>
          <cell r="J124"/>
          <cell r="K124">
            <v>0</v>
          </cell>
          <cell r="L124">
            <v>1</v>
          </cell>
          <cell r="M124">
            <v>1</v>
          </cell>
        </row>
        <row r="125">
          <cell r="D125" t="str">
            <v>Hóa chất kiểm tra chất lượng xét nghiệm định lượng T3 tự do</v>
          </cell>
          <cell r="E125" t="str">
            <v>Alinity i Free T3 Controls; 7P69-10</v>
          </cell>
          <cell r="F125" t="str">
            <v>Mẫu chứng kiểm tra chất lượng xét nghiệm định lượng triiodothyronine tự do (Free T3) trong huyết thanh và huyết tương người. Thành phần: có thành phần T3 trong huyết thanh người. Chất bảo quản: Natri Azide.
Đạt chuẩn  ISO 13485 hoặc tương đương
Hộp ≥ 3x8ml</v>
          </cell>
          <cell r="G125" t="str">
            <v>Bộ/ 3 x 8 mL</v>
          </cell>
          <cell r="H125" t="str">
            <v>Hộp</v>
          </cell>
          <cell r="I125"/>
          <cell r="J125"/>
          <cell r="K125">
            <v>0</v>
          </cell>
          <cell r="L125">
            <v>1</v>
          </cell>
          <cell r="M125">
            <v>1</v>
          </cell>
        </row>
        <row r="126">
          <cell r="D126" t="str">
            <v>Hóa chất xét nghiệm định lượng T4  tự do</v>
          </cell>
          <cell r="E126" t="str">
            <v>Alinity i Free T4 Reagent Kit; 7P70-20</v>
          </cell>
          <cell r="F126" t="str">
            <v>Hóa chất chính cho xét nghiệm xét nghiệm miễn dịch vi hạt hóa phát quang (CMIA) sử dụng để định lượng thyroxine tự do (T4 tự do) trong huyết thanh và huyết tương người; Thành phần gồm:
- Vi hạt: anti-T4 (từ cừu) phủ trên Vi hạt trong dung dịch đệm TRIS có chất ổn định từ IgG cừu. Nồng độ tối thiểu: 0.05% rắn.
- Chất kết hợp: Chất kết hợp T3 đánh dấu acridinium trong dung dịch đệm MES với chất ổn định NaCl và Triton X-100.
Nồng độ tối thiểu: 0.2 ng/mL.
Đạt chuẩn  ISO 13485 hoặc tương đương; Hộp ≥200 test</v>
          </cell>
          <cell r="G126"/>
          <cell r="H126" t="str">
            <v>Hộp</v>
          </cell>
          <cell r="I126"/>
          <cell r="J126"/>
          <cell r="K126">
            <v>0</v>
          </cell>
          <cell r="L126">
            <v>5</v>
          </cell>
          <cell r="M126">
            <v>3</v>
          </cell>
        </row>
        <row r="127">
          <cell r="D127" t="str">
            <v>Hóa chất hiệu chuẩn cho xét nghiệm T4  tự do</v>
          </cell>
          <cell r="E127" t="str">
            <v>Alinity i Free T4 Calibrators; 7P70-01</v>
          </cell>
          <cell r="F127" t="str">
            <v>Hóa chất hiệu chuẩn cho xét nghiệm định lượng Free T4;Đạt chuẩn  ISO 13485 hoặc tương đương; Hộp: ≥6 chai x ≥3.0 mL</v>
          </cell>
          <cell r="G127" t="str">
            <v>6 x 3mL</v>
          </cell>
          <cell r="H127" t="str">
            <v>Hộp</v>
          </cell>
          <cell r="I127">
            <v>0</v>
          </cell>
          <cell r="J127"/>
          <cell r="K127">
            <v>1</v>
          </cell>
          <cell r="L127">
            <v>1</v>
          </cell>
          <cell r="M127">
            <v>1</v>
          </cell>
        </row>
        <row r="128">
          <cell r="D128" t="str">
            <v>Hóa chất kiểm tra chất lượng xét nghiệm định lượng T4  tự do</v>
          </cell>
          <cell r="E128" t="str">
            <v>Alinity i Free T4 Controls; 7P70-10</v>
          </cell>
          <cell r="F128" t="str">
            <v>Hóa chất kiểm tra chất lượng xét nghiệm T4 tự do, bảo quản ở nhiệt độ 2-8 độ C. Đạt chuẩn  ISO 13485 hoặc tương đương; Hộp: ≥3 chai x ≥8.0 mL</v>
          </cell>
          <cell r="G128" t="str">
            <v>Hộp 3 chai x 8mL</v>
          </cell>
          <cell r="H128" t="str">
            <v>Hộp</v>
          </cell>
          <cell r="I128"/>
          <cell r="J128"/>
          <cell r="K128">
            <v>0</v>
          </cell>
          <cell r="L128">
            <v>1</v>
          </cell>
          <cell r="M128">
            <v>1</v>
          </cell>
        </row>
        <row r="129">
          <cell r="D129" t="str">
            <v>Hóa chất xét nghiệm định lượng TSH</v>
          </cell>
          <cell r="E129" t="str">
            <v>ALINITY i TSH Reagent Kit; 7P48-20</v>
          </cell>
          <cell r="F129" t="str">
            <v>Hóa chất chính xét nghiệm miễn dịch vi hạt hoá phát quang để định lượng hormon kích thích tuyến giáp (TSH) trong huyết thanh và huyết tương.
Thành phần: 
- Vi hạt: Anti-β TSH (chuột, kháng thể đơn dòng) phủ trên vi hạt trong dung dịch đệm TRIS với chất ổn định protein (từ bò).
- Chất kết hợp: chất kết hợp Anti-α TSH (chuột, kháng thể đơn dòng) có đánh dấu acridinium trong dung dịch đệm MES với chất ổn định protein (từ bò).
Quy cách: Hộp ≥ 2 x 100 test
Đạt chuẩn ISO 13485 hoặc tương đương</v>
          </cell>
          <cell r="G129" t="str">
            <v>2 x 100 Test</v>
          </cell>
          <cell r="H129" t="str">
            <v>Hộp</v>
          </cell>
          <cell r="I129">
            <v>0</v>
          </cell>
          <cell r="J129"/>
          <cell r="K129">
            <v>7</v>
          </cell>
          <cell r="L129">
            <v>5</v>
          </cell>
          <cell r="M129">
            <v>3</v>
          </cell>
        </row>
        <row r="130">
          <cell r="D130" t="str">
            <v>Hóa chất hiệu chuẩn cho xét nghiệm TSH</v>
          </cell>
          <cell r="E130" t="str">
            <v>ALINITY i TSH Calibrators; 7P48-01</v>
          </cell>
          <cell r="F130" t="str">
            <v>Hoá chất hiệu chuẩn xét nghiệm miễn dịch vi hạt hoá phát quang để định lượng hormon kích thích tuyến giáp (TSH) trong huyết thanh và huyết tương.
Thành phần:
- Cal 1: thành phần có dung dịch đệm TRIS với chất ổn định protein (từ bò).
- Cal 2: thành phần có TSH (tái tổ hợp) trong dung dịch đệm TRIS với chất ổn định protein (từ bò).
Quy cách: Hộp ≥ 2 chai x 3mL
Đạt chuẩn ISO 13485 hoặc tương đương</v>
          </cell>
          <cell r="G130"/>
          <cell r="H130" t="str">
            <v>Hộp</v>
          </cell>
          <cell r="I130"/>
          <cell r="J130"/>
          <cell r="K130">
            <v>0</v>
          </cell>
          <cell r="L130">
            <v>1</v>
          </cell>
          <cell r="M130">
            <v>1</v>
          </cell>
        </row>
        <row r="131">
          <cell r="D131" t="str">
            <v>Hóa chất kiểm tra chất lượng xét nghiệm định lượng TSH</v>
          </cell>
          <cell r="E131" t="str">
            <v>ALINITY i TSH Controls; 7P48-10</v>
          </cell>
          <cell r="F131" t="str">
            <v>Hóa chất kiểm tra chất lượng xét nghiệm TSH, bảo quản ở nhiệt độ 2-8 độ C. Đạt chuẩn ISO 13485 hoặc tương đương
Hộp ≥ 3x8ml</v>
          </cell>
          <cell r="G131" t="str">
            <v>3 x 8 mL</v>
          </cell>
          <cell r="H131" t="str">
            <v>Hộp</v>
          </cell>
          <cell r="I131">
            <v>0</v>
          </cell>
          <cell r="J131"/>
          <cell r="K131">
            <v>1</v>
          </cell>
          <cell r="L131">
            <v>1</v>
          </cell>
          <cell r="M131">
            <v>1</v>
          </cell>
        </row>
        <row r="132">
          <cell r="D132" t="str">
            <v>Hóa chất xét nghiệm định lượng Anti-Tg</v>
          </cell>
          <cell r="E132" t="str">
            <v>Alinity i Anti-Tg Reagent Kit; 9P34-20</v>
          </cell>
          <cell r="F132" t="str">
            <v>Hóa chất chính cho xét nghiệm miễn dịch vi hạt hóa phát quang (CMIA) sử dụng để định lượng lớp kháng thể IgG của tự kháng thể kháng thyroglobulin (anti-Tg) trong huyết thanh và huyết tương người
Thành phần:
- Thyroglobulin người phủ trên vi hạt trong dung dịch đệm MES với chất ổn định protein (từ dê). Chất bảo quản: Tác nhân kháng vi sinh vật.
- Chất kết hợp kháng IgG người (chuột, đơn dòng) có đánh dấu acridinium trong dung dịch đệm MES với chất bề mặt và chất ổn định protein (từ bò). Chất bảo quản: Tác nhân kháng vi sinh vật.
- Đệm MES với protein (từ dê). Chất bảo quản: Tác nhân kháng vi sinh vật.
 Đạt chuẩn ISO 13485 hoặc tương đương
Hộp ≥ 2x100 Test</v>
          </cell>
          <cell r="G132" t="str">
            <v>2 x 100 Test</v>
          </cell>
          <cell r="H132" t="str">
            <v>Hộp</v>
          </cell>
          <cell r="I132">
            <v>0</v>
          </cell>
          <cell r="J132"/>
          <cell r="K132">
            <v>7</v>
          </cell>
          <cell r="L132">
            <v>3</v>
          </cell>
          <cell r="M132">
            <v>3</v>
          </cell>
        </row>
        <row r="133">
          <cell r="D133" t="str">
            <v>Hóa chất hiệu chuẩn cho xét nghiệm Anti-Tg</v>
          </cell>
          <cell r="E133" t="str">
            <v>Alinity i Anti-Tg Calibrators; 9P34-01</v>
          </cell>
          <cell r="F133" t="str">
            <v>Hóa chất hiệu chuẩn cho xét nghiệm Anti-Tg; Đạt chuẩn ISO 13485 hoặc tương đương
Hộp ≥ 6x3ml</v>
          </cell>
          <cell r="G133" t="str">
            <v>6 x 3mL</v>
          </cell>
          <cell r="H133" t="str">
            <v>Hộp</v>
          </cell>
          <cell r="I133">
            <v>0</v>
          </cell>
          <cell r="J133"/>
          <cell r="K133">
            <v>1</v>
          </cell>
          <cell r="L133">
            <v>1</v>
          </cell>
          <cell r="M133">
            <v>1</v>
          </cell>
        </row>
        <row r="134">
          <cell r="D134" t="str">
            <v>Hóa chất kiểm tra chất lượng xét nghiệm định lượng Anti-Tg</v>
          </cell>
          <cell r="E134" t="str">
            <v>Alinity i Anti-Tg Controls; 9P34-10</v>
          </cell>
          <cell r="F134" t="str">
            <v>Hóa chất kiểm tra chất lượng (mẫu chứng) xét nghiệm định lượng Anti-Tg; 
Thành phần: có thành phần huyết tương người trong đệm phosphate với chất ổn định protein (từ bò). Chất bảo quản: Tác nhân kháng vi sinh vật.
Đạt chuẩn ISO 13485 hoặc tương đương
Hộp ≥ 2x4ml</v>
          </cell>
          <cell r="G134" t="str">
            <v xml:space="preserve">2 x 4 ml </v>
          </cell>
          <cell r="H134" t="str">
            <v>Hộp</v>
          </cell>
          <cell r="I134">
            <v>1</v>
          </cell>
          <cell r="J134"/>
          <cell r="K134">
            <v>1</v>
          </cell>
          <cell r="L134">
            <v>1</v>
          </cell>
          <cell r="M134">
            <v>1</v>
          </cell>
        </row>
        <row r="135">
          <cell r="D135" t="str">
            <v>Hóa chất xét nghiệm định lượng Thyroglobulin (TG)</v>
          </cell>
          <cell r="E135" t="str">
            <v>Alinity i Thyroglobulin Reagent Kit (2 X 100 Tests); 9P49-22</v>
          </cell>
          <cell r="F135" t="str">
            <v>Hóa chất chính cho xét nghiệm miễn dịch vi hạt hóa phát quang (CMIA) sử dụng để định lượng thyroglobulin trong huyết thanh và huyết tương người trên trên máy phân tích miễn dịch tự động.
Thành phần gồm:
- Kháng thể kháng Tg (kháng thể đơn dòng chuột) phủ trên vi hạt trong dung dịch đệm MES có chất ổn định protein (từ bò). Chất bảo quản: ProClin 300.
- Chất kết hợp kháng thể kháng Tg (kháng thể đơn dòng chuột) có đánh dấu acridinium trong dung dịch đệma MES có chất ổn định protein (từ bò). Chất bảo quản: ProClin 300.
- Đạt tiêu chuẩn ISO13485:2016 hoặc tương đương
Hộp ≥ 2x100 Test</v>
          </cell>
          <cell r="G135" t="str">
            <v>2 x 100 Tests</v>
          </cell>
          <cell r="H135" t="str">
            <v>Hộp</v>
          </cell>
          <cell r="I135">
            <v>0</v>
          </cell>
          <cell r="J135"/>
          <cell r="K135">
            <v>7</v>
          </cell>
          <cell r="L135">
            <v>3</v>
          </cell>
          <cell r="M135">
            <v>3</v>
          </cell>
        </row>
        <row r="136">
          <cell r="D136" t="str">
            <v>Hóa chất hiệu chuẩn xét nghiệm định lượng thyroglobulin (Tg)</v>
          </cell>
          <cell r="E136" t="str">
            <v>Alinity i Thyroglobulin Calibrators; 9P49-01</v>
          </cell>
          <cell r="F136" t="str">
            <v>Hóa chất hiệu chuẩn xét nghiệm định lượng thyroglobulin (Tg). 
Đạt tiêu chuẩn ISO13485:2016 hoặc tương đương
Hộp ≥ 6x3ml</v>
          </cell>
          <cell r="G136" t="str">
            <v>6 x 3mL</v>
          </cell>
          <cell r="H136" t="str">
            <v>Hộp</v>
          </cell>
          <cell r="I136">
            <v>0</v>
          </cell>
          <cell r="J136"/>
          <cell r="K136">
            <v>1</v>
          </cell>
          <cell r="L136">
            <v>1</v>
          </cell>
          <cell r="M136">
            <v>1</v>
          </cell>
        </row>
        <row r="137">
          <cell r="D137" t="str">
            <v>Hóa chất kiểm tra chất lượng xét nghiệm định lượng thyroglobulin (Tg)</v>
          </cell>
          <cell r="E137" t="str">
            <v>Alinity i Thyroglobulin Controls; 9P49-10</v>
          </cell>
          <cell r="F137" t="str">
            <v>Hóa chất chứng (Mẫu chứng) cho xét nghiệm định lượng thyroglobulin (Tg) trong huyết thanh và huyết tương người.
Thành phần: Mẫu chúng cao (H), Trung bình (M), thấp (L) chứa thyroglobulin trong dung dịch đệm phosphate với các chất ổn định protein (từ bò).
Chất bảo quản: ProClin 300 và ProClin 950.
Đạt chuẩn ISO 13485 hoặc tương đương
Hộp ≥ 3x8ml</v>
          </cell>
          <cell r="G137" t="str">
            <v>3 x 8 mL</v>
          </cell>
          <cell r="H137" t="str">
            <v>Hộp</v>
          </cell>
          <cell r="I137">
            <v>0</v>
          </cell>
          <cell r="J137"/>
          <cell r="K137">
            <v>1</v>
          </cell>
          <cell r="L137">
            <v>1</v>
          </cell>
          <cell r="M137">
            <v>1</v>
          </cell>
        </row>
        <row r="138">
          <cell r="D138" t="str">
            <v>Hóa chất xét nghiệm định lượng các kháng thể kháng thụ thể hormon kích thích tuyến giáp (TRAb)</v>
          </cell>
          <cell r="E138" t="str">
            <v>TRAb Reagent Kit; 4V18-22</v>
          </cell>
          <cell r="F138" t="str">
            <v>Hóa chất xét nghiệm định lượng các kháng thể kháng thụ thể hormon kích thích tuyến giáp (TRAb)
Thành phần:
- IgG (kháng thể đơn dòng từ chuột) phủ trên vi hạt trong dung dịch đệm MES có các chất ổn định protein (từ bò) và Tween 20. Chất bảo quản: natri azide và các chất kháng vi sinh vật.
- Chất kết hợp kháng thể M22 kháng thụ thể TSH có đánh dấu acridinium trong dung dịch đệm MES với chất ổn định protein (từ bò) và Tween 20. Chất bảo quản: ProClin 300.
Đạt tiêu chuẩn ISO 13485:2016 hoặc tương đương
Hộp ≥ 2x100 Test</v>
          </cell>
          <cell r="G138" t="str">
            <v>2 x 100 Test</v>
          </cell>
          <cell r="H138" t="str">
            <v>Hộp</v>
          </cell>
          <cell r="I138">
            <v>0</v>
          </cell>
          <cell r="J138"/>
          <cell r="K138">
            <v>1</v>
          </cell>
          <cell r="L138">
            <v>2</v>
          </cell>
          <cell r="M138">
            <v>2</v>
          </cell>
        </row>
        <row r="139">
          <cell r="D139" t="str">
            <v>Hóa chất hiệu chuẩn xét nghiệm định lượng các kháng thể kháng thụ thể hormon kích thích tuyến giáp (TRAb)</v>
          </cell>
          <cell r="E139" t="str">
            <v>TRAb Calibrators; 4V18-01</v>
          </cell>
          <cell r="F139" t="str">
            <v>Hóa chất hiệu chuẩn xét nghiệm định lượng các kháng thể kháng thụ thể hormon kích thích tuyến giáp (TRAb). Tiêu chuẩn ISO 13485, CE hoặc tương đương
Hộp ≥ 6x3ml</v>
          </cell>
          <cell r="G139" t="str">
            <v>6 x 3mL</v>
          </cell>
          <cell r="H139" t="str">
            <v>Hộp</v>
          </cell>
          <cell r="I139">
            <v>0</v>
          </cell>
          <cell r="J139"/>
          <cell r="K139">
            <v>1</v>
          </cell>
          <cell r="L139">
            <v>1</v>
          </cell>
          <cell r="M139">
            <v>1</v>
          </cell>
        </row>
        <row r="140">
          <cell r="D140" t="str">
            <v>Hóa chất chuẩn xét nghiệm định lượng các kháng thể kháng thụ thể hormon kích thích tuyến giáp (TRAb)</v>
          </cell>
          <cell r="E140" t="str">
            <v>TRAb Controls; 4V18-10</v>
          </cell>
          <cell r="F140" t="str">
            <v>Hóa chất kiểm tra chất lượng xét nghiệm định lượng các kháng thể kháng thụ thể hormon kích thích tuyến giáp (TRAb). Đạt tiêu chuẩn chất lượng ISO 13485,CE hoặc tương đương
Hộp ≥ 3x8ml</v>
          </cell>
          <cell r="G140" t="str">
            <v xml:space="preserve"> 3 x 8 mL</v>
          </cell>
          <cell r="H140" t="str">
            <v>Hộp</v>
          </cell>
          <cell r="I140">
            <v>0</v>
          </cell>
          <cell r="J140"/>
          <cell r="K140">
            <v>1</v>
          </cell>
          <cell r="L140">
            <v>1</v>
          </cell>
          <cell r="M140">
            <v>1</v>
          </cell>
        </row>
        <row r="141">
          <cell r="D141" t="str">
            <v>Hóa chất xét nghiệm định lượng Anti-TPO</v>
          </cell>
          <cell r="E141" t="str">
            <v>Alinity i Anti-TPO Reagent Kit; 9P35-22</v>
          </cell>
          <cell r="F141" t="str">
            <v>Hóa chất xét nghiệm miễn dịch vi hạt hóa phát quang (CMIA) sử dụng để định lượng lớp kháng thể IgG của tự kháng thể kháng peroxidase tuyến giáp (anti-TPO) trong huyết thanh và huyết tương người
Thành phần:
- Thyroid peroxidase (tái tổ hợp) phủ trên vi hạt trong dung dịch đệm MES với chất ổn định protein (bò).
- Chất kết hợp kháng IgG người (chuột, đơn dòng) có đánh dấu acridinium trong dung dịch đệm MES với chất ổn định protein (từ bò). Chất bảo quản: Tác nhân kháng vi sinh vật.
 Đạt tiêu chuẩn chất lượng ISO 13485,CE hoặc tương đương
Hộp ≥ 200 test</v>
          </cell>
          <cell r="G141" t="str">
            <v>200 test</v>
          </cell>
          <cell r="H141" t="str">
            <v>Hộp</v>
          </cell>
          <cell r="I141"/>
          <cell r="J141"/>
          <cell r="K141">
            <v>0</v>
          </cell>
          <cell r="L141">
            <v>5</v>
          </cell>
          <cell r="M141">
            <v>2</v>
          </cell>
        </row>
        <row r="142">
          <cell r="D142" t="str">
            <v>Hóa chất hiệu chuẩn cho xét nghiệm Anti-TPO</v>
          </cell>
          <cell r="E142" t="str">
            <v>Alinity i Anti-TPO Calibrators; 9P35-01</v>
          </cell>
          <cell r="F142" t="str">
            <v>Hóa chất hiệu chuẩn cho xét nghiệm Anti-TPO; Đạt chuẩn ISO 13485
Quy cách: Hộp ≥ 6 chai x 3mL</v>
          </cell>
          <cell r="G142" t="str">
            <v>6 x 3mL</v>
          </cell>
          <cell r="H142" t="str">
            <v>Hộp</v>
          </cell>
          <cell r="I142"/>
          <cell r="J142"/>
          <cell r="K142">
            <v>1</v>
          </cell>
          <cell r="L142">
            <v>1</v>
          </cell>
          <cell r="M142">
            <v>1</v>
          </cell>
        </row>
        <row r="143">
          <cell r="D143" t="str">
            <v>Hóa chất kiểm tra chất lượng xét nghiệm định lượng Anti-TPO</v>
          </cell>
          <cell r="E143" t="str">
            <v>Alinity i Anti-TPO Controls; 9P35-10</v>
          </cell>
          <cell r="F143" t="str">
            <v>Hóa chất kiểm tra chất lượng xét nghiệm Anti TPO, bảo quản ở nhiệt độ 2-8 độ C. Đạt tiêu chuẩn chất lượng ISO 13485,CE
Quy cách: Hộp ≥ 2 chai x 4ml</v>
          </cell>
          <cell r="G143" t="str">
            <v xml:space="preserve">2 x 4 ml </v>
          </cell>
          <cell r="H143" t="str">
            <v>Hộp</v>
          </cell>
          <cell r="I143"/>
          <cell r="J143"/>
          <cell r="K143">
            <v>1</v>
          </cell>
          <cell r="L143">
            <v>1</v>
          </cell>
          <cell r="M143">
            <v>1</v>
          </cell>
        </row>
        <row r="144">
          <cell r="D144" t="str">
            <v>Hóa chất xét nghiệm định lượng CYFRA 21-1</v>
          </cell>
          <cell r="E144" t="str">
            <v>Alinity i CYFRA 21-1 Reagent Kit; 9P40-22</v>
          </cell>
          <cell r="F144" t="str">
            <v>Thành phần:
- Vi hạt: Kháng thể kháng CYFRA 21-1 (từ kháng thể đơn dòng chuột) phủ trên vi hạt trong dung dịch đệm TRIS có chất ổn định protein (từ bò).
- Chất kết hợp: Chất kết hợp có kháng thể kháng CYFRA 21-1 (từ kháng thể đơn dòng chuột) có đánh dấu acridinium trong dung dịch đệm MES với chất ổn định protein (từ bò).
 Đạt chuẩn ISO 13485 hoặc tương đương
Hộp ≥ 2x100 Test</v>
          </cell>
          <cell r="G144" t="str">
            <v>2 x 100 Test</v>
          </cell>
          <cell r="H144" t="str">
            <v>Hộp</v>
          </cell>
          <cell r="I144">
            <v>44</v>
          </cell>
          <cell r="J144"/>
          <cell r="K144">
            <v>4</v>
          </cell>
          <cell r="L144">
            <v>5</v>
          </cell>
          <cell r="M144">
            <v>14</v>
          </cell>
        </row>
        <row r="145">
          <cell r="D145" t="str">
            <v>Hóa chất hiệu chuẩn cho xét nghiệm định lượng CYFRA 21-1</v>
          </cell>
          <cell r="E145" t="str">
            <v>Alinity i CYFRA 21-1 Calibrators; 9P40-01</v>
          </cell>
          <cell r="F145" t="str">
            <v>Hóa chất hiệu chuẩn cho xét nghiệm miễn dịch vi hạt hóa phát quang định lượng CYFRA 21-1
Đạt chuẩn ISO 13485 hoặc tương đương
Hộp ≥ 6x3ml</v>
          </cell>
          <cell r="G145" t="str">
            <v>6 x 3mL</v>
          </cell>
          <cell r="H145" t="str">
            <v>Hộp</v>
          </cell>
          <cell r="I145">
            <v>2</v>
          </cell>
          <cell r="J145"/>
          <cell r="K145">
            <v>1</v>
          </cell>
          <cell r="L145">
            <v>2</v>
          </cell>
          <cell r="M145">
            <v>2</v>
          </cell>
        </row>
        <row r="146">
          <cell r="D146" t="str">
            <v>Hóa chất kiểm tra chất lượng xét nghiệm Cyfra 21-1</v>
          </cell>
          <cell r="E146" t="str">
            <v>Alinity i CYFRA 21-1 Controls; 9P40-10</v>
          </cell>
          <cell r="F146" t="str">
            <v>Mẫu chứng CYFRA 21-1 được sử dụng để kiểm tra độ xác thực và độ chính xác của máy phân tích miễn dịch khi thực hiện định lượng các mảnh cytokeratin 19 trong huyết thanh và huyết tương người.
Hộp ≥ 3x8ml</v>
          </cell>
          <cell r="G146" t="str">
            <v>3 x 8 mL</v>
          </cell>
          <cell r="H146" t="str">
            <v>Hộp</v>
          </cell>
          <cell r="I146"/>
          <cell r="J146"/>
          <cell r="K146">
            <v>1</v>
          </cell>
          <cell r="L146">
            <v>2</v>
          </cell>
          <cell r="M146">
            <v>2</v>
          </cell>
        </row>
        <row r="147">
          <cell r="D147" t="str">
            <v>Hóa chất xét nghiệm định lượng ProGRP</v>
          </cell>
          <cell r="E147" t="str">
            <v>Alinity i ProGRP Reagent Kit; 9P32-22</v>
          </cell>
          <cell r="F147" t="str">
            <v>Hóa chất chính cho xét nghiệm miễn dịch vi hạt hóa phát quang (CMIA) sử dụng để định lượng ProGRP trong huyết thanh và huyết tương người.
Thành phần:
- Anti-ProGRP (chuột, kháng thể đơn dòng) phủ trên vi hạt trong dung dịch đệm TRIS với chất ổn định protein (bò).
- Chất kết hợp Anti-ProGRP đánh dấu acridinium (chuột, kháng thể đơn dòng) trong dung dịch đệm MES với chất ổn định protein (từ bò). 
- Đệm TRIS. Chất bảo quản: ProClin 300.
Đạt tiêu chuẩn ISO13485 hoặc tương đương
Hộp ≥ 2x100 test</v>
          </cell>
          <cell r="G147" t="str">
            <v>Hộp 2 x 100 test</v>
          </cell>
          <cell r="H147" t="str">
            <v>Hộp</v>
          </cell>
          <cell r="I147"/>
          <cell r="J147"/>
          <cell r="K147">
            <v>4</v>
          </cell>
          <cell r="L147">
            <v>5</v>
          </cell>
          <cell r="M147">
            <v>8</v>
          </cell>
        </row>
        <row r="148">
          <cell r="D148" t="str">
            <v>Hóa chất hiệu chuẩn cho xét nghiệm định lượng ProGRP</v>
          </cell>
          <cell r="E148" t="str">
            <v>Alinity i ProGRP Calibrators; 9P32-01</v>
          </cell>
          <cell r="F148" t="str">
            <v>Hóa chất hiệu chuẩn cho xét nghiệm định lượng peptide giải phóng Pro-gastrin (ProGRP) trong huyết thanh và huyết tương người.
Thành phần:
- Chất hiệu chuẩn A: có chứa đệm citrate với chất ổn định protein (từ bò).
- Chất hiệu chuẩn B đến F: có chứa ProGRP tổng hợp trong đệm citrate với chất ổn định protein (từ bò).
Đạt tiêu chuẩn ISO13485 hoặc tương đương
Hộp ≥ 6x3ml</v>
          </cell>
          <cell r="G148" t="str">
            <v>6 x 3mL</v>
          </cell>
          <cell r="H148" t="str">
            <v>Hộp</v>
          </cell>
          <cell r="I148"/>
          <cell r="J148"/>
          <cell r="K148">
            <v>1</v>
          </cell>
          <cell r="L148">
            <v>1</v>
          </cell>
          <cell r="M148">
            <v>1</v>
          </cell>
        </row>
        <row r="149">
          <cell r="D149" t="str">
            <v>Hóa chất kiểm tra chất lượng xét nghiệm định lượng ProGRP</v>
          </cell>
          <cell r="E149" t="str">
            <v>Alinity i ProGRP Controls; 9P32-10</v>
          </cell>
          <cell r="F149" t="str">
            <v>Hóa chất kiểm tra chất lượng (mẫu chứng) cho xét nghiệm định lượng peptide giải phóng Pro-gastrin (ProGRP) trong huyết thanh và huyết tương người.
Thành phần: Mẫu chứng cao (H), Trung bình (M), Thấp (L) có thành phần ProGRP tổng hợp trong dung dịch đệm citrate với chất ổn định protein (từ bò). Chất bảo quản: ProClin 300 và ProClin 950. Đạt tiêu chuẩn ISO13485 hoặc tương đương
Hộp ≥ 3x8ml</v>
          </cell>
          <cell r="G149" t="str">
            <v>3 x 8 mL</v>
          </cell>
          <cell r="H149" t="str">
            <v>Hộp</v>
          </cell>
          <cell r="I149"/>
          <cell r="J149"/>
          <cell r="K149">
            <v>1</v>
          </cell>
          <cell r="L149">
            <v>1</v>
          </cell>
          <cell r="M149">
            <v>1</v>
          </cell>
        </row>
        <row r="150">
          <cell r="D150" t="str">
            <v>Hóa chất xét nghiệm định lượng SCC</v>
          </cell>
          <cell r="E150" t="str">
            <v>Alinity i SCC Reagent Kit; 9P33-22</v>
          </cell>
          <cell r="F150" t="str">
            <v>Hóa chất chính cho xét nghiệm xét nghiệm miễn dịch vi hạt hóa phát quang (CMIA) để định lượng kháng nguyên ung thư tế bào vảy (SCC Ag) trong huyết thanh và huyết tương người trên máy phân tích miễn dịch tự động dùng để hỗ trợ quản lý điều trị bệnh nhân bị ung thư tế bào vảy.
Thành phần bao gồm:
- Kháng thể kháng kháng nguyên SCC (chuột, đơn dòng) phủ trên vi hạt trong dung dịch đệm MES với chất ổn định protein (bò). Chất bảo quản: natri azide và các tác nhân kháng khuẩn khác.
- Kháng thể kháng kháng nguyên SCC có đánh dấu acridinium (đơn dòng, chuột) kết hợp trong dung dịch đệm MES với chất ổn định protein (bò). Chất bảo quản: natri azide và các tác nhân kháng khuẩn khác
- Đạt tiêu chuẩn ISO13485:2016 hoặc tương đương
Hộp ≥ 2x100 Test</v>
          </cell>
          <cell r="G150" t="str">
            <v>2 x 100 Test</v>
          </cell>
          <cell r="H150" t="str">
            <v>Hộp</v>
          </cell>
          <cell r="I150">
            <v>21</v>
          </cell>
          <cell r="J150"/>
          <cell r="K150">
            <v>4</v>
          </cell>
          <cell r="L150">
            <v>5</v>
          </cell>
          <cell r="M150">
            <v>8</v>
          </cell>
        </row>
        <row r="151">
          <cell r="D151" t="str">
            <v>Hóa chất hiệu chuẩn cho xét nghiệm SCC</v>
          </cell>
          <cell r="E151" t="str">
            <v>Alinity i SCC Calibrators; 9P33-01</v>
          </cell>
          <cell r="F151" t="str">
            <v>Hóa chất hiệu chuẩn cho xét nghiệm định lượng kháng nguyên ung thư tế bào vảy (SCC Ag) trong huyết thanh và huyết tương người.;
Thành phần: 06 chai mỗi chai 3ml gồm:
- Cal A: chứa đệm borate có chất ổn định protein (từ bò)
- Cal B-F: cchứa SCC Ag (từ người) được điều chế trong đệm borate với chất ổn định protein (từ bò).
Đạt tiêu chuẩn ISO13485 hoặc tương đương</v>
          </cell>
          <cell r="G151" t="str">
            <v>Hộp 6 chai x 3mL</v>
          </cell>
          <cell r="H151" t="str">
            <v>Hộp</v>
          </cell>
          <cell r="I151"/>
          <cell r="J151"/>
          <cell r="K151">
            <v>1</v>
          </cell>
          <cell r="L151">
            <v>1</v>
          </cell>
          <cell r="M151">
            <v>1</v>
          </cell>
        </row>
        <row r="152">
          <cell r="D152" t="str">
            <v>Hóa chất kiểm tra chất lượng xét nghiệm định lượng SCC</v>
          </cell>
          <cell r="E152" t="str">
            <v>Alinity i SCC Controls; 9P33-13</v>
          </cell>
          <cell r="F152" t="str">
            <v>Hóa chất kiểm tra chất lượng (mẫu chứng) cho xét nghiệm định lượng SCC trong huyết thanh và huyết tương người.
Thành phần gồm: Mẫu chứng cao (H), Trung bình (M), thấp (L) ở các nồng độ khác nhau trong dung dịch đệm Tris có chất ổn định protein (từ bò). Chất bảo quản: ProClin 300 và natri azide.
Đạt tiêu chuẩn ISO13485:2016 hoặc tương đương
Hộp ≥ 3x8ml</v>
          </cell>
          <cell r="G152" t="str">
            <v>Hộp 3 chai x 8 mL</v>
          </cell>
          <cell r="H152" t="str">
            <v>Hộp</v>
          </cell>
          <cell r="I152">
            <v>1</v>
          </cell>
          <cell r="J152"/>
          <cell r="K152">
            <v>4</v>
          </cell>
          <cell r="L152">
            <v>1</v>
          </cell>
          <cell r="M152">
            <v>1</v>
          </cell>
        </row>
        <row r="153">
          <cell r="D153" t="str">
            <v>Hóa chất xét nghiệm định lượng AFP</v>
          </cell>
          <cell r="E153" t="str">
            <v>ALINITY i AFP Reagent Kit; 7P90-20</v>
          </cell>
          <cell r="F153" t="str">
            <v>Hóa chất chính cho xét nghiệm miễn dịch vi hạt hoá phát quang để định lượng alpha-fetoprotein (AFP).
Thành phần:
- Anti-AFP (chuột, kháng thể đơn dòng) phủ trên vi hạt trong đệm MES với chất ổn định protein (từ bò).
- Anti-AFP (kháng thể đơn dòng, chuột) chất kết hợp có đánh dấu acridinium trong dung dịch đệm MES với chất ổn định protein (từ bò).
Đạt chuẩn ISO 13485 hoặc tương đương
Hộp ≥ 2x100 Test</v>
          </cell>
          <cell r="G153" t="str">
            <v>Hộp 2 x 100 test</v>
          </cell>
          <cell r="H153" t="str">
            <v>Hộp</v>
          </cell>
          <cell r="I153"/>
          <cell r="J153"/>
          <cell r="K153">
            <v>4</v>
          </cell>
          <cell r="L153">
            <v>5</v>
          </cell>
          <cell r="M153">
            <v>3</v>
          </cell>
        </row>
        <row r="154">
          <cell r="D154" t="str">
            <v>Hóa chất hiệu chuẩn cho xét nghiệm AFP</v>
          </cell>
          <cell r="E154" t="str">
            <v>ALINITY i AFP Calibrators; 7P90-01</v>
          </cell>
          <cell r="F154" t="str">
            <v>Hóa chất hiệu chuẩn cho xét nghiệm miễn dịch vi hạt hoá phát quang để định lượng alpha-fetoprotein (AFP); Đạt chuẩn ISO 13485 hoặc tương đương
Hộp ≥ 6x3ml</v>
          </cell>
          <cell r="G154" t="str">
            <v>Hộp 6 chai x 3mL</v>
          </cell>
          <cell r="H154" t="str">
            <v>Hộp</v>
          </cell>
          <cell r="I154"/>
          <cell r="J154"/>
          <cell r="K154">
            <v>1</v>
          </cell>
          <cell r="L154">
            <v>1</v>
          </cell>
          <cell r="M154">
            <v>1</v>
          </cell>
        </row>
        <row r="155">
          <cell r="D155" t="str">
            <v>Hóa chất kiểm tra chất lượng xét nghiệm định lượng AFP</v>
          </cell>
          <cell r="E155" t="str">
            <v>ALINITY i AFP Controls; 7P90-10</v>
          </cell>
          <cell r="F155" t="str">
            <v>Hóa chất kiểm tra chất lượng (mẫu chứng) cho xét nghiệm định lượng alpha-fetoprotein (AFP) trong mẫu huyết thanh, huyết tương và dịch màng ối
Thành phần: Mẫu chứng cao (H), Trung bình (M), Thấp (L) có AFP tinh sạch (từ huyết thanh máu cuống rốn) được điều chế trong dung dịch đệm phosphate với chất ổn định protein (từ bò).
Đạt tiêu chuẩn ISO13485 hoặc tương đương
Hộp ≥ 3x8ml</v>
          </cell>
          <cell r="G155" t="str">
            <v>Hộp 3 chai x 8mL</v>
          </cell>
          <cell r="H155" t="str">
            <v>Hộp</v>
          </cell>
          <cell r="I155"/>
          <cell r="J155"/>
          <cell r="K155">
            <v>1</v>
          </cell>
          <cell r="L155">
            <v>1</v>
          </cell>
          <cell r="M155">
            <v>1</v>
          </cell>
        </row>
        <row r="156">
          <cell r="D156" t="str">
            <v>Hóa chất xét nghiệm Anti-CCP</v>
          </cell>
          <cell r="E156" t="str">
            <v>Alinity i Anti-CCP Reagent Kit; 9P27-20</v>
          </cell>
          <cell r="F156" t="str">
            <v>Hóa chất xét nghiệm miễn dịch vi hạt hóa
phát quang (CMIA) sử dụng để bán định lượng lớp kháng thể IgG của tự kháng thể đặc hiệu kháng peptide citrullinated dạng vòng (CCP) trong huyết thanh hoặc huyết tương người.
Thành phần: 
- CCP phủ trên vi hạt trong dung dịch đệm phosphate có chất ổn định protein (từ bò) và chất ổn định bề mặt.
- Kháng thể chuột kháng IgG ở người: Chất kết hợp có đánh dấu acridinium trong dung dịch đệm MES với chất ổn định protein (từ bò) và chất bề mặt.
- Dung dịch đệm Phosphate với chất ổn định protein (từ bò) và chất bề mặt.
Đạt tiêu chuẩn ISO13485 hoặc tương đương
Hộp ≥ 2x100 test</v>
          </cell>
          <cell r="G156" t="str">
            <v>Hộp 2 x 100 test</v>
          </cell>
          <cell r="H156" t="str">
            <v>Hộp</v>
          </cell>
          <cell r="I156">
            <v>6</v>
          </cell>
          <cell r="J156"/>
          <cell r="K156">
            <v>4</v>
          </cell>
          <cell r="L156">
            <v>2</v>
          </cell>
          <cell r="M156">
            <v>2</v>
          </cell>
        </row>
        <row r="157">
          <cell r="D157" t="str">
            <v>Hóa chất hiệu chuẩn cho xét nghiệm Anti-CCP</v>
          </cell>
          <cell r="E157" t="str">
            <v>Alinity i Anti-CCP Calibrators; 9P27-01</v>
          </cell>
          <cell r="F157" t="str">
            <v>Hóa chất hiệu chuẩn (mẫu chuẩn) cho xét nghiệm miễn dịch vi hạt hóa phát quang (CMIA) sử dụng để bán định lượng lớp kháng thể IgG của tự kháng thể đặc hiệu kháng peptide citrullinated dạng vòng (CCP) trong huyết thanh hoặc huyết tương người.
Thành phần: 
- Cal A: thành phần có dung dịch đệm phosphate có chất ổn định protein (từ bò)
- Cal B đến F: có thành phần huyết tương người dương tính với anti-CCP trong đệm phosphate có chất ổn định protein (từ bò). Chất bảo quản: natri azide.
Đạt tiêu chuẩn ISO13485 hoặc tương đương
Hộp ≥ 6x3ml</v>
          </cell>
          <cell r="G157" t="str">
            <v>Hộp 6 chai x 3mL</v>
          </cell>
          <cell r="H157" t="str">
            <v>Hộp</v>
          </cell>
          <cell r="I157"/>
          <cell r="J157"/>
          <cell r="K157">
            <v>1</v>
          </cell>
          <cell r="L157">
            <v>1</v>
          </cell>
          <cell r="M157">
            <v>1</v>
          </cell>
        </row>
        <row r="158">
          <cell r="D158" t="str">
            <v>Hóa chất kiểm tra chất lượng xét nghiệm Anti-CCP</v>
          </cell>
          <cell r="E158" t="str">
            <v>Alinity i Anti-CCP Controls; 9P27-10</v>
          </cell>
          <cell r="F158" t="str">
            <v>Hóa chất kiểm tra chất lượng (mẫu chứng) xét nghiệm Anti-CCP
Thành phần: 
- Mẫu chứng âm (-) chứa huyết tương người âm tính với anti-CCP trong đệm phosphate.
- Mẫu chứng dương (+) có chứa huyết tương người dương tính với anti-CCP trong đệm phosphate.
Đạt tiêu chuẩn ISO13485 hoặc tương đương
Hộp ≥ 2x7ml</v>
          </cell>
          <cell r="G158" t="str">
            <v>Hộp 2 chai x 7ml</v>
          </cell>
          <cell r="H158" t="str">
            <v>Hộp</v>
          </cell>
          <cell r="I158"/>
          <cell r="J158"/>
          <cell r="K158"/>
          <cell r="L158">
            <v>1</v>
          </cell>
          <cell r="M158">
            <v>1</v>
          </cell>
        </row>
        <row r="159">
          <cell r="D159" t="str">
            <v>Hóa chất chính cho xét nghiệm định lượng CA 125</v>
          </cell>
          <cell r="E159" t="str">
            <v>Alinity i CA 125 II Reagent Kit  (2 x 100 Tests); 8P49-20</v>
          </cell>
          <cell r="F159" t="str">
            <v>Hóa chất chính cho xét nghiệm định lượng CA 125
Thành phần: 
- Vi hạt chứa kháng thể kháng kháng nguyên CA 125 (kháng thể đơn dòng chuột) phủ trên vi hạt trong đệm TRIS với chất ổn định protein (từ bò).
- Chất kết hợp kháng thể kháng CA 125 (từ kháng thể đơn dòng chuột) có đánh dấu acridinium trong dung dịch đệm phosphate với chất ổn định protein (từ bò).
 Đạt chuẩn ISO 13485 hoặc tương đương
Hộp ≥ 2x100 test</v>
          </cell>
          <cell r="G159" t="str">
            <v>2 x 100 Tests</v>
          </cell>
          <cell r="H159" t="str">
            <v>Hộp</v>
          </cell>
          <cell r="I159"/>
          <cell r="J159"/>
          <cell r="K159"/>
          <cell r="L159">
            <v>4</v>
          </cell>
          <cell r="M159">
            <v>3</v>
          </cell>
        </row>
        <row r="160">
          <cell r="D160" t="str">
            <v>Hóa chất hiệu chuẩn cho xét nghiệm định lượng CA 125</v>
          </cell>
          <cell r="E160" t="str">
            <v>Alinity i CA 125 II Calibrators; 8P49-01</v>
          </cell>
          <cell r="F160" t="str">
            <v>Hóa chất hiệu chuẩn cho xét nghiệm CA 125 II.
Thành phần: 6 chai gồm:
Cal A: có chứa dung dịch đệm TRIS với chất ổn định protein (từ bò).
Cal B đến Cal F: có thành phần kháng nguyên (từ người) được xác định bởi OC 125 được điều chế trong dung dịch đệm TRIS có chất ổn định protein (từ bò). 
 Đạt tiêu chuẩn ISO13485:2016 hoặc tương đương
Hộp ≥ 6x3ml</v>
          </cell>
          <cell r="G160" t="str">
            <v>Hôp 6 chai x 3ml</v>
          </cell>
          <cell r="H160" t="str">
            <v>Hộp</v>
          </cell>
          <cell r="I160"/>
          <cell r="J160"/>
          <cell r="K160"/>
          <cell r="L160">
            <v>1</v>
          </cell>
          <cell r="M160">
            <v>1</v>
          </cell>
        </row>
        <row r="161">
          <cell r="D161" t="str">
            <v>Hóa chất kiểm tra chất lượng xét nghiệm định lượng CA125</v>
          </cell>
          <cell r="E161" t="str">
            <v>Alinity i CA 125 II Controls; 8P49-10</v>
          </cell>
          <cell r="F161" t="str">
            <v>Hóa chất kiểm tra chất lượng xét nghiệm (mẫu chứng) định lượng CA125 
Thành phần: có thành phần kháng nguyên được xác định bởi kháng thể đơn dòng OC 125 (từ người) được điều chế trong dung dịch đệm TRIS có chất ổn định protein (từ bò). Chất bảo quản: Natri Azide và ProClin 300
Đạt chuẩn ISO 13485 hoặc tương đương
Hộp ≥3x8ml</v>
          </cell>
          <cell r="G161" t="str">
            <v>Hôp 3 chai x 8ml</v>
          </cell>
          <cell r="H161" t="str">
            <v>Hộp</v>
          </cell>
          <cell r="I161"/>
          <cell r="J161"/>
          <cell r="K161"/>
          <cell r="L161">
            <v>1</v>
          </cell>
          <cell r="M161">
            <v>1</v>
          </cell>
        </row>
        <row r="162">
          <cell r="D162" t="str">
            <v>Hóa chất chính cho xét nghiệm định lượng CA 15-3</v>
          </cell>
          <cell r="E162" t="str">
            <v>Alinity i CA 15-3 Reagent Kit (2 x 100 Tests); 8P51-20</v>
          </cell>
          <cell r="F162" t="str">
            <v>Hóa chất chính cho xét nghiệm định lượng CA 15-3
Thành phần:
Vi hạt: 115D8 (chuột, kháng thể đơn dòng) phủ trên vi hạt trong dung dịch đệm TRIS với chất ổn định protein (bò).
Chất kết hợp: DF3 chất kết hợp đánh dấu acridinium (chuột, kháng thể đơn dòng) trong dung dịch đệm phosphate với chất ổn định protein (từ bò).
Đạt chuẩn ISO 13485 hoặc tương đương
Hộp ≥ 2x100 test</v>
          </cell>
          <cell r="G162" t="str">
            <v>2 x 100 Tests</v>
          </cell>
          <cell r="H162" t="str">
            <v>Hộp</v>
          </cell>
          <cell r="I162"/>
          <cell r="J162"/>
          <cell r="K162"/>
          <cell r="L162">
            <v>4</v>
          </cell>
          <cell r="M162">
            <v>3</v>
          </cell>
        </row>
        <row r="163">
          <cell r="D163" t="str">
            <v>Hóa chất hiệu chuẩn cho xét nghiệm định lượng CA 15-3</v>
          </cell>
          <cell r="E163" t="str">
            <v>Alinity i CA 15-3 Calibrators; 8P51-01</v>
          </cell>
          <cell r="F163" t="str">
            <v>Hóa chất hiệu chuẩn cho xét nghiệm CA 15-3.
Thành phần: 6 chai gồm:
Cal A: có chứa dung dịch đệm TRIS với chất ổn định protein (từ bò).
Cal B đến Cal F: có chứa kháng nguyên (từ người) được xác định bởi DF3 trong điều chế trong dung dịch đệm TRIS có chất ổn định portein (từ bò).
 Đạt tiêu chuẩn ISO13485:2016 hoặc tương đương
Hộp ≥ 6x3ml</v>
          </cell>
          <cell r="G163" t="str">
            <v>Hộp 6 chai x 3mL</v>
          </cell>
          <cell r="H163" t="str">
            <v>Hộp</v>
          </cell>
          <cell r="I163"/>
          <cell r="J163"/>
          <cell r="K163"/>
          <cell r="L163">
            <v>1</v>
          </cell>
          <cell r="M163">
            <v>1</v>
          </cell>
        </row>
        <row r="164">
          <cell r="D164" t="str">
            <v>Hóa chất kiểm tra chất lượng xét nghiệm định lượng CA 15-3</v>
          </cell>
          <cell r="E164" t="str">
            <v>Alinity i CA 15-3 Controls; 8P51-10</v>
          </cell>
          <cell r="F164" t="str">
            <v>Hóa chất kiểm tra chất lượng xét nghiệm (mẫu chứng) định lượng CA 15-3
Thành phần: có chứa kháng nguyên (từ người) được xác định bởi DF3 trong dung dịch đệm TRIS với chất ổn định portein (từ bò). Chất bảo quản: natri azide và ProClin 300.
Đạt chuẩn ISO 13485 hoặc tương đương
Hộp ≥ 2x8ml</v>
          </cell>
          <cell r="G164" t="str">
            <v>Hộp 2 chai x 8mL</v>
          </cell>
          <cell r="H164" t="str">
            <v>Hộp</v>
          </cell>
          <cell r="I164"/>
          <cell r="J164"/>
          <cell r="K164"/>
          <cell r="L164">
            <v>1</v>
          </cell>
          <cell r="M164">
            <v>1</v>
          </cell>
        </row>
        <row r="165">
          <cell r="D165" t="str">
            <v>Hóa chất chính cho xét nghiệm định lượng CA 19-9</v>
          </cell>
          <cell r="E165" t="str">
            <v>Alinity i CA 19-9XR Reagent Kit (2 x 100 Tests); 8P32-20</v>
          </cell>
          <cell r="F165" t="str">
            <v>Hóa chất chính cho xét nghiệm định lượng CA 19-9
Thành phần: 
- Vi hạt: 1116-NS-19-9 (chuột, kháng thể đơn dòng) phủ trên vi hạt trong dung dịch đệm citrate với chất ổn định protein (bò).
- Chất kết hợp: 1116-NS-19-9 (chuột, kháng thể đơn dòng) chất kết hợp có đánh dấu acridinium trong dung dịch đệm phosphate với chất ổn định protein (bò)
Đạt tiêu chuẩn ISO13485:2016 hoặc tương đương
Hộp ≥ 2x100 test</v>
          </cell>
          <cell r="G165" t="str">
            <v>2 x 100 Tests</v>
          </cell>
          <cell r="H165" t="str">
            <v>Hộp</v>
          </cell>
          <cell r="I165"/>
          <cell r="J165"/>
          <cell r="K165"/>
          <cell r="L165">
            <v>5</v>
          </cell>
          <cell r="M165">
            <v>3</v>
          </cell>
        </row>
        <row r="166">
          <cell r="D166" t="str">
            <v>Hóa chất hiệu chuẩn cho xét nghiệm định lượng CA 19-9</v>
          </cell>
          <cell r="E166" t="str">
            <v>Alinity i CA 19-9XR Calibrators; 8P32-01</v>
          </cell>
          <cell r="F166" t="str">
            <v>Hóa chất hiệu chuẩn cho xét nghiệm CA 19-9
Thành phần:
- Cal A: có chứa đệm TRIS với chất ổn định protein (từ bò).
- Cal B-F: chứa chất xác định phản ứng 1116-NS-19-9 (từ người) được điều chế trong đệm TRIS có chất ổn định protein (từ bò). 
 Đạt tiêu chuẩn ISO13485:2016 hoặc tương đương
Hộp ≥ 6x3ml</v>
          </cell>
          <cell r="G166" t="str">
            <v>Hộp 6 chai x 3mL</v>
          </cell>
          <cell r="H166" t="str">
            <v>Hộp</v>
          </cell>
          <cell r="I166"/>
          <cell r="J166"/>
          <cell r="K166"/>
          <cell r="L166">
            <v>1</v>
          </cell>
          <cell r="M166">
            <v>1</v>
          </cell>
        </row>
        <row r="167">
          <cell r="D167" t="str">
            <v>Hóa chất kiểm tra chất lượng xét nghiệm định lượng CA 19-9</v>
          </cell>
          <cell r="E167" t="str">
            <v>Alinity i CA 19-9XR Controls; 8P32-10</v>
          </cell>
          <cell r="F167" t="str">
            <v>Hóa chất kiểm tra chất lượng xét nghiệm định lượng CA 19-9 
Thành phần: chứa chất xác định phản ứng 1116-NS-19-9 (từ người) được điều chế trong dung dịch đệm TRIS có chất ổn định protein (từ bò). Chất bảo quản: natri azide và ProClin 300.
Đạt chuẩn ISO 13485 hoặc tương đương
Hộp ≥ 3x8ml</v>
          </cell>
          <cell r="G167" t="str">
            <v>Hộp 3 chai x 8mL</v>
          </cell>
          <cell r="H167" t="str">
            <v>Hộp</v>
          </cell>
          <cell r="I167"/>
          <cell r="J167"/>
          <cell r="K167"/>
          <cell r="L167">
            <v>1</v>
          </cell>
          <cell r="M167">
            <v>1</v>
          </cell>
        </row>
        <row r="168">
          <cell r="D168" t="str">
            <v>Hóa chất chính cho xét nghiệm định lượng CEA</v>
          </cell>
          <cell r="E168" t="str">
            <v>ALINITY i CEA Reagent Kit; 7P62-20</v>
          </cell>
          <cell r="F168" t="str">
            <v>Hóa chất chính cho xét nghiệm định lượng kháng nguyên ung thư biểu mô phôi (CEA) trong mẫu huyết thanh và huyết tương người; 
Thành phần bao gồm: 
- Vi hạt: Anti-CEA (kháng thể đơn dòng, chuột) phủ trên vi hạt trong dung dịch đệm TRIS với chất ổn định protein (từ bò).
- Chất kết hợp: Chất kết hợp kháng thể kháng CEA đánh dấu acridinium (chuột, kháng thể đơn dòng) Anti-CEA trong dung dịch đệm phosphate với chất ổn định protein (từ bò).
Đạt chuẩn ISO 13485 hoặc tương đương
Hộp ≥ 2x100 test</v>
          </cell>
          <cell r="G168" t="str">
            <v>Hộp 2 x 100 test</v>
          </cell>
          <cell r="H168" t="str">
            <v>Hộp</v>
          </cell>
          <cell r="I168"/>
          <cell r="J168"/>
          <cell r="K168"/>
          <cell r="L168">
            <v>5</v>
          </cell>
          <cell r="M168">
            <v>3</v>
          </cell>
        </row>
        <row r="169">
          <cell r="D169" t="str">
            <v>Hóa chất hiệu chuẩn cho xét nghiệm định lượng CEA</v>
          </cell>
          <cell r="E169" t="str">
            <v>ALINITY i CEA Calibrators; 7P62-01</v>
          </cell>
          <cell r="F169" t="str">
            <v>Hóa chất hiệu chuẩn cho xét nghiệm định lượng kháng nguyên ung thư biểu mô phôi (CEA) trong mẫu huyết thanh và huyết tương người ;
Thành phần: 02 chai gồm:
- Cal 1: có dung dịch đệm phosphate và chất ổn định protein (từ bò)
- Cal 2: có thành phần CEA (từ người) được điều chế trong đệm phosphate với chất ổn định protein (từ bò). 
Đạt chuẩn ISO 13485 hoặc tương đương
Hộp ≥ 2x3ml</v>
          </cell>
          <cell r="G169" t="str">
            <v>Hộp 2 chai x 3mL</v>
          </cell>
          <cell r="H169" t="str">
            <v>Hộp</v>
          </cell>
          <cell r="I169"/>
          <cell r="J169"/>
          <cell r="K169"/>
          <cell r="L169">
            <v>1</v>
          </cell>
          <cell r="M169">
            <v>1</v>
          </cell>
        </row>
        <row r="170">
          <cell r="D170" t="str">
            <v>Hóa chất kiểm tra chất lượng xét nghiệm định lượng CEA</v>
          </cell>
          <cell r="E170" t="str">
            <v>ALINITY i CEA Controls; 7P62-10</v>
          </cell>
          <cell r="F170" t="str">
            <v xml:space="preserve">Hóa chất kiểm tra chất lượng xét nghiệm định lượng CEA
Thành phần: có thành phần CEA (từ người) được điều chế trong dung dịch đệm phosphate có chất ổn định protein (từ bò). Chất bảo quản: Tác nhân kháng vi sinh vật.
Đạt chuẩn ISO 13485 hoặc tương đương
Hộp ≥ 3x8ml
</v>
          </cell>
          <cell r="G170" t="str">
            <v>Hộp 3 chai x 8mL</v>
          </cell>
          <cell r="H170" t="str">
            <v>Hộp</v>
          </cell>
          <cell r="I170"/>
          <cell r="J170"/>
          <cell r="K170"/>
          <cell r="L170">
            <v>1</v>
          </cell>
          <cell r="M170">
            <v>1</v>
          </cell>
        </row>
        <row r="171">
          <cell r="D171" t="str">
            <v>Hóa chất xét nghiệm định lượng PSA tự do</v>
          </cell>
          <cell r="E171" t="str">
            <v>ALINITY i Free PSA Reagent Kit; 7P93-20</v>
          </cell>
          <cell r="F171" t="str">
            <v>Hóa chất chính xét nghiệm miễn dịch vi hạt hoá phát quang để định lượng kháng nguyên đặc hiệu tuyến tiền liệt (PSA) tự do trong huyết thanh.
Thành phần:
- Vi hạt: Anti-Free PSA (kháng thể đơn dòng từ chuột) phủ trên Vi hạt trong dung dịch đệm TRIS với chất ổn định protein (từ bò).
- Chất kết hợp: Anti-PSA (kháng thể đơn dòng, chuột) chất kết hợp có đánh dấu acridinium trong dung dịch đệm MES với chất ổn định protein (từ bò). 
Đạt chuẩn  ISO 13485 hoặc tương đương
Hộp ≥ 2x100 test</v>
          </cell>
          <cell r="G171" t="str">
            <v>Hộp 2 x 100 test</v>
          </cell>
          <cell r="H171" t="str">
            <v>Hộp</v>
          </cell>
          <cell r="I171"/>
          <cell r="J171"/>
          <cell r="K171"/>
          <cell r="L171">
            <v>2</v>
          </cell>
          <cell r="M171">
            <v>2</v>
          </cell>
        </row>
        <row r="172">
          <cell r="D172" t="str">
            <v>Hóa chất hiệu chuẩn cho xét nghiệm PSA  tự do</v>
          </cell>
          <cell r="E172" t="str">
            <v>ALINITY i Free PSA Calibrators; 7P93-01</v>
          </cell>
          <cell r="F172" t="str">
            <v>Hoá chất hiệu chuẩn cho xét nghiệm miễn dịch vi hạt hoá phát quang để định lượng kháng nguyên đặc hiệu tuyến tiền liệt (PSA) tự do trong huyết thanh.
Đạt chuẩn  ISO 13485 hoặc tương đương
Hộp ≥ 2x3ml</v>
          </cell>
          <cell r="G172" t="str">
            <v>Hộp 2 chai x 3mL</v>
          </cell>
          <cell r="H172" t="str">
            <v>Hộp</v>
          </cell>
          <cell r="I172"/>
          <cell r="J172"/>
          <cell r="K172"/>
          <cell r="L172">
            <v>1</v>
          </cell>
          <cell r="M172">
            <v>1</v>
          </cell>
        </row>
        <row r="173">
          <cell r="D173" t="str">
            <v>Hóa chất kiểm tra chất lượng xét nghiệm định lượng PSA tự do</v>
          </cell>
          <cell r="E173" t="str">
            <v>ALINITY i Free PSA Controls; 7P93-10</v>
          </cell>
          <cell r="F173" t="str">
            <v>Hóa chất kiểm tra chất lượng xét nghiệm PSA tự do, bảo quản ở nhiệt độ 2-8 độ C. 
Đạt chuẩn  ISO 13485 hoặc tương đương
Hộp ≥ 3x8ml</v>
          </cell>
          <cell r="G173" t="str">
            <v>Hộp 3 chai x 8mL</v>
          </cell>
          <cell r="H173" t="str">
            <v>Hộp</v>
          </cell>
          <cell r="I173"/>
          <cell r="J173"/>
          <cell r="K173"/>
          <cell r="L173">
            <v>1</v>
          </cell>
          <cell r="M173">
            <v>1</v>
          </cell>
        </row>
        <row r="174">
          <cell r="D174" t="str">
            <v>Hóa chất xét nghiệm định lượng PSA toàn phần</v>
          </cell>
          <cell r="E174" t="str">
            <v>ALINITY i Total PSA Reagent Kit; 7P92-20</v>
          </cell>
          <cell r="F174" t="str">
            <v>Hóa chất chính xét nghiệm miễn dịch vi hạt hoá phát quang để định lượng PSA toàn phần (cả PSA tự do và PSA phức hợp với alpha-1-antichymotrypsin) trong huyết thanh người.
Thành phần:
- Vi hạt: Anti-PSA (kháng thể đơn dòng từ chuột) phủ trên vi hạt trong dung dịch đệm TRIS với chất ổn định protein (từ bò).
- Chất kết hợp: Chất kết hợp Anti-PSA (kháng thể đơn dòng từ chuột) có đánh dấu acridinium trong dung dịch đệm MES với chất ổn định protein (từ bò).
Đạt chuẩn  ISO 13485 hoặc tương đương
Hộp ≥ 2x100 test</v>
          </cell>
          <cell r="G174" t="str">
            <v>Hộp 2 x 100 test</v>
          </cell>
          <cell r="H174" t="str">
            <v>Hộp</v>
          </cell>
          <cell r="I174"/>
          <cell r="J174"/>
          <cell r="K174"/>
          <cell r="L174">
            <v>3</v>
          </cell>
          <cell r="M174">
            <v>3</v>
          </cell>
        </row>
        <row r="175">
          <cell r="D175" t="str">
            <v>Hóa chất hiệu chuẩn cho xét nghiệm PSA toàn phần</v>
          </cell>
          <cell r="E175" t="str">
            <v>ALINITY i Total PSA Calibrators; 7P92-01</v>
          </cell>
          <cell r="F175" t="str">
            <v>Hóa chất hiệu chuẩn cho xét nghiệm PSA toàn phần; 
Đạt chuẩn  ISO 13485 hoặc tương đương
Hộp ≥ 2x3ml</v>
          </cell>
          <cell r="G175" t="str">
            <v>Hộp 2 chai x 3mL</v>
          </cell>
          <cell r="H175" t="str">
            <v>Hộp</v>
          </cell>
          <cell r="I175"/>
          <cell r="J175"/>
          <cell r="K175"/>
          <cell r="L175">
            <v>1</v>
          </cell>
          <cell r="M175">
            <v>1</v>
          </cell>
        </row>
        <row r="176">
          <cell r="D176" t="str">
            <v>Hóa chất kiểm tra chất lượng xét nghiệm định lượng PSA toàn phần</v>
          </cell>
          <cell r="E176" t="str">
            <v>ALINITY i Total PSA Controls; 7P92-10</v>
          </cell>
          <cell r="F176" t="str">
            <v>Hóa chất kiểm tra chất lượng xét nghiệm Total PSA , bảo quản ở nhiệt độ 2-8 độ C.
Đạt chuẩn  ISO 13485 hoặc tương đương
Hộp ≥ 3x8ml</v>
          </cell>
          <cell r="G176" t="str">
            <v>Hộp 3 chai x 8mL</v>
          </cell>
          <cell r="H176" t="str">
            <v>Hộp</v>
          </cell>
          <cell r="I176"/>
          <cell r="J176"/>
          <cell r="K176">
            <v>0</v>
          </cell>
          <cell r="L176">
            <v>1</v>
          </cell>
          <cell r="M176">
            <v>1</v>
          </cell>
        </row>
        <row r="177">
          <cell r="D177" t="str">
            <v>Hóa chất xét nghiệm định lượng NSE</v>
          </cell>
          <cell r="E177" t="str">
            <v>NSE Reagent Kit; 1R19-22</v>
          </cell>
          <cell r="F177" t="str">
            <v>Hóa chất chính xét nghiệm miễn dịch vi hạt hóa phát quang (CMIA) được sử dụng để định lượng enolase đặc hiệu thần kinh (NSE) trong huyết thanh người.
Thành phần: 
- Anti-NSE (kháng thể đơn dòng, chuột) phủ trên vi hạt trong dung dịch đệm Bis-TRIS propane có chất ổn định protein (từ bò). Chất bảo quản: ProClin 300 và ProClin 950.
- Chất kết hợp Anti-NSE (kháng thể đơn dòng, chuột) có đánh dấu acridinium trong dung dịch đệm MES có chất ổn định protein (từ bò).
Đạt chuẩn ISO 13485 hoặc tương đương
Hộp ≥ 2x100 test</v>
          </cell>
          <cell r="G177" t="str">
            <v>Hộp 2 x 100 test</v>
          </cell>
          <cell r="H177" t="str">
            <v>Hộp</v>
          </cell>
          <cell r="I177"/>
          <cell r="J177"/>
          <cell r="K177"/>
          <cell r="L177">
            <v>1</v>
          </cell>
          <cell r="M177">
            <v>1</v>
          </cell>
        </row>
        <row r="178">
          <cell r="D178" t="str">
            <v>Hóa chất hiệu chuẩn cho xét nghiệm NSE</v>
          </cell>
          <cell r="E178" t="str">
            <v>NSE Calibrators; 1R19-01</v>
          </cell>
          <cell r="F178" t="str">
            <v>Hóa chất hiệu chuẩn cho xét nghiệmđịnh lượng NSE; 
Thành phần: 
- Cal A: có chứa dung dịch đệm phosphate với chất ổn định protein (từ bò).
- Cal B đến F: chứa NSE người trong dung dịch đệm phosphate có chứa chất ổn định protein (từ bò).
Đạt chuẩn ISO 13485 hoặc tương đương
Hộp ≥ 6x3ml</v>
          </cell>
          <cell r="G178" t="str">
            <v>Hộp 6 chai x 3.0 mL</v>
          </cell>
          <cell r="H178" t="str">
            <v>Hộp</v>
          </cell>
          <cell r="I178"/>
          <cell r="J178"/>
          <cell r="K178"/>
          <cell r="L178">
            <v>1</v>
          </cell>
          <cell r="M178">
            <v>1</v>
          </cell>
        </row>
        <row r="179">
          <cell r="D179" t="str">
            <v>Hóa chất kiểm tra chất lượng xét nghiệm định lượng NSE</v>
          </cell>
          <cell r="E179" t="str">
            <v>NSE Controls; 1R19-10</v>
          </cell>
          <cell r="F179" t="str">
            <v>Hóa chất kiểm tra chất lượng (mẫu chứng) xét nghiệm định lượng NSE.
Thành phần: 3 mẫu chứng nồng độ cao (H), Trung bình (M) và thấp (L) chứa NSE người trong dung dịch đệm phosphate có chứa chất ổn định protein (từ bò).
Chất bảo quản: natri azide và tác nhân kháng vi sinh vật.
Đạt chuẩn ISO 13485 hoặc tương đương
Hộp ≥ 3x8ml</v>
          </cell>
          <cell r="G179" t="str">
            <v>Hộp 3 chai x 8.0 mL</v>
          </cell>
          <cell r="H179" t="str">
            <v>Hộp</v>
          </cell>
          <cell r="I179"/>
          <cell r="J179"/>
          <cell r="K179"/>
          <cell r="L179">
            <v>1</v>
          </cell>
          <cell r="M179">
            <v>1</v>
          </cell>
        </row>
        <row r="180">
          <cell r="D180" t="str">
            <v>Hóa chất xét nghiệm định lượng PEPSINOGEN I</v>
          </cell>
          <cell r="E180" t="str">
            <v>Alinity i Pepsinogen I Reagent Kit; 9P24-22</v>
          </cell>
          <cell r="F180" t="str">
            <v>Hóa chất xét nghiệm miễn dịch vi hạt hóa phát quang (CMIA) để định lượng pepsinogen I trong huyết thanh và huyết tương người.
Thành phần: 
- Kháng thể kháng PG I người (từ chuột, đơn dòng) phủ trên vi hạt trong dung dịch đệm MOPSO với chất ổn định protein (từ bò). Chất bảo quản: chất kháng vi sinh vật.
- Chất kết hợp kháng thể kháng PG I người có đánh dấu acridinium (từ chuột, đơn dòng) trong dung dịch đệm MES với chất ổn định protein (từ bò). Chất bảo quản: ProClin 300.
- Dung dịch đệm MOPSO. Chất bảo quản: chất kháng vi sinh vật.
Đạt chuẩn ISO 13485 hoặc tương đương
Hộp ≥ 2x100 test</v>
          </cell>
          <cell r="G180" t="str">
            <v>Hộp 2 x 100 test</v>
          </cell>
          <cell r="H180" t="str">
            <v>Hộp</v>
          </cell>
          <cell r="I180"/>
          <cell r="J180"/>
          <cell r="K180"/>
          <cell r="L180">
            <v>3</v>
          </cell>
          <cell r="M180">
            <v>3</v>
          </cell>
        </row>
        <row r="181">
          <cell r="D181" t="str">
            <v>Hóa chất hiệu chuẩn cho xét nghiệm PEPSINOGEN I</v>
          </cell>
          <cell r="E181" t="str">
            <v>Alinity i Pepsinogen I Calibrators; 9P24-01</v>
          </cell>
          <cell r="F181" t="str">
            <v>Hóa chất hiệu chuẩn cho xét nghiệm định lượng Pepsinogen I.
Thành phần: 
- Cal 1: dung dịch đệm MOPSO có chất ổn định protein (từ bò).
- Cal 2: chứa pepsinogen I (từ người) được điều chế trong dung dịch đệm MOPSO có chất ổn định protein (từ bò).
Đạt chuẩn ISO 13485 hoặc tương đương
Hộp ≥ 2x3ml</v>
          </cell>
          <cell r="G181" t="str">
            <v xml:space="preserve"> 2 x 3mL</v>
          </cell>
          <cell r="H181" t="str">
            <v>Hộp</v>
          </cell>
          <cell r="I181"/>
          <cell r="J181"/>
          <cell r="K181"/>
          <cell r="L181">
            <v>1</v>
          </cell>
          <cell r="M181">
            <v>1</v>
          </cell>
        </row>
        <row r="182">
          <cell r="D182" t="str">
            <v>Hóa chất kiểm tra chất lượng xét nghiệm định lượng PEPSINOGEN I</v>
          </cell>
          <cell r="E182" t="str">
            <v>Alinity i Pepsinogen I Controls; 9P24-10</v>
          </cell>
          <cell r="F182" t="str">
            <v>Hóa chất kiểm tra chất lượng (mẫu chứng) xét nghiệm định lượng Pepsinogen I.
Thành phần: chứa pepsinogen I (từ người) được điều chế trong dung dịch đệm MOPSO có chất ổn định protein (từ bò).
Chất bảo quản: ProClin 300.
Đạt chuẩn ISO 13485 hoặc tương đương
Hộp ≥ 3x8ml</v>
          </cell>
          <cell r="G182" t="str">
            <v>3 x 8 mL</v>
          </cell>
          <cell r="H182" t="str">
            <v>Hộp</v>
          </cell>
          <cell r="I182"/>
          <cell r="J182"/>
          <cell r="K182"/>
          <cell r="L182">
            <v>1</v>
          </cell>
          <cell r="M182">
            <v>1</v>
          </cell>
        </row>
        <row r="183">
          <cell r="D183" t="str">
            <v>Hóa chất xét nghiệm định lượng PEPSINOGEN II</v>
          </cell>
          <cell r="E183" t="str">
            <v>Alinity i Pepsinogen II Reagent Kit; 9P25-22</v>
          </cell>
          <cell r="F183" t="str">
            <v>Hóa chất xét nghiệm miễn dịch vi hạt hóa phát quang (CMIA) để định lượng pepsinogen II trong huyết thanh và huyết tương người.
Thành phần: 
- Kháng thể kháng PG II người (từ chuột, đơn dòng) phủ trên vi hạt trong dung dịch đệm MOPSO có chất ổn định protein (từ bò).
- Chất kết hợp kháng thể kháng PG II người (từ chuột, đơn dòng) có đánh dấu acridinium trong dung dịch đệm MOPSO với chất ổn định protein (từ bò).
- Dung dịch đệm MES . Chất bảo quản: ProClin 300.
Đạt chuẩn ISO 13485 hoặc tương đương
Hộp ≥ 2x100 test</v>
          </cell>
          <cell r="G183" t="str">
            <v>2 x 100 Test</v>
          </cell>
          <cell r="H183" t="str">
            <v>Hộp</v>
          </cell>
          <cell r="I183"/>
          <cell r="J183"/>
          <cell r="K183"/>
          <cell r="L183">
            <v>2</v>
          </cell>
          <cell r="M183">
            <v>2</v>
          </cell>
        </row>
        <row r="184">
          <cell r="D184" t="str">
            <v>Hóa chất hiệu chuẩn cho xét nghiệm định lượng PEPSINOGEN II</v>
          </cell>
          <cell r="E184" t="str">
            <v>Alinity i Pepsinogen II Calibrators; 9P25-01</v>
          </cell>
          <cell r="F184" t="str">
            <v>Hóa chất hiệu chuẩn cho xét nghiệm định lượng Pepsinogen II.
Thành phần: 
- Cal 1: có chứa dung dịch đệm MOPSO với chất ổn định protein (từ bò).
- Cal 2: có chứa pepsinogen II (từ người) được điều chế trong dung dịch đệm MOPSO có chất ổn định protein
Đạt chuẩn ISO 13485 hoặc tương đương
Hộp ≥ 2x3ml</v>
          </cell>
          <cell r="G184" t="str">
            <v xml:space="preserve"> 2 x 3mL</v>
          </cell>
          <cell r="H184" t="str">
            <v>Hộp</v>
          </cell>
          <cell r="I184"/>
          <cell r="J184"/>
          <cell r="K184"/>
          <cell r="L184">
            <v>1</v>
          </cell>
          <cell r="M184">
            <v>1</v>
          </cell>
        </row>
        <row r="185">
          <cell r="D185" t="str">
            <v>Hóa chất kiểm tra chất lượng xét nghiệm định lượng PEPSINOGEN II</v>
          </cell>
          <cell r="E185" t="str">
            <v>Alinity i Pepsinogen II Controls; 9P25-10</v>
          </cell>
          <cell r="F185" t="str">
            <v>Hóa chất kiểm tra chất lượng (mẫu chứng) xét nghiệm định lượng Pepsinogen II.
Thành phần: chứa pepsinogen II (từ người) được điều chế trong dung dịch đệm MOPSO có chất ổn định protein (từ bò).
Chất bảo quản: ProClin 300.
Đạt chuẩn ISO 13485 hoặc tương đương
Hộp ≥ 3x8ml</v>
          </cell>
          <cell r="G185" t="str">
            <v>3 x 8 mL</v>
          </cell>
          <cell r="H185" t="str">
            <v>Hộp</v>
          </cell>
          <cell r="I185"/>
          <cell r="J185"/>
          <cell r="K185"/>
          <cell r="L185">
            <v>1</v>
          </cell>
          <cell r="M185">
            <v>1</v>
          </cell>
        </row>
        <row r="186">
          <cell r="D186" t="str">
            <v>Hóa chất xét nghiệm định lượng HE4</v>
          </cell>
          <cell r="E186" t="str">
            <v>Alinity i HE4 Reagent Kit  (2 x 100 Tests); 8P50-22</v>
          </cell>
          <cell r="F186" t="str">
            <v>Hóa chất chính xét nghiệm miễn dịch vi hạt hóa phát quang (CMIA) cho xét nghiệm định lượng kháng nguyên HE4 trong huyết thanh người; Đạt chuẩn ISO 13485 hoặc tương đương
Thành phần bao gồm: 
- Anti-HE4 (chuột, kháng thể đơn dòng) phủ trên vi hạt trong dung dịch đệm PBS với chất ổn định protein (từ bò) và chất tẩy.
- Anti-HE4 (chuột, kháng thể đơn dòng) chất kết hợp có đánh dấu acridinium trong dung dịch đệm PBS với chất ổn định protein (từ bò) và chất tẩy.
Hộp ≥ 2x100 test</v>
          </cell>
          <cell r="G186" t="str">
            <v>2 x 100 Tests</v>
          </cell>
          <cell r="H186" t="str">
            <v>Hộp</v>
          </cell>
          <cell r="I186"/>
          <cell r="J186"/>
          <cell r="K186"/>
          <cell r="L186">
            <v>4</v>
          </cell>
          <cell r="M186">
            <v>3</v>
          </cell>
        </row>
        <row r="187">
          <cell r="D187" t="str">
            <v>Hóa chất hiệu chuẩn cho xét nghiệm định lượng HE4</v>
          </cell>
          <cell r="E187" t="str">
            <v>Alinity i HE4 Calibrators; 8P50-01</v>
          </cell>
          <cell r="F187" t="str">
            <v>Hóa chất chuẩn cho xét nghiệm định lượng kháng nguyên HE4 trong huyết thanh người
Đạt chuẩn ISO 13485 hoặc tương đương
Hộp ≥ 6x3ml</v>
          </cell>
          <cell r="G187" t="str">
            <v>6 x 3mL</v>
          </cell>
          <cell r="H187" t="str">
            <v>Hộp</v>
          </cell>
          <cell r="I187"/>
          <cell r="J187"/>
          <cell r="K187"/>
          <cell r="L187">
            <v>1</v>
          </cell>
          <cell r="M187">
            <v>1</v>
          </cell>
        </row>
        <row r="188">
          <cell r="D188" t="str">
            <v>Hóa chất kiểm tra chất lượng xét nghiệm định lượng HE4</v>
          </cell>
          <cell r="E188" t="str">
            <v>Alinity i HE4 Controls; 8P50-10</v>
          </cell>
          <cell r="F188" t="str">
            <v>Hóa chất kiểm tra chất lượng cho định lượng kháng nguyên HE4 trong huyết thanh người
Đạt chuẩn ISO 13485 hoặc tương đương
Hộp ≥ 3x8ml</v>
          </cell>
          <cell r="G188" t="str">
            <v>3 x 8 mL</v>
          </cell>
          <cell r="H188" t="str">
            <v>Hộp</v>
          </cell>
          <cell r="I188"/>
          <cell r="J188"/>
          <cell r="K188"/>
          <cell r="L188">
            <v>1</v>
          </cell>
          <cell r="M188">
            <v>1</v>
          </cell>
        </row>
        <row r="189">
          <cell r="D189" t="str">
            <v>Hóa chất xét nghiệm định lượng PIVKA-II</v>
          </cell>
          <cell r="E189" t="str">
            <v>Alinity i PIVKA-II Reagent Kit; 1R17-22</v>
          </cell>
          <cell r="F189" t="str">
            <v>Hóa chất chính xét nghiệm miễn dịch vi hạt hóa phát quang định lượng PIVKA-II trong huyết thanh và huyết tương người.
Thành phần gồm: 
- Vi hạt: Kháng thể kháng PIVKA-II (từ kháng thể đơn dòng chuột) phủ trên vi hạt trong dung dịch đệm Tris-HCl có chất ổn định protein (từ bò).
- Chất kết hợp: gồm kháng thể kháng prothrombin (từ kháng thể đơn dòng chuột) đánh dấu acridinium trong dung dịch đệm MES có chất ổn định protein (từ bò).
Đạt chuẩn ISO 13485 hoặc tương đương
Hộp ≥ 2x100 test</v>
          </cell>
          <cell r="G189" t="str">
            <v>2 x 100 Test</v>
          </cell>
          <cell r="H189" t="str">
            <v>Hộp</v>
          </cell>
          <cell r="I189"/>
          <cell r="J189"/>
          <cell r="K189"/>
          <cell r="L189">
            <v>3</v>
          </cell>
          <cell r="M189">
            <v>3</v>
          </cell>
        </row>
        <row r="190">
          <cell r="D190" t="str">
            <v>Hóa chất hiệu chuẩn cho xét nghiệm định lượng PIVKA-II</v>
          </cell>
          <cell r="E190" t="str">
            <v>Alinity i PIVKA-II Calibrators; 1R17-01</v>
          </cell>
          <cell r="F190" t="str">
            <v>Hóa chất hiệu chuẩn cho xét nghiệm PIVKA-II; 
Đạt chuẩn ISO 13485 hoặc tương đương
Hộp ≥ 6x3ml</v>
          </cell>
          <cell r="G190" t="str">
            <v>6 x 3mL</v>
          </cell>
          <cell r="H190" t="str">
            <v>Hộp</v>
          </cell>
          <cell r="I190"/>
          <cell r="J190"/>
          <cell r="K190"/>
          <cell r="L190">
            <v>1</v>
          </cell>
          <cell r="M190">
            <v>1</v>
          </cell>
        </row>
        <row r="191">
          <cell r="D191" t="str">
            <v>Hóa chất kiểm tra chất lượng xét nghiệm định lượng PIVKA-II</v>
          </cell>
          <cell r="E191" t="str">
            <v>Alinity i PIVKA-II Controls; 1R17-10</v>
          </cell>
          <cell r="F191" t="str">
            <v>Hóa chất kiểm tra chất lượng cho xét nghiệm PIVKA-II
Đạt chuẩn ISO 13485 hoặc tương đương
Hộp ≥ 3x8ml</v>
          </cell>
          <cell r="G191" t="str">
            <v>3 x 8 mL</v>
          </cell>
          <cell r="H191" t="str">
            <v>Hộp</v>
          </cell>
          <cell r="I191"/>
          <cell r="J191"/>
          <cell r="K191"/>
          <cell r="L191">
            <v>1</v>
          </cell>
          <cell r="M191">
            <v>1</v>
          </cell>
        </row>
        <row r="192">
          <cell r="D192" t="str">
            <v>Hóa chất xét nghiệm định lượng NT-proBNP</v>
          </cell>
          <cell r="E192" t="str">
            <v>Alere NT-proBNP for Alinity i Reagent Kit; 4S79-20</v>
          </cell>
          <cell r="F192" t="str">
            <v>Hóa chất chính cho xét nghiệm miễn dịch vi hạt hóa phát quang (CMIA) sử dụng để định lượng in vitro peptide lợi niệu natri type B có acid amin đầu N tận cùng (NTproBNP) trong huyết thanh và huyết tương người trên máy phân tích miễn dịch tự động.
Thành phần gồm: 
- Kháng thể (đơn dòng từ cừu) kháng NT-proBNP có biotin, phủ trên vi hạt trong đệm Bis-TRIS với chất ổn định protein (từ bò) và Tween 20. Chất bảo quản: natri azide
- Chất kết hợp Anti-NT-proBNP (chuột, kháng thể đơn dòng) có đánh dấu acridinium-trong dung dịch đệm MES với chất ổn định protein (từ bò) và Tween 20. Chất bảo quản: Nipasept và Sarafloxacin.
- Đạt tiêu chuẩn ISO13485:2016 hoặc tương đương
Hộp ≥ 200 test</v>
          </cell>
          <cell r="G192" t="str">
            <v>Hộp 200 test</v>
          </cell>
          <cell r="H192" t="str">
            <v>Hộp</v>
          </cell>
          <cell r="I192"/>
          <cell r="J192"/>
          <cell r="K192">
            <v>0</v>
          </cell>
          <cell r="L192">
            <v>10</v>
          </cell>
          <cell r="M192">
            <v>18</v>
          </cell>
        </row>
        <row r="193">
          <cell r="D193" t="str">
            <v>Hóa chất hiệu chuẩn cho xét nghiệm NT-pro BNP</v>
          </cell>
          <cell r="E193" t="str">
            <v>Alere NT-proBNP for Alinity i Calibrators; 4S79-02</v>
          </cell>
          <cell r="F193" t="str">
            <v>Hóa chất hiệu chuẩn cho xét nghiệm NT-pro BNP;
Thành phần gồm: 6 mức nồng độ có chứa dung dịch đệm Tris với chất ổn định protein (từ bò). Chất hiệu chuẩn - có các nồng độ khác nhau của NT-proBNP tái tổ hợp. Chất bảo quản: ProClin 300 và natri azide.
Đạt tiêu chuẩn ISO13485:2016 hoặc tương đương
Hộp ≥ 6x3ml</v>
          </cell>
          <cell r="G193" t="str">
            <v>6 x 3mL</v>
          </cell>
          <cell r="H193" t="str">
            <v>Hộp</v>
          </cell>
          <cell r="I193"/>
          <cell r="J193"/>
          <cell r="K193"/>
          <cell r="L193">
            <v>3</v>
          </cell>
          <cell r="M193">
            <v>3</v>
          </cell>
        </row>
        <row r="194">
          <cell r="D194" t="str">
            <v>Hóa chất kiểm tra chất lượng xét nghiệm NT-pro BNP</v>
          </cell>
          <cell r="E194" t="str">
            <v>Alere NT-proBNP for Alinity i Controls; 4S79-11</v>
          </cell>
          <cell r="F194" t="str">
            <v>Hóa chất chứng (mẫu chứng) cho xét nghiệm định lượng peptide lợi niệu natri týp B có acid amin đầu N tận cùng (NT-proBNP) trong huyết thanh và huyết tương người.
Thành phần gồm: Mẫu chứng cao (H), Trung bình (M), thấp (L) chứa NT-proBNP tái tổ hợp ở các nồng độ khác nhau trong dung dịch đệm Tris có chất ổn định protein (từ bò). Chất bảo quản: ProClin 300 và natri azide.
Đạt tiêu chuẩn ISO13485:2016 hoặc tương đương
Hộp ≥ 3x8ml</v>
          </cell>
          <cell r="G194" t="str">
            <v>3 x 8 mL</v>
          </cell>
          <cell r="H194" t="str">
            <v>Hộp</v>
          </cell>
          <cell r="I194"/>
          <cell r="J194"/>
          <cell r="K194"/>
          <cell r="L194">
            <v>3</v>
          </cell>
          <cell r="M194">
            <v>3</v>
          </cell>
        </row>
        <row r="195">
          <cell r="D195" t="str">
            <v>Hóa chất cho xét nghiệm Troponin I siêu nhạy (hs Troponin I)</v>
          </cell>
          <cell r="E195" t="str">
            <v>Alinity i STAT High Sensitive Troponin-I Reagent Kit ; 8P13-24</v>
          </cell>
          <cell r="F195" t="str">
            <v>Hóa chất xét nghiệm miễn dịch vi hạt hóa phát quang (CMIA) sử dụng để định lượng
troponin I tim (cTnI) trong huyết thanh và huyết tương người trên hệ thống máy xét nghiệm miễn dịch tự động.
Thành phần gồm:
- Kháng thể kháng troponin I (kháng thể đơn dòng chuột) phủ trên vi hạt trong dung dịch đệm TRIS với chất ổn định protein (từ bò). Chất bảo quản: ProClin 300.
- Kháng thể kháng troponin I (kháng thể đơn dòng thể khảm chuột-người) có đánh dấu acridinium trong dung dịch đệm
MES có hoạt chất bề mặt và chất ổn định protein (từ bò) và IgG người. Chất bảo quản: ProClin 300.
- Đạt tiêu chuẩn ISO13485 hoặc tương đương
Hộp ≥ 2x100 test</v>
          </cell>
          <cell r="G195" t="str">
            <v>Hộp 2 x 100 test</v>
          </cell>
          <cell r="H195" t="str">
            <v>Hộp</v>
          </cell>
          <cell r="I195"/>
          <cell r="J195"/>
          <cell r="K195">
            <v>0</v>
          </cell>
          <cell r="L195">
            <v>20</v>
          </cell>
          <cell r="M195">
            <v>12</v>
          </cell>
        </row>
        <row r="196">
          <cell r="D196" t="str">
            <v>Hóa chất hiệu chuẩn cho xét nghiệm Troponin I siêu nhạy (hs Troponin I)</v>
          </cell>
          <cell r="E196" t="str">
            <v>Alinity i STAT High Sensitive Troponin-I Calibrators; 8P13-01</v>
          </cell>
          <cell r="F196" t="str">
            <v>Hóa chất hiệu chuẩn (chất chuẩn) cho xét nghiệm định lượng troponin I tim (cTnI) trong huyết thanh và huyết tương người
Thành phần gồm: 6 chai, 3ml mỗi chai:
- Chai cal A: có chứa dung dịch đệm phosphate với chất ổn định protein
(từ bò)
- Chai Cal B đến F: chứa các nồng độ khác nhau của phức hợp troponin IC tim người dạng tái tổ hợp trong dung dịch đệm phosphate với chất ổn định protein (từ bò).
Chất bảo quản: ProClin 300
Đạt tiêu chuẩn ISO13485 hoặc tương đương</v>
          </cell>
          <cell r="G196" t="str">
            <v>6 x 3mL</v>
          </cell>
          <cell r="H196" t="str">
            <v>Hộp</v>
          </cell>
          <cell r="I196"/>
          <cell r="J196"/>
          <cell r="K196"/>
          <cell r="L196">
            <v>2</v>
          </cell>
          <cell r="M196">
            <v>2</v>
          </cell>
        </row>
        <row r="197">
          <cell r="D197" t="str">
            <v>Hóa chất kiểm tra chất lượng cho xét nghiệm Troponin I siêu nhạy (hs Troponin I)</v>
          </cell>
          <cell r="E197" t="str">
            <v>Alinity i STAT High Sensitive Troponin-I Controls; 8P13-10</v>
          </cell>
          <cell r="F197" t="str">
            <v>Hóa chất kiểm tra chất lượng (mẫu chứng) cho xét nghiệm định lượng troponin I tim (cTnI) trong huyết thanh và huyết tương người.
Thành phần gồm: Mẫu chứng cao (H), Trung bình (M), thấp (L) chứa phức hợp troponin IC tim người dạng tái tổ hợp trong dung dịch đệm phosphate có chất ổn định protein (từ bò). Chất bảo quản: ProClin 300
Đạt tiêu chuẩn ISO13485 hoặc tương đương
Hộp ≥ 3x8ml</v>
          </cell>
          <cell r="G197" t="str">
            <v>3 x 8 mL</v>
          </cell>
          <cell r="H197" t="str">
            <v>Hộp</v>
          </cell>
          <cell r="I197"/>
          <cell r="J197"/>
          <cell r="K197"/>
          <cell r="L197">
            <v>2</v>
          </cell>
          <cell r="M197">
            <v>2</v>
          </cell>
        </row>
        <row r="198">
          <cell r="D198" t="str">
            <v>Hóa chất chính cho xét nghiệm định lượng BNP</v>
          </cell>
          <cell r="E198" t="str">
            <v>Alinity i BNP Reagent Kit (2 x 100 Tests); 8P24-20</v>
          </cell>
          <cell r="F198" t="str">
            <v>Hóa chất xét nghiệm miễn dịch vi hạt hóa phát quang (CMIA) được sử dụng để định lượng peptide lợi niệu natri tuýp B (BNP) trong huyết tương người có EDTA.
Thành phần: 
- Kháng thể kháng BNP (chuột, kháng thể đơn dòng) phủ trên vi hạt trong dung dịch đệm TRIS có chất ổn định protein (bò, chuột).
- Chất kết hợp có kháng thể kháng BNP (chuột, kháng thể đơn dòng) đánh dấu acridinium trong dung dịch đệm MES với chất ổn định protein (từ bò).
- Đạt tiêu chuẩn ISO13485 hoặc tương đương
Hộp ≥ 2x100 test</v>
          </cell>
          <cell r="G198" t="str">
            <v>2 x 100 Tests</v>
          </cell>
          <cell r="H198" t="str">
            <v>Hộp</v>
          </cell>
          <cell r="I198"/>
          <cell r="J198"/>
          <cell r="K198"/>
          <cell r="L198">
            <v>2</v>
          </cell>
          <cell r="M198">
            <v>2</v>
          </cell>
        </row>
        <row r="199">
          <cell r="D199" t="str">
            <v>Hóa chất hiệu chuẩn cho xét nghiệm định lượng BNP</v>
          </cell>
          <cell r="E199" t="str">
            <v>Alinity i BNP Calibrators; 8P24-02</v>
          </cell>
          <cell r="F199" t="str">
            <v>Hóa chất hiệu chuẩn cho xét nghiệm định lượng peptide lợi niệu natri týp B (BNP) trong huyết tương người chứa EDTA
Thành phần: 
- Cal A: chứa dung dịch đệm acetate với chất ổn định protein (từ bò).
- Cal B đến F: chứa BNP trong dung dịch đệm acetate với chất ổn định protein (từ bò). Chất bảo quản: natri azide và ProClin 300.
Đạt tiêu chuẩn ISO13485 hoặc tương đương
Hộp ≥ 6x3ml</v>
          </cell>
          <cell r="G199" t="str">
            <v>6 x 3mL</v>
          </cell>
          <cell r="H199" t="str">
            <v>Hộp</v>
          </cell>
          <cell r="I199">
            <v>1</v>
          </cell>
          <cell r="J199"/>
          <cell r="K199"/>
          <cell r="L199">
            <v>1</v>
          </cell>
          <cell r="M199">
            <v>1</v>
          </cell>
        </row>
        <row r="200">
          <cell r="D200" t="str">
            <v>Hóa chất kiểm tra chất lượng cho xét nghiệm định lượng BNP</v>
          </cell>
          <cell r="E200" t="str">
            <v>Alinity i BNP Controls; 8P24-10</v>
          </cell>
          <cell r="F200" t="str">
            <v>Hóa chất kiểm tra chất lượng (Mẫu chứng) cho xét nghiệm định lượng peptide lợi niệu natri týp B (BNP) trong huyết tương người chứa EDTA.
Thành phần: chứa BNP trong dung dịch đệm acetate có chất ổn định protein (từ bò). Chất bảo quản: natri azide và ProClin 300.
Đạt tiêu chuẩn ISO13485 hoặc tương đương
Hộp ≥ 3x8ml</v>
          </cell>
          <cell r="G200" t="str">
            <v>3 x 8 ml</v>
          </cell>
          <cell r="H200" t="str">
            <v>Hộp</v>
          </cell>
          <cell r="I200"/>
          <cell r="J200"/>
          <cell r="K200">
            <v>0</v>
          </cell>
          <cell r="L200">
            <v>1</v>
          </cell>
          <cell r="M200">
            <v>1</v>
          </cell>
        </row>
        <row r="201">
          <cell r="D201" t="str">
            <v>Hóa chất xét nghiệm định lượng Cyclosporine</v>
          </cell>
          <cell r="E201" t="str">
            <v>Alinity i Cyclosporine Reagent Kit; 9P39-20</v>
          </cell>
          <cell r="F201" t="str">
            <v>Hóa chất xét nghiệm miễn dịch vi hạt hóa phát quang (CMIA) sử dụng để thực hiện định lượng cyclosporine trong máu toàn phần người.
Thành phần: 
- Anti-cyclosporine (kháng thể đơn dòng chuột) phủ trên vi hạt trong dung dịch đệm MOPS có chất ổn định protein (từ bò). Chất bảo quản: natri azide và ProClin 950.
- Chất kết hợp cyclosporine có đánh dấu acridinium trong dung dịch đệm citrate với chất tẩy. Chất bảo quản: ProClin 300.
Đạt tiêu chuẩn ISO13485 hoặc tương đương
Hộp ≥ 2x100 test</v>
          </cell>
          <cell r="G201" t="str">
            <v>2 x 100 test</v>
          </cell>
          <cell r="H201" t="str">
            <v>Hộp</v>
          </cell>
          <cell r="I201">
            <v>4</v>
          </cell>
          <cell r="J201"/>
          <cell r="K201"/>
          <cell r="L201">
            <v>2</v>
          </cell>
          <cell r="M201">
            <v>2</v>
          </cell>
        </row>
        <row r="202">
          <cell r="D202" t="str">
            <v>Hóa chất hiệu chuẩn cho xét nghiệm định lượng Cyclosporine</v>
          </cell>
          <cell r="E202" t="str">
            <v>Alinity i Cyclosporine Calibrators; 9P39-01</v>
          </cell>
          <cell r="F202" t="str">
            <v>Hóa chất hiệu chuẩn khi thực hiện định lượng cyclosporine trong máu toàn phần người.
Thành phần: 
- Mẫu chuẩn A: chứa máu toàn phần người đã xử lý.
- Mẫu chuẩn B đến F: chứa máu toàn phần người đã xử lý và cyclosporine. Chất bảo quản: natri azide và ProClin 950.
Đạt tiêu chuẩn ISO13485 hoặc tương đương
Hộp ≥ (1x9ml; 5x 4,5ml)</v>
          </cell>
          <cell r="G202" t="str">
            <v xml:space="preserve">1 x 9 ml ; 5 x 4.5 ml </v>
          </cell>
          <cell r="H202" t="str">
            <v>Hộp</v>
          </cell>
          <cell r="I202">
            <v>1</v>
          </cell>
          <cell r="J202"/>
          <cell r="K202"/>
          <cell r="L202">
            <v>5</v>
          </cell>
          <cell r="M202">
            <v>5</v>
          </cell>
        </row>
        <row r="203">
          <cell r="D203" t="str">
            <v xml:space="preserve">Hóa chất xử lý mẫu bệnh phẩm xét nghiệm định lượng Cyclosporine </v>
          </cell>
          <cell r="E203" t="str">
            <v>Alinity i Cyclosporine Whole Blood Precipitation Reagent Kit; 9P39-40</v>
          </cell>
          <cell r="F203" t="str">
            <v>Chai 1 chứa chất hoạt tính bề mặt trong nước.Chất bảo quản: ProClin 300.
Chai 2 chứa dung dịch kẽm sulfate trong methanol và ethylene glycol.
Đạt tiêu chuẩn chất lượng ISO 13485 hoặc tương đương
Hộp ≥ (1x12,3ml; 1x45ml)</v>
          </cell>
          <cell r="G203" t="str">
            <v>Hộp/1x12,3ml; 1x45ml</v>
          </cell>
          <cell r="H203" t="str">
            <v>Hộp</v>
          </cell>
          <cell r="I203"/>
          <cell r="J203"/>
          <cell r="K203">
            <v>0</v>
          </cell>
          <cell r="L203">
            <v>4</v>
          </cell>
          <cell r="M203">
            <v>4</v>
          </cell>
        </row>
        <row r="204">
          <cell r="D204" t="str">
            <v>Hóa chất xét nghiệm định lượng Tacrolimus</v>
          </cell>
          <cell r="E204" t="str">
            <v>Alinity i Tacrolimus Reagent Kit; 9P42-20</v>
          </cell>
          <cell r="F204" t="str">
            <v>Hóa chất xét nghiệm miễn dịch vi hạt hóa
phát quang (CMIA) sử dụng để thực hiện định lượng Tacrolimus trong máu toàn phần người.
Thành phần: 
- Anti-tacrolimus (kháng thể đơn dòng, chuột) phủ trên vi hạt trong dung dịch đệm EDTA với chất ổn định protein (từ bò).
- Chất kết hợp tacrolimus có đánh dấu acridinium trong dung dịch đệm citrate với chất ổn định protein (từ bò). Chất bảo quản: ProClin 300.
- Đệm MES và sodium chloride. Chất bảo quản: ProClin 950 và ProClin 300.
Đạt tiêu chuẩn ISO13485 hoặc tương đương
Hộp ≥ 2x100 test</v>
          </cell>
          <cell r="G204" t="str">
            <v>2 x 100 Test</v>
          </cell>
          <cell r="H204" t="str">
            <v>Hộp</v>
          </cell>
          <cell r="I204">
            <v>70</v>
          </cell>
          <cell r="J204"/>
          <cell r="K204"/>
          <cell r="L204">
            <v>10</v>
          </cell>
          <cell r="M204">
            <v>20</v>
          </cell>
        </row>
        <row r="205">
          <cell r="D205" t="str">
            <v>Hóa chất hiệu chuẩn cho xét nghiệm định lượng Tacrolimus</v>
          </cell>
          <cell r="E205" t="str">
            <v>Alinity i Tacrolimus Calibrators; 9P42-01</v>
          </cell>
          <cell r="F205" t="str">
            <v xml:space="preserve">Hóa chất hiệu chuẩn khi thực hiện định xét nghiệm lượng tacrolimus trong mẫu máu toàn phần người.
Thành phần:
- Mẫu chuẩn A: có thể tích nhiều hơn để sử dụng làm dung dịch pha loãng cho những mẫu có giá trị nằm ngoài khoảng nồng độ được điều chế với máu toàn phần người đã xử lý.
- Mẫu chuẩn B đến F: được điều chế với máu toàn phần người đã xử lý và có chứa tacrolimus.
Chất bảo quản: natri azide và các tác nhân kháng vi sinh vật.
Đạt tiêu chuẩn ISO13485 hoặc tương đương
Hộp ≥ 1 x 9 ml ; 5 x 4.5 ml </v>
          </cell>
          <cell r="G205" t="str">
            <v xml:space="preserve">1 x 9 ml ; 5 x 4.5 ml </v>
          </cell>
          <cell r="H205" t="str">
            <v>Hộp</v>
          </cell>
          <cell r="I205">
            <v>1</v>
          </cell>
          <cell r="J205"/>
          <cell r="K205"/>
          <cell r="L205">
            <v>3</v>
          </cell>
          <cell r="M205">
            <v>2</v>
          </cell>
        </row>
        <row r="206">
          <cell r="D206" t="str">
            <v xml:space="preserve">Hóa chất xử lý mẫu bệnh phẩm xét nghiệm định lượng Tacrolimus </v>
          </cell>
          <cell r="E206" t="str">
            <v>Alinity i Tacrolimus Whole Blood Precipitation Reagent; 9P42-40</v>
          </cell>
          <cell r="F206" t="str">
            <v>Thành phần có chứa dung dịch kẽm sulfate trong methanol và ethylene glycol. Đạt tiêu chuẩn chất lượng ISO 13485 hoặc tương đương
Hộp ≥ 1x20,4ml</v>
          </cell>
          <cell r="G206" t="str">
            <v>1x20.4mL</v>
          </cell>
          <cell r="H206" t="str">
            <v>Hộp</v>
          </cell>
          <cell r="I206"/>
          <cell r="J206"/>
          <cell r="K206"/>
          <cell r="L206">
            <v>50</v>
          </cell>
          <cell r="M206">
            <v>30</v>
          </cell>
        </row>
        <row r="207">
          <cell r="D207" t="str">
            <v>Ống xử lý mẫu bệnh phẩm xét nghiệm định lượng tacrolimus, sirolimus, cyclosporine</v>
          </cell>
          <cell r="E207" t="str">
            <v>ARC Transplant Pretreatment Tubes; 1P06-03</v>
          </cell>
          <cell r="F207" t="str">
            <v>Ống Plastic chứa K2 EDTA. Đạt tiêu chuẩn chất lượng ISO 13485 hoặc tương đương
Hộp ≥ 100 ống</v>
          </cell>
          <cell r="G207" t="str">
            <v>100 ống</v>
          </cell>
          <cell r="H207" t="str">
            <v>Hộp</v>
          </cell>
          <cell r="I207">
            <v>4075</v>
          </cell>
          <cell r="J207"/>
          <cell r="K207">
            <v>42</v>
          </cell>
          <cell r="L207">
            <v>50</v>
          </cell>
          <cell r="M207">
            <v>50</v>
          </cell>
        </row>
        <row r="208">
          <cell r="D208" t="str">
            <v>Hóa chất kiểm tra chất lượng cho xét nghiệm định lượng Tacrolimus, Sirolimus, Cyclosporine.</v>
          </cell>
          <cell r="E208" t="str">
            <v>Multichem WBT; 4S16-10</v>
          </cell>
          <cell r="F208" t="str">
            <v>Hóa chất kiểm tra chất lượng cho xét nghiệm định lượng Tacrolimus, Sirolimus, Cyclosporine.
Hộp ≥  12x2ml</v>
          </cell>
          <cell r="G208" t="str">
            <v>12 x 2 mL</v>
          </cell>
          <cell r="H208" t="str">
            <v>Hộp</v>
          </cell>
          <cell r="I208"/>
          <cell r="J208"/>
          <cell r="K208"/>
          <cell r="L208">
            <v>3</v>
          </cell>
          <cell r="M208">
            <v>3</v>
          </cell>
        </row>
        <row r="209">
          <cell r="D209" t="str">
            <v>Hóa chất xét nghiệm định lượng Ferritin</v>
          </cell>
          <cell r="E209" t="str">
            <v>ALINITY i Ferritin Reagent Kit; 7P65-20</v>
          </cell>
          <cell r="F209" t="str">
            <v>Hóa chất chính cho xét nghiệm miễn dịch vi hạt hóa phát quang (CMIA) sử dụng để định lượng ferritin trong huyết thanh và huyết tương người.
Thành phần gồm:
- Vi hạt: Anti-Ferritin (chuột, kháng thể đơn dòng) phủ trên vi hạt trong dung dịch đệm TRIS với chất ổn định protein (bò và chuột).
- Chất kết hợp: Chất kết hợp anti-Ferritin (thỏ, kháng thể đơn dòng)
có đánh dấu acridinium trong dung dịch đệm MES với chất ổn định protein (từ bò).
Quy cách: Hộp ≥ 2 x 100 test</v>
          </cell>
          <cell r="G209" t="str">
            <v>Hộp 200 test</v>
          </cell>
          <cell r="H209" t="str">
            <v>Hộp</v>
          </cell>
          <cell r="I209"/>
          <cell r="J209"/>
          <cell r="K209">
            <v>0</v>
          </cell>
          <cell r="L209">
            <v>7</v>
          </cell>
          <cell r="M209">
            <v>5</v>
          </cell>
        </row>
        <row r="210">
          <cell r="D210" t="str">
            <v>Hóa chất kiểm tra chất lượng xét nghiệm định lượng Ferritin</v>
          </cell>
          <cell r="E210" t="str">
            <v>ALINITY i Ferritin Controls ; 7P65-10</v>
          </cell>
          <cell r="F210" t="str">
            <v>Hóa chất kiểm tra chất lượng xét nghiệm định lượng ferritin trong huyết thanh và huyết tương người. 
Đạt tiêu chuẩn chất lượng ISO 13485 hoặc tương đương
Thành phần: ferritin (từ lá lách người) được điều chế trong dung dịch đệm phosphate với chất ổn định protein (từ bò).
Hộp ≥3 chai x ≥8mL</v>
          </cell>
          <cell r="G210" t="str">
            <v>3 x 8 ml</v>
          </cell>
          <cell r="H210" t="str">
            <v>Hộp</v>
          </cell>
          <cell r="I210"/>
          <cell r="J210"/>
          <cell r="K210">
            <v>0</v>
          </cell>
          <cell r="L210">
            <v>1</v>
          </cell>
          <cell r="M210">
            <v>1</v>
          </cell>
        </row>
        <row r="211">
          <cell r="D211" t="str">
            <v>Hóa chất xét nghiệm miễn dịch hormon tuyến cận giáp không biến đổi iPTH) trong huyết thanh và huyết tương</v>
          </cell>
          <cell r="E211" t="str">
            <v>ALINITY i Intact PTH Reagent Kit; 8P31-24</v>
          </cell>
          <cell r="F211" t="str">
            <v>Hóa chất xét nghiệm hormon tuyến cận giáp không biến đổi (intact PTH) trên hệ thống máy phân tích tự động
Mẫu đo: Huyết thanh, huyết tương
Hộp ≥ 2x100 test</v>
          </cell>
          <cell r="G211" t="str">
            <v>2 x 100 Test</v>
          </cell>
          <cell r="H211" t="str">
            <v>Hộp</v>
          </cell>
          <cell r="I211"/>
          <cell r="J211"/>
          <cell r="K211"/>
          <cell r="L211">
            <v>1</v>
          </cell>
          <cell r="M211">
            <v>1</v>
          </cell>
        </row>
        <row r="212">
          <cell r="D212" t="str">
            <v>Dung dịch đệm rửa</v>
          </cell>
          <cell r="E212" t="str">
            <v>ALINITY i-series Concentrated Wash Buffer; 6P13-68</v>
          </cell>
          <cell r="F212" t="str">
            <v>Dung dịch đệm rửa cho máy xét nghiệm miễn dịch tự động.
Thành phần bao gồm: Có thành phần 1.5M muối đệm phosphate với tác nhân kháng vi sinh vật (sodium azide và 5-bromo-5-nitro-1,3-dioxane trong propylene glycol).
Đạt chuẩn ISO 13485
Hộp ≥ 2x2L</v>
          </cell>
          <cell r="G212" t="str">
            <v>2 x 2,0 L</v>
          </cell>
          <cell r="H212" t="str">
            <v>Hộp</v>
          </cell>
          <cell r="I212"/>
          <cell r="J212"/>
          <cell r="K212"/>
          <cell r="L212">
            <v>60</v>
          </cell>
          <cell r="M212">
            <v>50</v>
          </cell>
        </row>
        <row r="213">
          <cell r="D213" t="str">
            <v>Dung dịch kiểm tra chung các xét nghiệm miễn dịch</v>
          </cell>
          <cell r="E213" t="str">
            <v>Multichem IA Plus; 8P86-10</v>
          </cell>
          <cell r="F213" t="str">
            <v>Hóa chất kiểm tra chất lượng xét nghiệm miễn dịch chung bao gồm: Alpha Fetoprotein (AFP); Anti-thyroglobulin; Anti-thyroperoxidase; Human Chorionic Gonadotropin (BhCG); BNP (1-32); CA 125; CA 15-3; CA 19-9; Carcinogenic Embryonic Antigen (CEA; CK-MB; Cortisol; C-Peptide; DHEA-Sulfate; Estradiol; Ferritin; Folate; Prostate Specific Antigen, Free Follicle Stimulating Hormone (FSH); Triiodothyronine, Free (FT3); Thyroxine, Free (FT4)Homocysteine ;Insulin;Luteinizing ormone;Myoglobin Parathyroid Hormone (PTH) (1-84); Parathyroid Hormone (PTH) (1-84); (STAT) Progesterone; Prolactin; Prostate Specific Antigen, T-Uptake; Testosterone; High Sensitive Troponin I; Thyroid Stimulating Hormone (TSH); Triiodothyronine, Total (TT3); Thyroxine, Total (TT4); Vitamin B12; 25-OH Vitamin D
Hộp ≥ 3x4x5ml</v>
          </cell>
          <cell r="G213" t="str">
            <v>3 x 4 x 5 ml</v>
          </cell>
          <cell r="H213" t="str">
            <v>Hộp</v>
          </cell>
          <cell r="I213"/>
          <cell r="J213"/>
          <cell r="K213"/>
          <cell r="L213">
            <v>4</v>
          </cell>
          <cell r="M213">
            <v>4</v>
          </cell>
        </row>
        <row r="214">
          <cell r="D214" t="str">
            <v>Dung dịch rửa kim</v>
          </cell>
          <cell r="E214" t="str">
            <v>ALINITY i-series Probe Conditioning Solution ; 1R58-40</v>
          </cell>
          <cell r="F214" t="str">
            <v>Nước rửa kim, dùng cho máy xét nghiệm miễn dịch tự động.
Thành phần: có thành phần huyết tương người đã vôi hóa lại
Đạt tiêu chuẩn chất lượng ISO 13485 hoặc tương đương
Hộp ≥ 192ml</v>
          </cell>
          <cell r="G214" t="str">
            <v>192ml</v>
          </cell>
          <cell r="H214" t="str">
            <v>Hộp</v>
          </cell>
          <cell r="I214"/>
          <cell r="J214"/>
          <cell r="K214">
            <v>0</v>
          </cell>
          <cell r="L214">
            <v>10</v>
          </cell>
          <cell r="M214">
            <v>8</v>
          </cell>
        </row>
        <row r="215">
          <cell r="D215" t="str">
            <v>Dụng dịch xúc tác</v>
          </cell>
          <cell r="E215" t="str">
            <v>ALINITY Trigger Solution; 6P11-70</v>
          </cell>
          <cell r="F215" t="str">
            <v>Dung dịch xúc tác phản ứng trên máy xét nghiệm miễn dịch vi hạt hóa phát quang tự đông.
Đạt chuẩn ISO 13485 hoặc tương đương.
Hộp ≥ 4x975ml</v>
          </cell>
          <cell r="G215" t="str">
            <v>4x975ml</v>
          </cell>
          <cell r="H215" t="str">
            <v>Thùng</v>
          </cell>
          <cell r="I215"/>
          <cell r="J215"/>
          <cell r="K215">
            <v>0</v>
          </cell>
          <cell r="L215">
            <v>10</v>
          </cell>
          <cell r="M215">
            <v>8</v>
          </cell>
        </row>
        <row r="216">
          <cell r="D216" t="str">
            <v>Dung dịch tiền xúc tác</v>
          </cell>
          <cell r="E216" t="str">
            <v>Alinity Pre-Trigger Solution  ; 6P12-70</v>
          </cell>
          <cell r="F216" t="str">
            <v>Dung dịch tiền xúc tác phản ứng trên máy xét nghiệm miễn dịch vi hạt hóa phát quang tự đông.; Đạt chuẩn ISO13485 hoặc tương đương.
Quy cách: thùng ≥ 4 x 975 mL</v>
          </cell>
          <cell r="G216" t="str">
            <v>4 x 975 mL</v>
          </cell>
          <cell r="H216" t="str">
            <v>Thùng</v>
          </cell>
          <cell r="I216">
            <v>9</v>
          </cell>
          <cell r="J216"/>
          <cell r="K216"/>
          <cell r="L216">
            <v>10</v>
          </cell>
          <cell r="M216">
            <v>8</v>
          </cell>
        </row>
        <row r="217">
          <cell r="D217" t="str">
            <v>Cóng phản ứng</v>
          </cell>
          <cell r="E217" t="str">
            <v>Alinity Reaction Vessels; 6P14-01</v>
          </cell>
          <cell r="F217" t="str">
            <v>Cóng phản ứng; Đạt chuẩn ISO 13485; Quy cách: Hộp ≥ 4000 cái</v>
          </cell>
          <cell r="G217" t="str">
            <v>Hộp 4.000 cái</v>
          </cell>
          <cell r="H217" t="str">
            <v>Hộp</v>
          </cell>
          <cell r="I217"/>
          <cell r="J217"/>
          <cell r="K217">
            <v>0</v>
          </cell>
          <cell r="L217">
            <v>15</v>
          </cell>
          <cell r="M217">
            <v>10</v>
          </cell>
        </row>
        <row r="218">
          <cell r="D218" t="str">
            <v>Cốc đựng mẫu</v>
          </cell>
          <cell r="E218" t="str">
            <v>Alinity ci-series Sample Cups; 1R38-01</v>
          </cell>
          <cell r="F218" t="str">
            <v>Vật tư tiêu hao dùng cho máy miễn dịch. Đạt tiêu chuẩn chất lượng ISO 13485
Hộp ≥ 1000 cái</v>
          </cell>
          <cell r="G218" t="str">
            <v>Hộp 1.000 cái</v>
          </cell>
          <cell r="H218" t="str">
            <v>Hộp</v>
          </cell>
          <cell r="I218"/>
          <cell r="J218"/>
          <cell r="K218">
            <v>0</v>
          </cell>
          <cell r="L218">
            <v>3</v>
          </cell>
          <cell r="M218">
            <v>3</v>
          </cell>
        </row>
        <row r="219">
          <cell r="D219" t="str">
            <v>Nắp thay thế cho ống đựng chất kiểm chuẩn và kiểm chứng</v>
          </cell>
          <cell r="E219" t="str">
            <v>Alinity ci-series Calibrator/Control Replacement Caps; 4R10-01</v>
          </cell>
          <cell r="F219" t="str">
            <v>Nắp thay thế dùng do mẫu chứng/ mẫu chuẩn của máy: Thay thế cho nắp đậy ban đầu của lọ chất chuẩn/ chất chứng sẽ được nạp để chạy trên máy. Nắp thay thế sẽ đóng kín và ngăn chặn rò rỉ chất chẩn/ chất chứng khi chúng được lấy ra khỏi máy và bảo quản trong tủ lạnh. Không dùng nắp đậy ban đầu để tránh hiện tượng nhiễm chéo
Hộp ≥ 100 cái</v>
          </cell>
          <cell r="G219" t="str">
            <v>100 cái</v>
          </cell>
          <cell r="H219" t="str">
            <v>Hộp</v>
          </cell>
          <cell r="I219"/>
          <cell r="J219"/>
          <cell r="K219"/>
          <cell r="L219">
            <v>3</v>
          </cell>
          <cell r="M219">
            <v>3</v>
          </cell>
        </row>
        <row r="220">
          <cell r="D220" t="str">
            <v>Hóa chất xét nghiệm nồng độ glucose</v>
          </cell>
          <cell r="E220" t="str">
            <v>Alinity c Glucose Reagent Kit; 7P55-20</v>
          </cell>
          <cell r="F220" t="str">
            <v>Hóa chất định lượng Glucose trong huyết thanh hoặc huyết tương người trên máy xét nghiệm sinh hóa tự động. 
Thành phần hoạt chất:
- Hoạt chất: ATP ·2Na, NAD , G-6-PDH , Hexokinase 
Đạt chuẩn ISO 13485 hoặc tương đương; Quy cách: Hộp ≥ 10 x 400 test</v>
          </cell>
          <cell r="G220" t="str">
            <v>10 x 400 Test</v>
          </cell>
          <cell r="H220" t="str">
            <v>Hộp</v>
          </cell>
          <cell r="I220"/>
          <cell r="J220"/>
          <cell r="K220"/>
          <cell r="L220">
            <v>11</v>
          </cell>
          <cell r="M220">
            <v>8</v>
          </cell>
        </row>
        <row r="221">
          <cell r="D221" t="str">
            <v>Hóa chất xét nghiệm nồng độ Urea</v>
          </cell>
          <cell r="E221" t="str">
            <v>Alinity c Urea Nitrogen Reagent Kit; 8P16-20</v>
          </cell>
          <cell r="F221" t="str">
            <v>Hóa chất định lượng urea nitrogen trong huyết thanh hoặc huyết tương người trên máy xét nghiệm sinh hóa tự động. Thành phần hoạt chất:
- Hoạt chất: NADH 
- Hoạt chất:α-Ketoglutaric Acid, Urease (cây đậu), GLD (gan bò), Adenosine Diphosphate.
Đạt chuẩn ISO 13485 hoặc tương đương; Quy cách: Hộp ≥ 10 x 400 test</v>
          </cell>
          <cell r="G221" t="str">
            <v>10 x 400 Test</v>
          </cell>
          <cell r="H221" t="str">
            <v>Hộp</v>
          </cell>
          <cell r="I221"/>
          <cell r="J221"/>
          <cell r="K221"/>
          <cell r="L221">
            <v>9</v>
          </cell>
          <cell r="M221">
            <v>7</v>
          </cell>
        </row>
        <row r="222">
          <cell r="D222" t="str">
            <v>Hóa chất xét nghiệm nồng độ Creatinine</v>
          </cell>
          <cell r="E222" t="str">
            <v>Creatinine2; 4T91-20</v>
          </cell>
          <cell r="F222" t="str">
            <v>Hóa chất định lượng Creatinine trong huyết thanh hoặc huyết tương người trên máy xét nghiệm sinh hóa tự động.; Thành phần hoạt chất: acid picric; 
Đạt chuẩn ISO 13485 hoặc tương đương
Quy cách: Hộp ≥ 10 x 450 Test</v>
          </cell>
          <cell r="G222" t="str">
            <v>10 x 450 Test</v>
          </cell>
          <cell r="H222" t="str">
            <v>Hộp</v>
          </cell>
          <cell r="I222"/>
          <cell r="J222"/>
          <cell r="K222"/>
          <cell r="L222">
            <v>10</v>
          </cell>
          <cell r="M222">
            <v>8</v>
          </cell>
        </row>
        <row r="223">
          <cell r="D223" t="str">
            <v>Hóa chất xét nghiệm nồng độ protein toàn phần</v>
          </cell>
          <cell r="E223" t="str">
            <v>Total Protein2; 4T81-20</v>
          </cell>
          <cell r="F223" t="str">
            <v>Hóa chất định lượng protein toàn phần trong huyết thanh hoặc huyết tương người trên máy xét nghiệm sinh hóa tự động.
Thành phần hoạt chất:
- Hoạt chất: đồng (II) sulfate pentahydrate. Đạt chuẩn ISO 13485 hoặc tương đương
Quy cách: Hộp ≥ 4 x 200 test</v>
          </cell>
          <cell r="G223" t="str">
            <v>4 x 200 Test</v>
          </cell>
          <cell r="H223" t="str">
            <v>Hộp</v>
          </cell>
          <cell r="I223"/>
          <cell r="J223"/>
          <cell r="K223"/>
          <cell r="L223">
            <v>14</v>
          </cell>
          <cell r="M223">
            <v>10</v>
          </cell>
        </row>
        <row r="224">
          <cell r="D224" t="str">
            <v>Hóa chất xét nghiệm nồng độ Albumin BCG</v>
          </cell>
          <cell r="E224" t="str">
            <v>Alinity c Albumin BCG Reagent Kit; 8P02-20</v>
          </cell>
          <cell r="F224" t="str">
            <v>Hóa chất xét nghiệm định lượng albumin trong huyết thanh hoặc huyết tương người.
Thành phần: 
- R1: Hoạt chất: Xanh Bromcresol, TRIS, Succinic Acid. Chất bảo quản: natri azide (0.1%).
Đạt chuẩn ISO 13485 hoặc tương đương
Quy cách: Hộp ≥ 10 x 325 test</v>
          </cell>
          <cell r="G224" t="str">
            <v>10 x 325 Test</v>
          </cell>
          <cell r="H224" t="str">
            <v>Hộp</v>
          </cell>
          <cell r="I224"/>
          <cell r="J224"/>
          <cell r="K224"/>
          <cell r="L224">
            <v>5</v>
          </cell>
          <cell r="M224">
            <v>5</v>
          </cell>
        </row>
        <row r="225">
          <cell r="D225" t="str">
            <v>Hóa chất xét nghiệm nồng độ Cholesterol</v>
          </cell>
          <cell r="E225" t="str">
            <v>Cholesterol2; 4T88-20</v>
          </cell>
          <cell r="F225" t="str">
            <v>Hóa chất định lượng cholesterol trong huyết thanh hoặc huyết tương người trên máy xét nghiệm sinh hóa tự động.
Thành phần hoạt chất:
- Hoạt chất: cholesterol esterase, cholesterol oxidase (CONII-FD), TODB, 4- aminoantipyrine  và peroxidase (POD).
Đạt chuẩn ISO 13485 hoặc tương đương
Quy cách: Hộp ≥ 4x220 test</v>
          </cell>
          <cell r="G225" t="str">
            <v>Hộp/4x220 test</v>
          </cell>
          <cell r="H225" t="str">
            <v>Hộp</v>
          </cell>
          <cell r="I225"/>
          <cell r="J225"/>
          <cell r="K225">
            <v>0</v>
          </cell>
          <cell r="L225">
            <v>19</v>
          </cell>
          <cell r="M225">
            <v>15</v>
          </cell>
        </row>
        <row r="226">
          <cell r="D226" t="str">
            <v>Hóa chất xét nghiệm nồng độ Triglyceride</v>
          </cell>
          <cell r="E226" t="str">
            <v>Triglyceride2; 4U06-20</v>
          </cell>
          <cell r="F226" t="str">
            <v>Hóa chất định lượng Triglyceride trong huyết thanh hoặc huyết tương người trên máy xét nghiệm sinh hóa tự động. Thành phần hoạt chất:
- Hoạt chất: adenosine-5'-triphosphate (ATP), 4-aminoantipyrine (4-AAP), glycerol kinase (GK), lipoprotein lipase, L- glycerol-3-phosphate oxidase, n,n-bis(4- sulfobutyl)-3-methylaniline (TODB) và peroxidase (POD)
Đạt chuẩn ISO 13485 hoặc tương đương
Quy cách: Hộp ≥ 4 x 350 Test</v>
          </cell>
          <cell r="G226" t="str">
            <v>Hộp/4x350 test</v>
          </cell>
          <cell r="H226" t="str">
            <v>Hộp</v>
          </cell>
          <cell r="I226"/>
          <cell r="J226"/>
          <cell r="K226">
            <v>0</v>
          </cell>
          <cell r="L226">
            <v>12</v>
          </cell>
          <cell r="M226">
            <v>9</v>
          </cell>
        </row>
        <row r="227">
          <cell r="D227" t="str">
            <v>Hóa chất xét nghiệm nồng độ AST</v>
          </cell>
          <cell r="E227" t="str">
            <v>Aspartate Aminotransferase2 ; 4T86-20</v>
          </cell>
          <cell r="F227" t="str">
            <v>Hóa chất chính định lượng aspartate aminotransferase (AST) trong huyết thanh và huyết tương người trên máy xét nghiệm sinh hóa tự động.
Thành phần hoạt chất:
- Hoạt chất: L-aspartic acid, β-NADH, lactate dehydrogenase, và malate dehydrogenase.
- Hoạt chất: α-ketoglutaric acid; Đạt chuẩn ISO 13485 hoặc tương đương
Quy cách: Hộp ≥ 4 x 780 Test</v>
          </cell>
          <cell r="G227" t="str">
            <v>4x300/ hộp</v>
          </cell>
          <cell r="H227" t="str">
            <v>Hộp</v>
          </cell>
          <cell r="I227"/>
          <cell r="J227"/>
          <cell r="K227">
            <v>0</v>
          </cell>
          <cell r="L227">
            <v>36</v>
          </cell>
          <cell r="M227">
            <v>18</v>
          </cell>
        </row>
        <row r="228">
          <cell r="D228" t="str">
            <v>Hóa chất xét nghiệm nồng độ ALT</v>
          </cell>
          <cell r="E228" t="str">
            <v>Alanine Aminotransferase2 ; 4T84-20</v>
          </cell>
          <cell r="F228" t="str">
            <v>Hóa chất chính định lượng alanine aminotransferase trong huyết thanh và huyết tương người trên máy xét nghiệm sinh hóa tự động.
Thành phần hoạt chất:
- Hoạt chất: L-alanine, β-NADH, lactate dehydrogenase
- Hoạt chất: L-alanine, α-ketoglutaric acid
Đạt chuẩn ISO 13485 hoặc tương đương
Quy cách: Hộp ≥ 4 x 300 Test</v>
          </cell>
          <cell r="G228" t="str">
            <v>4x300 test/ hộp</v>
          </cell>
          <cell r="H228" t="str">
            <v>Hộp</v>
          </cell>
          <cell r="I228"/>
          <cell r="J228"/>
          <cell r="K228">
            <v>0</v>
          </cell>
          <cell r="L228">
            <v>36</v>
          </cell>
          <cell r="M228">
            <v>18</v>
          </cell>
        </row>
        <row r="229">
          <cell r="D229" t="str">
            <v>Hóa chất xét nghiệm nồng độ axit uric</v>
          </cell>
          <cell r="E229" t="str">
            <v>Uric Acid2; 4U09-20</v>
          </cell>
          <cell r="F229" t="str">
            <v>Hóa chất định lượng acid uric trong huyết thanh hoặc huyết tương người trên máy xét nghiệm sinh hóa tự động. Thành phần hoạt chất:
- Hoạt chất:TODB
- Hoạt chất: 4-aminoantipyrine, peroxidase (POD), uricase
Đạt chuẩn ISO 13485 hoặc tương đương
Quy cách: Hộp ≥ 4 x 160 Test</v>
          </cell>
          <cell r="G229" t="str">
            <v>4 x 160 Test</v>
          </cell>
          <cell r="H229" t="str">
            <v>Hộp</v>
          </cell>
          <cell r="I229"/>
          <cell r="J229"/>
          <cell r="K229"/>
          <cell r="L229">
            <v>20</v>
          </cell>
          <cell r="M229">
            <v>12</v>
          </cell>
        </row>
        <row r="230">
          <cell r="D230" t="str">
            <v>Hóa chất xét nghiệm nồng độ Amylase</v>
          </cell>
          <cell r="E230" t="str">
            <v>Amylase2; 4T85-20</v>
          </cell>
          <cell r="F230" t="str">
            <v>Hóa chất xét nghiệm định lượng amylase trong huyết thanh, huyết tương hay nước tiểu người; 
Thành phần: 
- R1: Hoạt chất: α-glucosidase. Chất bảo quản: natri azide.
- R2: Hoạt chất: Ethylidene-4-NP-G7 (EPS). Chất bảo quản: natri azide.
Đạt chuẩn ISO 13485 hoặc tương đương
Quy cách: Hộp ≥ 4x160 test</v>
          </cell>
          <cell r="G230" t="str">
            <v>4 x 160 test</v>
          </cell>
          <cell r="H230" t="str">
            <v>Hộp</v>
          </cell>
          <cell r="I230"/>
          <cell r="J230"/>
          <cell r="K230"/>
          <cell r="L230">
            <v>7</v>
          </cell>
          <cell r="M230">
            <v>5</v>
          </cell>
        </row>
        <row r="231">
          <cell r="D231" t="str">
            <v>Hóa chất xét nghiệm nồng độ Gamma-Glutamyl Transferase</v>
          </cell>
          <cell r="E231" t="str">
            <v>Gamma-Glutamyl Transferase2; 4T96-20</v>
          </cell>
          <cell r="F231" t="str">
            <v>Hóa chất định lượng gamma-glutamyl transferase trong huyết thanh hoặc huyết tương người trên máy xét nghiệm sinh hóa tự động. 
Thành phần:
- Hoạt chất: glycylglycine
Đạt chuẩn ISO 13485 hoặc tương đương
Quy cách: Hộp ≥ 4x150 test</v>
          </cell>
          <cell r="G231"/>
          <cell r="H231" t="str">
            <v>Hộp</v>
          </cell>
          <cell r="I231"/>
          <cell r="J231"/>
          <cell r="K231"/>
          <cell r="L231">
            <v>20</v>
          </cell>
          <cell r="M231">
            <v>12</v>
          </cell>
        </row>
        <row r="232">
          <cell r="D232" t="str">
            <v>Hóa chất xét nghiệm định lượng magie trong huyết thanh, huyết tương hoặc nước tiểu người</v>
          </cell>
          <cell r="E232" t="str">
            <v>Magnesium; 8P19-25</v>
          </cell>
          <cell r="F232" t="str">
            <v>Hóa chất xét nghiệm định lượng magie trong huyết thanh, huyết tương hoặc nước tiểu người.
Thành phần: 
- R1: Hoạt chất: Isocitrate dehydrogenase, muối D-Isocitrate potassium. Chất bảo quản: natri azide (0.1%).
- R2: Hoạt chất: NADP. Chất bảo quản: natri azide.
Đạt chuẩn ISO 13485 hoặc tương đương
Hộp ≥ 2x360 test</v>
          </cell>
          <cell r="G232" t="str">
            <v>2 x 360 Test</v>
          </cell>
          <cell r="H232" t="str">
            <v>Hộp</v>
          </cell>
          <cell r="I232"/>
          <cell r="J232"/>
          <cell r="K232"/>
          <cell r="L232">
            <v>1</v>
          </cell>
          <cell r="M232">
            <v>1</v>
          </cell>
        </row>
        <row r="233">
          <cell r="D233" t="str">
            <v>Hóa chất xét nghiệm định lượng phosphorus trong huyết thanh, huyết tương hay nước tiểu người</v>
          </cell>
          <cell r="E233" t="str">
            <v>Alinity c Phosphorus Reagent Kit; 8P40-20</v>
          </cell>
          <cell r="F233" t="str">
            <v>Hóa chất xét nghiệm định lượng phosphorus trong huyết thanh, huyết tương hay nước tiểu người.
Thành phần: 
- R1: Hoạt chất: Sulfuric acid. Thành phần không hoạt tính: Polyethylene glycol octylphenyl ether là hoạt chất bề mặt.
- R2: Hoạt chất: Ammonium molybdate, Sulfuric acid. Thành phần không hoạt tính: Polyethylene glycol octylphenyl ether là hoạt chất bề mặt.
Đạt chuẩn ISO 13485  hoặc tương đương
Hộp ≥ 10x400 test</v>
          </cell>
          <cell r="G233" t="str">
            <v>10 x 400 Test</v>
          </cell>
          <cell r="H233" t="str">
            <v>Hộp</v>
          </cell>
          <cell r="I233"/>
          <cell r="J233"/>
          <cell r="K233"/>
          <cell r="L233">
            <v>1</v>
          </cell>
          <cell r="M233">
            <v>1</v>
          </cell>
        </row>
        <row r="234">
          <cell r="D234" t="str">
            <v>Hóa chất xét nghiệm nồng độ Calcium</v>
          </cell>
          <cell r="E234" t="str">
            <v>Alinity c Calcium Reagent Kit; 7P57-20</v>
          </cell>
          <cell r="F234" t="str">
            <v>Hóa chất định lượng Calcium trong huyết thanh và huyết tương người trên máy xét nghiệm sinh hóa tự động.; Thành phần hoạt chất: - Hoạt chất: arsenazo-III dye, sodium acetate.
Đạt chuẩn ISO 13485
Quy cách: Hộp ≥ 10 x 400 test</v>
          </cell>
          <cell r="G234" t="str">
            <v>Hộp 4.000 test</v>
          </cell>
          <cell r="H234" t="str">
            <v>Hộp</v>
          </cell>
          <cell r="I234"/>
          <cell r="J234"/>
          <cell r="K234">
            <v>0</v>
          </cell>
          <cell r="L234">
            <v>5</v>
          </cell>
          <cell r="M234">
            <v>5</v>
          </cell>
        </row>
        <row r="235">
          <cell r="D235" t="str">
            <v>Hóa chất xét nghiệm xác định hoạt độ Lipase trong huyết thanh hay huyết tương</v>
          </cell>
          <cell r="E235" t="str">
            <v>Lipase NG OC Reagent Kit; 4Y85-20</v>
          </cell>
          <cell r="F235" t="str">
            <v>Xét nghiệm chẩn đoán in vitro, được sử dụng để xác định hoạt độ của Lipase trong huyết thanh và huyết tương bằng phương pháp đo màu động học
- Khoảng đo 4,0 - 300 U/L.
-Giới hạn định lượng (LOQ) ≤4,0 U/L
Hộp ≥ 240 test</v>
          </cell>
          <cell r="G235" t="str">
            <v>Bộ/ 1 x 55 mL + 1 x 20 mL</v>
          </cell>
          <cell r="H235" t="str">
            <v>Hộp</v>
          </cell>
          <cell r="I235"/>
          <cell r="J235"/>
          <cell r="K235">
            <v>0</v>
          </cell>
          <cell r="L235">
            <v>7</v>
          </cell>
          <cell r="M235">
            <v>2</v>
          </cell>
        </row>
        <row r="236">
          <cell r="D236" t="str">
            <v xml:space="preserve">Hoá chất chuẩn xét nghiệm Lipase </v>
          </cell>
          <cell r="E236" t="str">
            <v>Lipase NG OC Cal; 4Y85-01</v>
          </cell>
          <cell r="F236" t="str">
            <v>Hoá chất chuẩn xét nghiệm Lipase để định lượng lipase trong huyết thanh hay huyết tương.
- Quy cách: Hộp ≥ 2x3mL</v>
          </cell>
          <cell r="G236" t="str">
            <v>Hộp/4x3ml</v>
          </cell>
          <cell r="H236" t="str">
            <v>Hộp</v>
          </cell>
          <cell r="I236"/>
          <cell r="J236"/>
          <cell r="K236">
            <v>0</v>
          </cell>
          <cell r="L236">
            <v>4</v>
          </cell>
          <cell r="M236">
            <v>4</v>
          </cell>
        </row>
        <row r="237">
          <cell r="D237" t="str">
            <v>Hóa chất xét nghiệm định lượng alkaline phosphatase trong huyết thanh hoặc huyết tương người</v>
          </cell>
          <cell r="E237" t="str">
            <v>Alkaline Phosphatase2; 4T83-20</v>
          </cell>
          <cell r="F237" t="str">
            <v>Hóa chất xét nghiệm định lượng alkaline phosphatase trong huyết thanh hoặc huyết tương người.
Thành phần: 
R1: Hoạt chất: 2-amino-2-methylpropanol (AMP). Chất bảo quản: natri azide.
R2: Hoạt chất: 4-nitrophenyl phosphate. Chất bảo quản: natri azide.
Đạt chuẩn ISO 13485  hoặc tương đương
Hộp ≥ 10x200 test</v>
          </cell>
          <cell r="G237" t="str">
            <v>Hộp 10x200 test</v>
          </cell>
          <cell r="H237" t="str">
            <v>Hộp</v>
          </cell>
          <cell r="I237"/>
          <cell r="J237"/>
          <cell r="K237">
            <v>0</v>
          </cell>
          <cell r="L237">
            <v>1</v>
          </cell>
          <cell r="M237">
            <v>1</v>
          </cell>
        </row>
        <row r="238">
          <cell r="D238" t="str">
            <v>Hóa chất Xét nghiệm định lượng creatine kinase trong huyết thanh hay huyết tương người</v>
          </cell>
          <cell r="E238" t="str">
            <v>Alinity c Creatine Kinase Reagent Kit; 8P42-20</v>
          </cell>
          <cell r="F238" t="str">
            <v>Hóa chất Xét nghiệm Creatine Kinase được sử dụng để định lượng creatine kinase trong huyết thanh hay huyết tương người.
Thành phần: 
- R1: Hoạt chất: muối kali ADP, AMP, AP5A, β-NADP, EDTA, G-6-PDH (Leuconostoc mesenteroides), Glucose, Hexokinase (nấm men), Imidazole, Magnesium acetate, và NAC. Chất bảo quản: natri azide.
- R2: Hoạt chất: Creatine phosphate, Glucose, Imidazole, và Magnesium acetate. Chất bảo quản: natri azide.
Đạt chuẩn ISO 13485  hoặc tương đương
Hộp ≥ 47,8ml</v>
          </cell>
          <cell r="G238" t="str">
            <v>47,8ml
(1.200 test)</v>
          </cell>
          <cell r="H238" t="str">
            <v>Hộp</v>
          </cell>
          <cell r="I238"/>
          <cell r="J238"/>
          <cell r="K238"/>
          <cell r="L238">
            <v>1</v>
          </cell>
          <cell r="M238">
            <v>1</v>
          </cell>
        </row>
        <row r="239">
          <cell r="D239" t="str">
            <v>Hóa chất xét nghiệm định lượng acid lactic trong huyết tương người</v>
          </cell>
          <cell r="E239" t="str">
            <v>Alinity c Lactic Acid Reagent Kit; 8P21-21</v>
          </cell>
          <cell r="F239" t="str">
            <v>Hóa chất xét nghiệm định lượng acid lactic trong huyết tương người
Thành phần: 
- R1: Hoạt chất: Lactate oxidase, Peroxidase (cây cải ngựa), Tiền chất tạo màu (theo yêu cầu). Thành phần không phản ứng: chất đệm, chất làm đầy và chất ổn định.
Đạt chuẩn ISO 13485  hoặc tương đương
Hộp ≥ 245ml</v>
          </cell>
          <cell r="G239" t="str">
            <v>245ml
(1000 test)</v>
          </cell>
          <cell r="H239" t="str">
            <v>Hộp</v>
          </cell>
          <cell r="I239"/>
          <cell r="J239"/>
          <cell r="K239"/>
          <cell r="L239">
            <v>1</v>
          </cell>
          <cell r="M239">
            <v>1</v>
          </cell>
        </row>
        <row r="240">
          <cell r="D240" t="str">
            <v>Hóa chất xét nghiệm định lượng lactate dehydrogenase (LDH) trong huyết thanh hoặc huyết tương người</v>
          </cell>
          <cell r="E240" t="str">
            <v>Lactate Dehydrogenase2 ; 4T99-20</v>
          </cell>
          <cell r="F240" t="str">
            <v>Hóa chất xét nghiệm định lượng lactate dehydrogenase (LDH) trong huyết thanh hoặc huyết tương người
Thành phần: 
- R1: Hoạt chất: L-(+)-lithium-lactate.
Chất bảo quản: natri azide.
- R2: Hoạt chất: NAD+. Chất bảo quản: ProClin 300.
Đạt chuẩn ISO 13485  hoặc tương đương
Hộp ≥ 4 x 150 Test</v>
          </cell>
          <cell r="G240" t="str">
            <v>4 x 150 Test</v>
          </cell>
          <cell r="H240" t="str">
            <v>Hộp</v>
          </cell>
          <cell r="I240"/>
          <cell r="J240"/>
          <cell r="K240"/>
          <cell r="L240">
            <v>1</v>
          </cell>
          <cell r="M240">
            <v>1</v>
          </cell>
        </row>
        <row r="241">
          <cell r="D241" t="str">
            <v>Hóa chất hiệu chuẩn nhiều xét nghiệm sinh hóa thường quy</v>
          </cell>
          <cell r="E241" t="str">
            <v>Consolidated Chemistry Calibrator; 4V62-01</v>
          </cell>
          <cell r="F241" t="str">
            <v>Hóa chất sử dụng để hiệu chuẩn các xét nghiệm sinh hóa lâm sàng định lượng trên hệ thống xét nghiệm sinh hóa tự động. Được điều chế từ huyết thanh người dạng đông khô có chứa các chất cần phân tích sau: alanine aminotransferase, albumin, alkaline phosphatase, amylase, aspartate aminotransferase, canxi, cholesterol, creatine kinase, creatinine, gamma-glutamyl transferase, glucose, iron (sắt), lactate dehydrogenase, acid lactic, lipase, phospho, bilirubin toàn phần, protein toàn phần, triglyceride, urea nitrogen, và acid uric.
Quy cách: Hộp ≥ 6 x 5 ml</v>
          </cell>
          <cell r="G241"/>
          <cell r="H241" t="str">
            <v>Hộp</v>
          </cell>
          <cell r="I241"/>
          <cell r="J241"/>
          <cell r="K241"/>
          <cell r="L241">
            <v>5</v>
          </cell>
          <cell r="M241">
            <v>3</v>
          </cell>
        </row>
        <row r="242">
          <cell r="D242" t="str">
            <v>Dung dịch hiệu chuẩn các xét nghiệm sinh hóa chung: Albumin, Calcium, Cholesterol, Creatinine, Glucose, Lactic Acid, Magnesium, Phosphorus, Total Protein (Protein toàn phần), Triglyceride, Urea Nitrogen, và Uric Acid</v>
          </cell>
          <cell r="E242" t="str">
            <v>Alinity c Multiconstituent Calibrator Kit; 8P60-01</v>
          </cell>
          <cell r="F242" t="str">
            <v>Hóa chất hiệu chuẩn cho xét nghiệm sinh hóa Albumin, Calcium, Cholesterol, Creatinine, Glucose, Lactic Acid, Magnesium, Phosphorus, Total Protein (Protein toàn phần), Triglyceride, Urea Nitrogen, và Uric Acid.; Quy cách: Hộp ≥ 6 chai x 2,9mL</v>
          </cell>
          <cell r="G242"/>
          <cell r="H242" t="str">
            <v>Hộp</v>
          </cell>
          <cell r="I242"/>
          <cell r="J242"/>
          <cell r="K242"/>
          <cell r="L242">
            <v>1</v>
          </cell>
          <cell r="M242">
            <v>1</v>
          </cell>
        </row>
        <row r="243">
          <cell r="D243" t="str">
            <v>Hóa chất xét nghiệm nồng độ Iron</v>
          </cell>
          <cell r="E243" t="str">
            <v>Iron2; 4T98-20</v>
          </cell>
          <cell r="F243" t="str">
            <v>Hóa chất định lượng đo màu trực tiếp sắt không khử protein trong huyết thanh hoặc huyết tương người trên máy xét nghiệm sinh hóa tự động. 
Thành phần:
- Hoạt chất guanidine hydrochloride
- Hoạt chất: ferene-S và L-ascorbic acid.
Đạt chuẩn ISO 13485 hoặc tương đương; Quy cách: Hộp ≥ 4 x 225 Test</v>
          </cell>
          <cell r="G243" t="str">
            <v>Hộp 4x225 test</v>
          </cell>
          <cell r="H243" t="str">
            <v>Hộp</v>
          </cell>
          <cell r="I243"/>
          <cell r="J243"/>
          <cell r="K243">
            <v>0</v>
          </cell>
          <cell r="L243">
            <v>4</v>
          </cell>
          <cell r="M243">
            <v>4</v>
          </cell>
        </row>
        <row r="244">
          <cell r="D244" t="str">
            <v>Hóa chất hiệu chuẩn cho xét nghiệm Iron</v>
          </cell>
          <cell r="E244" t="str">
            <v>Alinity c Iron Calibrator Kit; 4U75-01</v>
          </cell>
          <cell r="F244" t="str">
            <v>Hoá chất hiệu chuẩn xét nghiệm Iron. Đạt chuẩn ISO 13485 hoặc tương đương; Quy cách: Hộp ≥ 6 chai x 5mL</v>
          </cell>
          <cell r="G244"/>
          <cell r="H244" t="str">
            <v>Hộp</v>
          </cell>
          <cell r="I244"/>
          <cell r="J244"/>
          <cell r="K244"/>
          <cell r="L244">
            <v>1</v>
          </cell>
          <cell r="M244">
            <v>1</v>
          </cell>
        </row>
        <row r="245">
          <cell r="D245" t="str">
            <v>Hóa chất xét nghiệm nồng độ HDL</v>
          </cell>
          <cell r="E245" t="str">
            <v>Alinity c Ultra HDL Reagent Kit; 7P75-20</v>
          </cell>
          <cell r="F245" t="str">
            <v>Hóa chất định lượng cholesterol lipoprotein tỉ trọng cao (HDL) trong huyết thanh hoặc huyết tương người trên máy xét nghiệm sinh hóa tự động.
Thành phần hoạt chất:
- Hoạt chất: Cholesterol oxidase (E. coli), Peroxidase (họ Cải), N, N-bis (4- sulphobutyl)- m-toluidine-disodium (DSBmT), Accelerator, Ascorbic oxidase (Cucurbita sp.)
- Hoạt chất: Cholesterol esterase (Pseudomonas sp.), 4-aminoantipyrine (≤ 0.1%), Chất tẩy (≤2.0%).
Đạt chuẩn ISO 13485 hoặc tương đương; Quy cách: Hộp ≥ 4 x 350 test</v>
          </cell>
          <cell r="G245"/>
          <cell r="H245" t="str">
            <v>Hộp</v>
          </cell>
          <cell r="I245"/>
          <cell r="J245"/>
          <cell r="K245"/>
          <cell r="L245">
            <v>6</v>
          </cell>
          <cell r="M245">
            <v>5</v>
          </cell>
        </row>
        <row r="246">
          <cell r="D246" t="str">
            <v>Hóa chất xét nghiệm nồng độ LDL</v>
          </cell>
          <cell r="E246" t="str">
            <v>Alinity c Direct LDL Reagent Kit; 7P71-20</v>
          </cell>
          <cell r="F246" t="str">
            <v>Hóa chất định lượng trực tiếp cholesterol lipoprotein tỉ trọng thấp (LDL) trong huyết thanh hoặc huyết tương người trên máy xét nghiệm sinh hóa tự động.
Thành phần hoạt chất:
- Hoạt chất: Dung dịch đệm MES (pH 6.3), Chất tẩy 1 (≤ 1.0%), Cholesterol esterase (từ vi sinh vật), Cholesterol oxidase (từ vi sinh vật), Peroxidase (từ cây cải ngựa), 4- aminoantipyrine (≤ 0.01%), Ascorbic acid oxidase (Cucurbita sp.).
- Hoạt chất: Dung dịch đệm MES (pH 6.3), Chất tẩy 2 (≤ 1.0%), N,N-bis(4-sulfobutyl)-m-toluidine, disodium (DSBmT)
Đạt chuẩn ISO 13485 hoặc tương đương; Quy cách: Hộp ≥ 2 x 290 test</v>
          </cell>
          <cell r="G246" t="str">
            <v>Hộp 2 x 290 test</v>
          </cell>
          <cell r="H246" t="str">
            <v>Hộp</v>
          </cell>
          <cell r="I246"/>
          <cell r="J246"/>
          <cell r="K246"/>
          <cell r="L246">
            <v>15</v>
          </cell>
          <cell r="M246">
            <v>8</v>
          </cell>
        </row>
        <row r="247">
          <cell r="D247" t="str">
            <v>Huyết thanh hiệu chuẩn Hóa chất xét nghiệm sinh hóa, tối thiểu cho LDL, HDL, Apolipoprotein</v>
          </cell>
          <cell r="E247" t="str">
            <v>Alinity c Lipid Multiconstituent Calibrator Kit; 9P14-03</v>
          </cell>
          <cell r="F247" t="str">
            <v>Hóa chất chuẩn sử dụng để hiệu chuẩn các xét nghiệm Apolipoprotein A1 (APOA1), Apolipoprotein B (APOB), Direct Low Density Lipoprotein (Direct LDL), và Ultra High Density Lipoprotein (Ultra HDL) trên hệ thống máy xét nghiệm sinh hóa tự động.
Đạt chuẩn ISO 13485 hoặc tương đương; Quy cách: Hộp ≥ 6 chai x 1,0 mL</v>
          </cell>
          <cell r="G247"/>
          <cell r="H247" t="str">
            <v>Hộp</v>
          </cell>
          <cell r="I247"/>
          <cell r="J247"/>
          <cell r="K247"/>
          <cell r="L247">
            <v>5</v>
          </cell>
          <cell r="M247">
            <v>4</v>
          </cell>
        </row>
        <row r="248">
          <cell r="D248" t="str">
            <v>Hóa chất xét nghiệm nồng độ Bilirubin toàn phần</v>
          </cell>
          <cell r="E248" t="str">
            <v>Alinity c Total Bilirubin Reagent Kit; 4V51-21</v>
          </cell>
          <cell r="F248" t="str">
            <v>Hóa chất xét nghiệm nồng độ Total Bilirubin
Thành phần: 
- R1: Hoạt chất: Chất có hoạt tính bề mặt, HCl.
- R2: Hoạt chất: 2,4-dichloroaniline, HCl, Sodium nitrite, Chất có hoạt tính bề mặt.
Đạt tiêu chuẩn ISO 13485 hoặc tương đương
Hộp ≥ 69,7 mL</v>
          </cell>
          <cell r="G248" t="str">
            <v>69,7 mL
(2.750 test)</v>
          </cell>
          <cell r="H248" t="str">
            <v>Hộp</v>
          </cell>
          <cell r="I248"/>
          <cell r="J248"/>
          <cell r="K248"/>
          <cell r="L248">
            <v>6</v>
          </cell>
          <cell r="M248">
            <v>5</v>
          </cell>
        </row>
        <row r="249">
          <cell r="D249" t="str">
            <v>Hóa chất xét nghiệm nồng độ Bilirubin trực tiếp</v>
          </cell>
          <cell r="E249" t="str">
            <v>Alinity c Direct Bilirubin Reagent Kit; 7P97-20</v>
          </cell>
          <cell r="F249" t="str">
            <v>Hóa chất xét nghiệm nồng độ Bilirubin trực tiếp
Đạt chuẩn ISO 13485 hoặc tương đương; Quy cách: Hộp ≥ 4 x 360 test</v>
          </cell>
          <cell r="G249"/>
          <cell r="H249" t="str">
            <v>Hộp</v>
          </cell>
          <cell r="I249"/>
          <cell r="J249"/>
          <cell r="K249"/>
          <cell r="L249">
            <v>10</v>
          </cell>
          <cell r="M249">
            <v>7</v>
          </cell>
        </row>
        <row r="250">
          <cell r="D250" t="str">
            <v>Dung dịch hiệu chuẩn, tối thiểu cho xét nghiệm Bilirubin toàn phần và trực tiếp</v>
          </cell>
          <cell r="E250" t="str">
            <v>Alinity c Bilirubin Calibrator Kit; 8P61-01</v>
          </cell>
          <cell r="F250" t="str">
            <v>Hóa chất hiệu chuẩn cho xét nghiệm Bilirubin; Đạt chuẩn ISO 13485 hoặc tương đương; Quy cách: Hộp ≥ 6 chai x 5mL</v>
          </cell>
          <cell r="G250"/>
          <cell r="H250" t="str">
            <v>Hộp</v>
          </cell>
          <cell r="I250"/>
          <cell r="J250"/>
          <cell r="K250"/>
          <cell r="L250">
            <v>1</v>
          </cell>
          <cell r="M250">
            <v>1</v>
          </cell>
        </row>
        <row r="251">
          <cell r="D251" t="str">
            <v>Hóa chất xét nghiệm định lượng Prealbumin</v>
          </cell>
          <cell r="E251" t="str">
            <v>Prealbumin; 9P86-24</v>
          </cell>
          <cell r="F251" t="str">
            <v>Thành phần: 
- R1: Hoạt chất: polyethylene glycol, TRIS. Chất bảo quản: natri azide.
- R2: Hoạt chất: Kháng thể kháng prealbumin người từ huyết thanh dê, TRIS. Chất bảo quản: natri azide
Hộp ≥ 29,8ml</v>
          </cell>
          <cell r="G251" t="str">
            <v>29,8ml 
(200 test)</v>
          </cell>
          <cell r="H251" t="str">
            <v>Hộp</v>
          </cell>
          <cell r="I251"/>
          <cell r="J251"/>
          <cell r="K251"/>
          <cell r="L251">
            <v>1</v>
          </cell>
          <cell r="M251">
            <v>1</v>
          </cell>
        </row>
        <row r="252">
          <cell r="D252" t="str">
            <v>Dung dịch hiệu chuẩn xét nghiệm  Prealbumin</v>
          </cell>
          <cell r="E252" t="str">
            <v>Alinity c Prealbumin Calibrator Kit; 4S01-01</v>
          </cell>
          <cell r="F252" t="str">
            <v>Dung dịch hiệu chuẩn xét nghiệm Prealbumin.
Thành phần được điều chế từ prealbumin người trong huyết thanh người. Chất bảo quản: natri azide. Đạt tiêu chuẩn chất lượng ISO 13485 hoặc tương đương
Hộp ≥ 5x1ml</v>
          </cell>
          <cell r="G252" t="str">
            <v>5x1ml</v>
          </cell>
          <cell r="H252" t="str">
            <v>Hộp</v>
          </cell>
          <cell r="I252"/>
          <cell r="J252"/>
          <cell r="K252"/>
          <cell r="L252">
            <v>1</v>
          </cell>
          <cell r="M252">
            <v>1</v>
          </cell>
        </row>
        <row r="253">
          <cell r="D253" t="str">
            <v>Hóa chất xét nghiệm định lượng Ethanol</v>
          </cell>
          <cell r="E253" t="str">
            <v>Alinity c Ethanol Reagent Kit; 8P41-20</v>
          </cell>
          <cell r="F253" t="str">
            <v>Hóa chất xét nghiệm định lượng ethanol trong mẫu huyết thanh, huyết tương, hay nước tiểu người.
Thành phần: 
- R1: Hoạt chất: đệm TRIS. Chất bảo quản: natri azide (≤ 0.1%).
- R2: Hoạt chất: ADH, NAD. Chất bảo quản: natri azide (≤ 0.1%).
 Đạt tiêu chuẩn chất lượng ISO 13485 hoặc tương đương
Hộp ≥ 29,8 mL</v>
          </cell>
          <cell r="G253" t="str">
            <v>29,8 mL (200 test)</v>
          </cell>
          <cell r="H253" t="str">
            <v>Hộp</v>
          </cell>
          <cell r="I253"/>
          <cell r="J253"/>
          <cell r="K253"/>
          <cell r="L253">
            <v>4</v>
          </cell>
          <cell r="M253">
            <v>3</v>
          </cell>
        </row>
        <row r="254">
          <cell r="D254" t="str">
            <v>Dung dịch hiệu chuẩn xét nghiệm định lượng ethanol</v>
          </cell>
          <cell r="E254" t="str">
            <v>Alinity c Ethanol Calibrator Kit; 8P41-01</v>
          </cell>
          <cell r="F254" t="str">
            <v>Mẫu chuẩn Ethanol Calibrators được dùng để hiệu chuẩn xét nghiệm định lượng ethanol (ethyl alcohol hoặc alcohol) trong nước tiểu, huyết thanh hoặc huyết tương người.
Thành phần: có thành phần ethanol trong đệm TRIS. Chất bảo quản: natri azide.
Đạt tiêu chuẩn chất lượng ISO 13485 hoặc tương đương
Hộp ≥ 3 lọ x 3 mL</v>
          </cell>
          <cell r="G254" t="str">
            <v>3 lọ x 3 mL</v>
          </cell>
          <cell r="H254" t="str">
            <v>Hộp</v>
          </cell>
          <cell r="I254"/>
          <cell r="J254"/>
          <cell r="K254"/>
          <cell r="L254">
            <v>1</v>
          </cell>
          <cell r="M254">
            <v>1</v>
          </cell>
        </row>
        <row r="255">
          <cell r="D255" t="str">
            <v>Hóa chất kiểm tra chất lượng xét nghiệm định lượng ethanol</v>
          </cell>
          <cell r="E255" t="str">
            <v>Alinity c Ethanol Control Kit; 8P41-10</v>
          </cell>
          <cell r="F255" t="str">
            <v>Mẫu chứng Ethanol Controls được dùng để kiểm tra chất lượng xét nghiệm định lượng ethanol (ethyl alcohol hoặc alcohol) trong nước tiểu, huyết thanh hoặc huyết tương người
Hộp ≥ 29,8 mL</v>
          </cell>
          <cell r="G255" t="str">
            <v>29,8 mL (200 test)</v>
          </cell>
          <cell r="H255" t="str">
            <v>Hộp</v>
          </cell>
          <cell r="I255"/>
          <cell r="J255"/>
          <cell r="K255"/>
          <cell r="L255">
            <v>1</v>
          </cell>
          <cell r="M255">
            <v>1</v>
          </cell>
        </row>
        <row r="256">
          <cell r="D256" t="str">
            <v>Hoá chất kiểm tra chất lượng xét nghiệm Ceruloplasmin, CRP, Chuỗi nhẹ Kappa, chuỗi nhẹ Lambda mức 1</v>
          </cell>
          <cell r="E256" t="str">
            <v>Alinity c Immuno Control 1 Kit; 8P75-15</v>
          </cell>
          <cell r="F256" t="str">
            <v>Immuno Control 1 Kit,  Immuno Control 2 Kit, và  Immuno Control Set chỉ được sử dụng để kiểm tra hiệu năng của các xét nghiệm Ceruloplasmin,  CRP Vario,  Kappa Light Chains, và  Lambda Light Chains bằng phương pháp đo độ đục miễn dịch.
Quy cách: Hộp ≥ 1 x 5 mL</v>
          </cell>
          <cell r="G256"/>
          <cell r="H256" t="str">
            <v>Hộp</v>
          </cell>
          <cell r="I256"/>
          <cell r="J256"/>
          <cell r="K256"/>
          <cell r="L256">
            <v>4</v>
          </cell>
          <cell r="M256">
            <v>3</v>
          </cell>
        </row>
        <row r="257">
          <cell r="D257" t="str">
            <v>Hoá chất kiểm tra chất lượng xét nghiệm Ceruloplasmin, CRP, Chuỗi nhẹ Kappa, chuỗi nhẹ Lambda mức 2</v>
          </cell>
          <cell r="E257" t="str">
            <v>Alinity c Immuno Control 2 Kit; 8P75-16</v>
          </cell>
          <cell r="F257" t="str">
            <v>Immuno Control 1 Kit,  Immuno Control 2 Kit, và  Immuno Control Set chỉ được sử dụng để kiểm tra hiệu năng của các xét nghiệm Ceruloplasmin,  CRP Vario,  Kappa Light Chains, và  Lambda Light Chains bằng phương pháp đo độ đục miễn dịch.
Quy cách: Hộp ≥ 1 x 5 mL</v>
          </cell>
          <cell r="G257"/>
          <cell r="H257" t="str">
            <v>Hộp</v>
          </cell>
          <cell r="I257"/>
          <cell r="J257"/>
          <cell r="K257"/>
          <cell r="L257">
            <v>4</v>
          </cell>
          <cell r="M257">
            <v>3</v>
          </cell>
        </row>
        <row r="258">
          <cell r="D258" t="str">
            <v>Hóa chất xét nghiệm nồng độ Transferrin</v>
          </cell>
          <cell r="E258" t="str">
            <v>Transferrin; 8P38-24</v>
          </cell>
          <cell r="F258" t="str">
            <v>Hóa chất xét nghiệm nồng độ Transferrin; Đạt tiêu chuẩn ISO 13485 hoặc tương đương; Quy cách: Hộp ≥ 800 tests</v>
          </cell>
          <cell r="G258"/>
          <cell r="H258" t="str">
            <v>Hộp</v>
          </cell>
          <cell r="I258"/>
          <cell r="J258"/>
          <cell r="K258"/>
          <cell r="L258">
            <v>1</v>
          </cell>
          <cell r="M258">
            <v>1</v>
          </cell>
        </row>
        <row r="259">
          <cell r="D259" t="str">
            <v>Hóa chất hiệu chuẩn các xét nghiệm sinh hóa protein đặc biệt:  Immunoglobulin A (IgA), Immunoglobulin G (IgG), Immunoglobulin M (IgM), Complement C3 (C3), Complement C4 (C4), Haptoglobin, và Transferrin (Transf)</v>
          </cell>
          <cell r="E259" t="str">
            <v>Alinity c Specific Proteins Multiconstituent Calibrator Kit; 8p62-01</v>
          </cell>
          <cell r="F259" t="str">
            <v>Hóa chất hiệu chuẩn các xét nghiệm Immunoglobulin A (IgA), Immunoglobulin G (IgG), Immunoglobulin M (IgM), Complement C3 (C3), Complement C4 (C4), Haptoglobin, và Transferrin (Transf); Quy cách: Hộp ≥ 5 chai x 1ml</v>
          </cell>
          <cell r="G259"/>
          <cell r="H259" t="str">
            <v>Hộp</v>
          </cell>
          <cell r="I259"/>
          <cell r="J259"/>
          <cell r="K259"/>
          <cell r="L259">
            <v>1</v>
          </cell>
          <cell r="M259">
            <v>1</v>
          </cell>
        </row>
        <row r="260">
          <cell r="D260" t="str">
            <v>Dung dịch kiểm tra chung các xét nghiệm sinh hóa mức 1</v>
          </cell>
          <cell r="E260" t="str">
            <v>Multichem S Plus Unassayed; 8P87-10</v>
          </cell>
          <cell r="F260" t="str">
            <v>Hóa chất kiểm tra chất lượng xét nghiệm sinh hóa mức 1; Quy cách: Hộp ≥ 12 chai x 5ml</v>
          </cell>
          <cell r="G260"/>
          <cell r="H260" t="str">
            <v>Hộp</v>
          </cell>
          <cell r="I260"/>
          <cell r="J260"/>
          <cell r="K260"/>
          <cell r="L260">
            <v>1</v>
          </cell>
          <cell r="M260">
            <v>1</v>
          </cell>
        </row>
        <row r="261">
          <cell r="D261" t="str">
            <v>Dung dịch kiểm tra chung các xét nghiệm sinh hóa mức 2</v>
          </cell>
          <cell r="E261" t="str">
            <v>Multichem S Plus Unassayed; 8P87-11</v>
          </cell>
          <cell r="F261" t="str">
            <v>Hóa chất kiểm tra chất lượng xét nghiệm sinh hóa mức 2; Quy cách: Hộp ≥ Hộp 12 chai x 5ml</v>
          </cell>
          <cell r="G261"/>
          <cell r="H261" t="str">
            <v>Hộp</v>
          </cell>
          <cell r="I261"/>
          <cell r="J261"/>
          <cell r="K261"/>
          <cell r="L261">
            <v>1</v>
          </cell>
          <cell r="M261">
            <v>1</v>
          </cell>
        </row>
        <row r="262">
          <cell r="D262" t="str">
            <v>Dung dịch kiểm tra chung các xét nghiệm sinh hóa mức 3</v>
          </cell>
          <cell r="E262" t="str">
            <v>Multichem S Plus Unassayed; 8P87-12</v>
          </cell>
          <cell r="F262" t="str">
            <v>Hóa chất kiểm tra chất lượng xét nghiệm sinh hóa mức 3; Quy cách: Hộp ≥ Hộp 12 chai x 5ml</v>
          </cell>
          <cell r="G262"/>
          <cell r="H262" t="str">
            <v>Hộp</v>
          </cell>
          <cell r="I262"/>
          <cell r="J262"/>
          <cell r="K262"/>
          <cell r="L262">
            <v>1</v>
          </cell>
          <cell r="M262">
            <v>1</v>
          </cell>
        </row>
        <row r="263">
          <cell r="D263" t="str">
            <v>Hóa chất xét nghiệm định lượng Microalbumin</v>
          </cell>
          <cell r="E263" t="str">
            <v>Microalbumin; 8P04-24</v>
          </cell>
          <cell r="F263" t="str">
            <v>Hóa chất xét nghiệm định lượng Microalbumin
Thành phần: 
- R1: Hoạt chất: Dung dịch đệm Good, sodium chloride, sodium hydroxide. Chất bảo quản: natri azide.
- R2: Hoạt chất: Dung dịch đệm TRIS, kháng thể kháng albumin người (từ dê), sodium chloride, acid hydrochloric. Chất bảo quản: natri azide. 
Đạt tiêu chuẩn ISO 13485 hoặc tương đương; Quy cách: Hộp ≥ 2 x 320 Test</v>
          </cell>
          <cell r="G263" t="str">
            <v>Hộp 2 x 320 test</v>
          </cell>
          <cell r="H263" t="str">
            <v>Hộp</v>
          </cell>
          <cell r="I263"/>
          <cell r="J263"/>
          <cell r="K263">
            <v>0</v>
          </cell>
          <cell r="L263">
            <v>2</v>
          </cell>
          <cell r="M263">
            <v>2</v>
          </cell>
        </row>
        <row r="264">
          <cell r="D264" t="str">
            <v>Hóa chất hiệu chuẩn cho xét nghiệm Microalbumin</v>
          </cell>
          <cell r="E264" t="str">
            <v>Microalbumin Calibrators; 8P04-04</v>
          </cell>
          <cell r="F264" t="str">
            <v>Hoá chất hiệu chuẩn xét nghiệm Microalbumin . Đạt chuẩn ISO 13485 hoặc tương đương; Quy cách: Hộp ≥ 5 x 2 mL</v>
          </cell>
          <cell r="G264"/>
          <cell r="H264" t="str">
            <v>Hộp</v>
          </cell>
          <cell r="I264"/>
          <cell r="J264"/>
          <cell r="K264"/>
          <cell r="L264">
            <v>1</v>
          </cell>
          <cell r="M264">
            <v>1</v>
          </cell>
        </row>
        <row r="265">
          <cell r="D265" t="str">
            <v>Hóa chất kiểm tra chất lượng xét nghiệm Microalbumin</v>
          </cell>
          <cell r="E265" t="str">
            <v>Microalbumin Controls ; 8P04-14</v>
          </cell>
          <cell r="F265" t="str">
            <v>Hóa chất kiểm tra chất lượng xét nghiệm Microalbumin, bảo quản ở nhiệt độ 2-8 độ C, tiêu chuẩn chất lượng ISO 13485 hoặc tương đương; Quy cách: Hộp ≥ 4 x 2ml</v>
          </cell>
          <cell r="G265"/>
          <cell r="H265" t="str">
            <v>Hộp</v>
          </cell>
          <cell r="I265"/>
          <cell r="J265"/>
          <cell r="K265"/>
          <cell r="L265">
            <v>1</v>
          </cell>
          <cell r="M265">
            <v>1</v>
          </cell>
        </row>
        <row r="266">
          <cell r="D266" t="str">
            <v>Hóa chất xét nghiệm định lượng ammonia trong huyết tương người bằng phương pháp men học</v>
          </cell>
          <cell r="E266" t="str">
            <v>Alinity c Ammonia Ultra Reagent Kit; 8P22-20</v>
          </cell>
          <cell r="F266" t="str">
            <v>Hóa chất xét nghiệm định lượng ammonia trong huyết tương người bằng phương pháp men học.
Thành phần: 
- R1: Hoạt chất đệm TRIS, α-ketoglutarate, NADH, GLDH, LDH. Chất bảo quản: natri azide (≤ 0.1%).
- CAL: Hoạt chất Ammonium sulfate. Có chứa chất bảo quản.
Đạt chuẩn ISO 13485 hoặc tương đương
Hộp ≥ 2x100 test</v>
          </cell>
          <cell r="G266" t="str">
            <v>Hộp 2 x 100 test</v>
          </cell>
          <cell r="H266" t="str">
            <v>Hộp</v>
          </cell>
          <cell r="I266"/>
          <cell r="J266"/>
          <cell r="K266">
            <v>0</v>
          </cell>
          <cell r="L266">
            <v>6</v>
          </cell>
          <cell r="M266">
            <v>3</v>
          </cell>
        </row>
        <row r="267">
          <cell r="D267" t="str">
            <v>Hóa chất kiểm tra chất lượng xét nghiệm định lượng Ammonia</v>
          </cell>
          <cell r="E267" t="str">
            <v>Alinity c Ammonia Controls; 8P22-10</v>
          </cell>
          <cell r="F267" t="str">
            <v>Hóa chất kiểm tra chất lượng xét nghiệm định lượng Ammonia
Đạt chuẩn ISO 13485  hoặc tương đương
Hộp ≥ 1x3ml</v>
          </cell>
          <cell r="G267" t="str">
            <v>1 lọ x 3 mL</v>
          </cell>
          <cell r="H267" t="str">
            <v>Hộp</v>
          </cell>
          <cell r="I267"/>
          <cell r="J267"/>
          <cell r="K267"/>
          <cell r="L267">
            <v>2</v>
          </cell>
          <cell r="M267">
            <v>2</v>
          </cell>
        </row>
        <row r="268">
          <cell r="D268" t="str">
            <v>Hóa chất xét nghiệm β2-Microglobulin (β2M)</v>
          </cell>
          <cell r="E268" t="str">
            <v>Alinity c β2-Microglobulin Reagent Kit; 1R09-20</v>
          </cell>
          <cell r="F268" t="str">
            <v>Phương pháp: Xét nghiệm miễn dịch trên hệ thống máy phân tích miễn dịch tự động
Quy cách: Hộp ≥ 4 x9 mL/Hộp
Mẫu đo: Huyết thanh, huyết tương, nước tiểu
Độ tuyến tính: 0,25 đến 16 mg/L
Độ chính xác: CV ≤ 5%</v>
          </cell>
          <cell r="G268" t="str">
            <v>Hộp/2 x 100 Test</v>
          </cell>
          <cell r="H268" t="str">
            <v>Hộp</v>
          </cell>
          <cell r="I268"/>
          <cell r="J268"/>
          <cell r="K268">
            <v>1</v>
          </cell>
          <cell r="L268">
            <v>4</v>
          </cell>
          <cell r="M268">
            <v>1</v>
          </cell>
        </row>
        <row r="269">
          <cell r="D269" t="str">
            <v>Hoá chất hiệu chuẩn xét nghiệm Quantia ß2-Microglobulin</v>
          </cell>
          <cell r="E269" t="str">
            <v>Alinity c β2-Microglobulin Standard; 1R09-01</v>
          </cell>
          <cell r="F269" t="str">
            <v>Hóa chất dùng cho thiết lập hiệu chuẩn cho xét nghiệm Quantia ß2-Microglobulin bằng phương pháp đo độ đục.
Hộp ≥ 3x1ml</v>
          </cell>
          <cell r="G269" t="str">
            <v>3 x 1mL</v>
          </cell>
          <cell r="H269" t="str">
            <v>Hộp</v>
          </cell>
          <cell r="I269"/>
          <cell r="J269"/>
          <cell r="K269">
            <v>1</v>
          </cell>
          <cell r="L269">
            <v>1</v>
          </cell>
          <cell r="M269">
            <v>1</v>
          </cell>
        </row>
        <row r="270">
          <cell r="D270" t="str">
            <v>Hóa chất xét nghiệm định lượng protein trong nước tiểu hay dịch não tủy (CSF) ở người.</v>
          </cell>
          <cell r="E270" t="str">
            <v>Alinity c Urine/CSF Protein Reagent Kit; 7P59-20</v>
          </cell>
          <cell r="F270" t="str">
            <v>Hóa chất xét nghiệm định lượng protein trong nước tiểu hay dịch não tủy (CSF) ở người.
Thành phần: 
- R1: Hoạt chất: Dung dịch đệm Carbonate, Natri Clorua. Chất bảo quản: natri azide.
- R2: Benzethonium Chloride.
Đạt chuẩn ISO 13485  hoặc tương đương
Hộp ≥ 34,1 mL</v>
          </cell>
          <cell r="G270" t="str">
            <v>34,1 mL (400 test)</v>
          </cell>
          <cell r="H270" t="str">
            <v>Hộp</v>
          </cell>
          <cell r="I270"/>
          <cell r="J270"/>
          <cell r="K270"/>
          <cell r="L270">
            <v>6</v>
          </cell>
          <cell r="M270">
            <v>3</v>
          </cell>
        </row>
        <row r="271">
          <cell r="D271" t="str">
            <v>Hoá chất hiệu chuẩn xét nghiệm Urine/CSF Protein.</v>
          </cell>
          <cell r="E271" t="str">
            <v>Alinity c Urine/CSF Protein Calibrator Kit; 8P71-01</v>
          </cell>
          <cell r="F271" t="str">
            <v>Xây dựng được đường chuẩn cho xét nghiệm Urine/CSF Protein.
Bao gồm các chất chuẩn ở các nồng độ khác nhau
Quy cách: Hộp ≥ 5 chai x 3 mL</v>
          </cell>
          <cell r="G271"/>
          <cell r="H271" t="str">
            <v>Hộp</v>
          </cell>
          <cell r="I271"/>
          <cell r="J271"/>
          <cell r="K271"/>
          <cell r="L271">
            <v>1</v>
          </cell>
          <cell r="M271">
            <v>1</v>
          </cell>
        </row>
        <row r="272">
          <cell r="D272" t="str">
            <v>Hoá chất kiểm tra chất lượng một số xét nghiệm sinh hóa trong nước tiểu, tối thiểu có các chỉ số ß2-Microglobulin, Protein nước tiểu, dịch não tuỷ, Microalbumin</v>
          </cell>
          <cell r="E272" t="str">
            <v>Alinity c ICT Sample Diluent; 7P53-20</v>
          </cell>
          <cell r="F272" t="str">
            <v>Thành phần: Sản phẩm này được điều chế từ nước tiểu người có bổ sung những nguyên vật liệu hóa sinh đã được tinh sạch (chiết xuất từ nguồn gốc người và động vật), hóa chất, thuốc, chất bảo quản và ổn định. Mẫu chứng được sử dụng ở dạng lỏng, thuận tiện cho sử dụng
Hộp ≥ 10 x 935 Test</v>
          </cell>
          <cell r="G272" t="str">
            <v>10 x 935 Test</v>
          </cell>
          <cell r="H272" t="str">
            <v>Hộp</v>
          </cell>
          <cell r="I272"/>
          <cell r="J272"/>
          <cell r="K272"/>
          <cell r="L272">
            <v>4</v>
          </cell>
          <cell r="M272">
            <v>3</v>
          </cell>
        </row>
        <row r="273">
          <cell r="D273" t="str">
            <v>Vật tư tiêu hao dùng cho máy xét nghiệm ICT</v>
          </cell>
          <cell r="E273" t="str">
            <v>ICT module; 9D28-04</v>
          </cell>
          <cell r="F273" t="str">
            <v>Điện cực dùng cho máy xét nghiệm sinh hóa tự động.; Thành phần cấu tạo: Natri, Kali, Cl, điện cực. Nhiệt độ bảo quản: 15-30⁰ C; Đạt chuẩn ISO 13485; 
Quy cách: Hộp ≥ 1 cái</v>
          </cell>
          <cell r="G273"/>
          <cell r="H273" t="str">
            <v>Hộp</v>
          </cell>
          <cell r="I273"/>
          <cell r="J273"/>
          <cell r="K273">
            <v>0</v>
          </cell>
          <cell r="L273">
            <v>2</v>
          </cell>
          <cell r="M273">
            <v>2</v>
          </cell>
        </row>
        <row r="274">
          <cell r="D274" t="str">
            <v>Dung dịch tham chiếu ICT</v>
          </cell>
          <cell r="E274" t="str">
            <v>Alinity c-series ICT Reference Solution; 8P76-40</v>
          </cell>
          <cell r="F274" t="str">
            <v>Hóa chất định lượng sodium (Na), potassium (K), và chloride (Cl) trong huyết thanh, huyết tương hoặc nước tiểu bệnh nhân. Sử dụng cho xét nghiệm điện giải.; Bảo quản: 15-30⁰ C; Đạt chuẩn ISO 13485 hoặc tương đương;
Quy cách: Hộp ≥ 4 x 975 mL</v>
          </cell>
          <cell r="G274"/>
          <cell r="H274" t="str">
            <v>Hộp</v>
          </cell>
          <cell r="I274"/>
          <cell r="J274"/>
          <cell r="K274"/>
          <cell r="L274">
            <v>9</v>
          </cell>
          <cell r="M274">
            <v>4</v>
          </cell>
        </row>
        <row r="275">
          <cell r="D275" t="str">
            <v xml:space="preserve">Dung dịch rửa ICT và các kim hút </v>
          </cell>
          <cell r="E275" t="str">
            <v xml:space="preserve"> ICT Cleaning Fluid; 01E50-20</v>
          </cell>
          <cell r="F275" t="str">
            <v>Dạng dung dịch, dùng để loại bỏ được protein dư thừa
Quy cách: Hộp ≥ 1x150 mL + 10x 12 mL</v>
          </cell>
          <cell r="G275" t="str">
            <v>1 x 150 mL; 10 x 12 mL</v>
          </cell>
          <cell r="H275" t="str">
            <v>Hộp</v>
          </cell>
          <cell r="I275"/>
          <cell r="J275"/>
          <cell r="K275">
            <v>1</v>
          </cell>
          <cell r="L275">
            <v>1</v>
          </cell>
          <cell r="M275">
            <v>1</v>
          </cell>
        </row>
        <row r="276">
          <cell r="D276" t="str">
            <v>Dung dịch rửa mẫu ICT</v>
          </cell>
          <cell r="E276" t="str">
            <v>Alinity c ICT Diluent Reagent Kit (Alinity c ICT Sample Diluent); 7P53-20</v>
          </cell>
          <cell r="F276" t="str">
            <v>Dung dịch pha loãng mẫu điện giải; Đạt chuẩn ISO 13485 hoặc tương đương; Quy cách: Hộp ≥ 10 x 935 tests</v>
          </cell>
          <cell r="G276"/>
          <cell r="H276" t="str">
            <v>Hộp</v>
          </cell>
          <cell r="I276"/>
          <cell r="J276"/>
          <cell r="K276"/>
          <cell r="L276">
            <v>2</v>
          </cell>
          <cell r="M276">
            <v>1</v>
          </cell>
        </row>
        <row r="277">
          <cell r="D277" t="str">
            <v>Dung dịch hiệu chuẩn ICT</v>
          </cell>
          <cell r="E277" t="str">
            <v>Alinity c ICT Serum Calibrator Kit; 8P69-01</v>
          </cell>
          <cell r="F277" t="str">
            <v>Hoá chất chuẩn điện giải huyết thanh; Đạt chuẩn ISO13485; Quy cách: Hộp ≥10 chai x 2,9 mL</v>
          </cell>
          <cell r="G277"/>
          <cell r="H277" t="str">
            <v>Hộp</v>
          </cell>
          <cell r="I277"/>
          <cell r="J277"/>
          <cell r="K277"/>
          <cell r="L277">
            <v>2</v>
          </cell>
          <cell r="M277">
            <v>2</v>
          </cell>
        </row>
        <row r="278">
          <cell r="D278" t="str">
            <v>Dung dịch rửa máy</v>
          </cell>
          <cell r="E278" t="str">
            <v>Alinity c-series Alkaline Wash; 8P78-40</v>
          </cell>
          <cell r="F278" t="str">
            <v>Dung dịch rửa Alkaline dùng cho máy xét nghiệm sinh hóa tự động; Đạt chuẩn ISO 13485; Quy cách: Hộp ≥ 2 x 500mL</v>
          </cell>
          <cell r="G278"/>
          <cell r="H278" t="str">
            <v>Hộp</v>
          </cell>
          <cell r="I278"/>
          <cell r="J278"/>
          <cell r="K278"/>
          <cell r="L278">
            <v>17</v>
          </cell>
          <cell r="M278">
            <v>10</v>
          </cell>
        </row>
        <row r="279">
          <cell r="D279" t="str">
            <v>Dung dịch bảo dưỡng, khử khuẩn bồn ủ máy xét nghiệm sinh hóa</v>
          </cell>
          <cell r="E279" t="str">
            <v xml:space="preserve"> Water Bath Additive; 9D29-20</v>
          </cell>
          <cell r="F279" t="str">
            <v>Dung dịch hỗ trợ, máy sinh hoá tự động.
Quy cách: Hộp ≥ 2 x 500 mL</v>
          </cell>
          <cell r="G279" t="str">
            <v>2 x 500 mL</v>
          </cell>
          <cell r="H279" t="str">
            <v>Hộp</v>
          </cell>
          <cell r="I279"/>
          <cell r="J279"/>
          <cell r="K279">
            <v>1</v>
          </cell>
          <cell r="L279">
            <v>6</v>
          </cell>
          <cell r="M279">
            <v>4</v>
          </cell>
        </row>
        <row r="280">
          <cell r="D280" t="str">
            <v>Dung dịch rửa cuvet dùng cho máy xét nghiệm sinh hóa</v>
          </cell>
          <cell r="E280" t="str">
            <v>Alinity c-series Acid Wash; 8P77-40</v>
          </cell>
          <cell r="F280" t="str">
            <v>Được dùng để rửa cuvet của máy; Quy cách: Hộp ≥ 2 x 500 mL</v>
          </cell>
          <cell r="G280"/>
          <cell r="H280" t="str">
            <v>Hộp</v>
          </cell>
          <cell r="I280"/>
          <cell r="J280"/>
          <cell r="K280"/>
          <cell r="L280">
            <v>17</v>
          </cell>
          <cell r="M280">
            <v>10</v>
          </cell>
        </row>
        <row r="281">
          <cell r="D281" t="str">
            <v>Nước rửa A</v>
          </cell>
          <cell r="E281" t="str">
            <v>Alinity c-series Detergent A; 8P96-70</v>
          </cell>
          <cell r="F281" t="str">
            <v>Nước rửa A dùng cho máy xét nghiệm sinh hóa tự động; Đạt chuẩn ISO 13485; 
Quy cách: Hộp ≥10 x 68.4 mL + 10 x 44.6 mL</v>
          </cell>
          <cell r="G281"/>
          <cell r="H281" t="str">
            <v>Hộp</v>
          </cell>
          <cell r="I281"/>
          <cell r="J281"/>
          <cell r="K281"/>
          <cell r="L281">
            <v>17</v>
          </cell>
          <cell r="M281">
            <v>10</v>
          </cell>
        </row>
        <row r="282">
          <cell r="D282" t="str">
            <v>Nước rửa B</v>
          </cell>
          <cell r="E282" t="str">
            <v>Alinity c-series Detergent B; 8P97-81</v>
          </cell>
          <cell r="F282" t="str">
            <v>Dung dịch rửa sử dụng trên máy xét nghiệm sinh hóa tự động để giảm nhiễm chéo giữa các xét nghiệm Sinh hóa. Thành phần hoạt chất: Chất cồn, ethoxylated, Natri hydroxide.
Đạt tiêu chuẩn ISO 13485 hoặc tương đương; Quy cách: Hộp ≥ 10 x 68.4 mL + 10 x 44.6 mL</v>
          </cell>
          <cell r="G282"/>
          <cell r="H282" t="str">
            <v>Hộp</v>
          </cell>
          <cell r="I282"/>
          <cell r="J282"/>
          <cell r="K282"/>
          <cell r="L282">
            <v>9</v>
          </cell>
          <cell r="M282">
            <v>5</v>
          </cell>
        </row>
        <row r="283">
          <cell r="D283" t="str">
            <v>Đèn halogen dùng trên máy xét nghiệm sinh hoá</v>
          </cell>
          <cell r="E283" t="str">
            <v>Aeroset/ ARC.c8000  Lamp  ; 9D45-03</v>
          </cell>
          <cell r="F283" t="str">
            <v>Bộ phận bóng đèn halogen dùng trên máy sinh hoá
Quy cách: Hộp ≥ 1 cái</v>
          </cell>
          <cell r="G283" t="str">
            <v>Hộp 1 cái</v>
          </cell>
          <cell r="H283" t="str">
            <v>Cái</v>
          </cell>
          <cell r="I283"/>
          <cell r="J283"/>
          <cell r="K283">
            <v>1</v>
          </cell>
          <cell r="L283">
            <v>2</v>
          </cell>
          <cell r="M283">
            <v>2</v>
          </cell>
        </row>
        <row r="284">
          <cell r="D284" t="str">
            <v>Dung dịch bảo dưỡng định kỳ</v>
          </cell>
          <cell r="E284" t="str">
            <v>Alinity c-series Maintenance Solutions; 8P98-70</v>
          </cell>
          <cell r="F284" t="str">
            <v>Hoá chất hỗ trợ bảo dưỡng các xét nghiệm sinh hoá.Đạt tiêu chuẩn ISO 13485 hoặc tương đương;
Quy cách: Hộp ≥ 10 x 68.4 mL + 10 x 12 mL + 1 x 150 mL</v>
          </cell>
          <cell r="G284"/>
          <cell r="H284" t="str">
            <v>Hộp</v>
          </cell>
          <cell r="I284"/>
          <cell r="J284"/>
          <cell r="K284"/>
          <cell r="L284">
            <v>4</v>
          </cell>
          <cell r="M284">
            <v>2</v>
          </cell>
        </row>
        <row r="285">
          <cell r="D285" t="str">
            <v>Dung dịch hệ thống dùng cho máy xét nghiệm sinh hóa</v>
          </cell>
          <cell r="E285" t="str">
            <v>Alinity c-series Acid Probe Wash; 1R60-70</v>
          </cell>
          <cell r="F285" t="str">
            <v>Dùng trong quy trình bảo dưỡng hàng ngày, trong một số quy trình kiểm tra, được dùng giảm nhiễm chéo giữa các xét nghiệm thực hiện.; Quy cách: Hộp ≥ 10 x 68.4 ml + 10 x 44.6 ml</v>
          </cell>
          <cell r="G285"/>
          <cell r="H285" t="str">
            <v>Hộp</v>
          </cell>
          <cell r="I285"/>
          <cell r="J285"/>
          <cell r="K285"/>
          <cell r="L285">
            <v>4</v>
          </cell>
          <cell r="M285">
            <v>2</v>
          </cell>
        </row>
        <row r="286">
          <cell r="D286" t="str">
            <v>Hóa chất xét nghiệm định lượng Cyfra 21-1</v>
          </cell>
          <cell r="E286" t="str">
            <v>ARCHITECT CYFRA 21-1 Reagent Kit; 2P55-25</v>
          </cell>
          <cell r="F286" t="str">
            <v>Bao gồm:
- 1 Chai  Anti-CYFRA 21-1 (chuột, kháng thể đơn dòng) phủ trên vi hạt trong dung dịch đệm TRIS với chất ổn định protein (bò). Chất bảo quản: ProClin 300 and ProClin 950.
- 1 Chai Anti-CYFRA 21-1 chất kết hợp có đánh dấu acridinium (chuột, kháng thể đơn dòng) trong dung dịch đệm MES với chất ổn định protein (bò).  Chất bảo quản: ProClin 300.
Đạt tiêu chuẩn chất lượng ISO 13485.
Hộp ≥ 100 test</v>
          </cell>
          <cell r="G286" t="str">
            <v>100 Test</v>
          </cell>
          <cell r="H286" t="str">
            <v>Hộp</v>
          </cell>
          <cell r="I286">
            <v>44</v>
          </cell>
          <cell r="J286"/>
          <cell r="K286"/>
          <cell r="L286">
            <v>20</v>
          </cell>
          <cell r="M286">
            <v>0</v>
          </cell>
        </row>
        <row r="287">
          <cell r="D287" t="str">
            <v>Hóa chất hiệu chuẩn cho xét nghiệm định lượng Cyfra 21-1</v>
          </cell>
          <cell r="E287" t="str">
            <v>ARCHITECT CYFRA 21-1 Calibrators; 2P55-01</v>
          </cell>
          <cell r="F287" t="str">
            <v>Calibrator A (CAL A), Calibrator B (CAL B), Calibrator C (CAL C), Calibrator D (CAL D), Calibrator E (CAL E), và Calibrator F (CAL F) được điều chế trong chất nền nhân tạo.Mẫu chuẩn B-F chứa kháng nguyên từ dòng tế bào người. Chất bảo quản: ProClin 300 và ProClin 950.
Đạt tiêu chuẩn chất lượng ISO 13485.
Hộp ≥ 6x4ml</v>
          </cell>
          <cell r="G287" t="str">
            <v xml:space="preserve">6 x 4 ml </v>
          </cell>
          <cell r="H287" t="str">
            <v>Hộp</v>
          </cell>
          <cell r="I287">
            <v>2</v>
          </cell>
          <cell r="J287"/>
          <cell r="K287"/>
          <cell r="L287">
            <v>1</v>
          </cell>
          <cell r="M287">
            <v>0</v>
          </cell>
        </row>
        <row r="288">
          <cell r="D288" t="str">
            <v>Hóa chất kiểm tra chất lượng xét nghiệm định lượng Cyfra 21-1</v>
          </cell>
          <cell r="E288" t="str">
            <v>ARCHITECT CYFRA 21-1 Controls; 2P55-10</v>
          </cell>
          <cell r="F288" t="str">
            <v>Mẫu chứng nồng độ thấp (CONTROL L), mẫu chứng nồng độ trung bình (CONTROL M), và mẫu chứng nồng độ cao (CONTROL H) được điều chế trong chất nền nhân tạo và chứa kháng nguyên từ dòng tế bào người. Chất bảo quản: ProClin 300 và ProClin 950.
Đạt tiêu chuẩn chất lượng ISO 13485.
Hộp ≥ 3x8ml</v>
          </cell>
          <cell r="G288" t="str">
            <v xml:space="preserve"> 3 x 8 mL</v>
          </cell>
          <cell r="H288" t="str">
            <v>Hộp</v>
          </cell>
          <cell r="I288">
            <v>1</v>
          </cell>
          <cell r="J288"/>
          <cell r="K288">
            <v>1</v>
          </cell>
          <cell r="L288">
            <v>1</v>
          </cell>
          <cell r="M288">
            <v>0</v>
          </cell>
        </row>
        <row r="289">
          <cell r="D289" t="str">
            <v>Hóa chất xét nghiệm định lượng Pro GRP</v>
          </cell>
          <cell r="E289" t="str">
            <v>ARCHITECT ProGRP Reagent Kit (1x100 tests); 1P45-27</v>
          </cell>
          <cell r="F289" t="str">
            <v>Bao gồm: 
- 1 Chai ≥6,6 mL Anti-ProGRP (chuột, kháng thể đơn dòng) phủ trên vi hạt trong dung dịch đệm TRIS với chất ổn định protein (bò). Nồng độ tối thiểu: 0,04% rắn. Chất bảo quản: ProClin 300.
- 1 Chai ≥5,9 mL Chất kết hợp Anti-ProGRP đánh dấu acridinium (chuột, kháng thể đơn dòng) trong dung dịch đệm MES với chất ổn định protein (từ bò). Nồng độ tối thiểu: 106 ng/mL. Chất bảo quản: ProClin 300.
- 1 Chai ≥2,9 mL ProGRP Assay Diluent chứa dung dịch đệm TRIS. Chất bảo quản: ProClin 300.
Đạt tiêu chuẩn chất lượng ISO 13485.
Hộp ≥ 100 test</v>
          </cell>
          <cell r="G289" t="str">
            <v>100 Test</v>
          </cell>
          <cell r="H289" t="str">
            <v>Hộp</v>
          </cell>
          <cell r="I289">
            <v>28</v>
          </cell>
          <cell r="J289"/>
          <cell r="K289">
            <v>11</v>
          </cell>
          <cell r="L289">
            <v>20</v>
          </cell>
          <cell r="M289">
            <v>0</v>
          </cell>
        </row>
        <row r="290">
          <cell r="D290" t="str">
            <v>Hóa chất hiệu chuẩn cho xét nghiệm định lượng Pro GRP</v>
          </cell>
          <cell r="E290" t="str">
            <v>ARCHITECT ProGRP Calibrators; 1P45-03</v>
          </cell>
          <cell r="F290" t="str">
            <v>Mẫu chuẩn A có thành phần là dung dịch đệm citrate với chất ổn định protein (từ bò). Mẫu chuẩn B - F có thành phần là ProGRP tổng hợp trong dung dịch đệm citrate với chất ổn định protein (từ bò). Đạt tiêu chuẩn chất lượng ISO 13485.
Hộp ≥ 6x4ml</v>
          </cell>
          <cell r="G290" t="str">
            <v xml:space="preserve">6 x 4 ml </v>
          </cell>
          <cell r="H290" t="str">
            <v>Hộp</v>
          </cell>
          <cell r="I290">
            <v>2</v>
          </cell>
          <cell r="J290"/>
          <cell r="K290">
            <v>1</v>
          </cell>
          <cell r="L290">
            <v>1</v>
          </cell>
          <cell r="M290">
            <v>0</v>
          </cell>
        </row>
        <row r="291">
          <cell r="D291" t="str">
            <v>Hóa chất kiểm tra chất lượng xét nghiệm định lượng Pro GRP</v>
          </cell>
          <cell r="E291" t="str">
            <v>ARCHITECT ProGRP Controls; 1P45-12</v>
          </cell>
          <cell r="F291" t="str">
            <v>Mẫu chứng ProGRP nồng độ Thấp, Trung bình và Cao. Mẫu chứng có thành phần ProGRP tổng hợp trong dung dịch đệm citrate với chất ổn định protein (từ bò). Đạt tiêu chuẩn chất lượng ISO 13485
Hộp ≥ 3x8ml</v>
          </cell>
          <cell r="G291" t="str">
            <v xml:space="preserve"> 3 x 8 mL</v>
          </cell>
          <cell r="H291" t="str">
            <v>Hộp</v>
          </cell>
          <cell r="I291">
            <v>2</v>
          </cell>
          <cell r="J291"/>
          <cell r="K291">
            <v>1</v>
          </cell>
          <cell r="L291">
            <v>1</v>
          </cell>
          <cell r="M291">
            <v>0</v>
          </cell>
        </row>
        <row r="292">
          <cell r="D292" t="str">
            <v>Hóa chất xét nghiệm định lượng SCC</v>
          </cell>
          <cell r="E292" t="str">
            <v>ARCHITECT SCC Reagent Kit (100 tests); 8D18-28</v>
          </cell>
          <cell r="F292" t="str">
            <v>Bao gồm:
- 1 Chai Vi hạt: Kháng thể kháng kháng nguyên SCC (chuột, đơn dòng) phủ trên vi hạt trong dung dịch đệm MES với chất ổn định protein (bò). Chất bảo quản: Sodium Azide và các tác nhân kháng khuẩn khác.
-  1 Chai  Chất kết hợp: Kháng thể kháng kháng nguyên SCC có đánh dấu acridinium (đơn dòng, chuột) kết hợp trong dung dịch đệm MES với chất ổn định protein (bò). Chất bảo quản: Sodium Azide và các tác nhân kháng khuẩn khác.
Đạt tiêu chuẩn chất lượng ISO 13485.
Hộp ≥ 100 test</v>
          </cell>
          <cell r="G292" t="str">
            <v>100 Test</v>
          </cell>
          <cell r="H292" t="str">
            <v>Hộp</v>
          </cell>
          <cell r="I292">
            <v>21</v>
          </cell>
          <cell r="J292"/>
          <cell r="K292"/>
          <cell r="L292">
            <v>20</v>
          </cell>
          <cell r="M292">
            <v>0</v>
          </cell>
        </row>
        <row r="293">
          <cell r="D293" t="str">
            <v>Hóa chất hiệu chuẩn cho xét nghiệm định lượng SCC</v>
          </cell>
          <cell r="E293" t="str">
            <v>ARCHITECT SCC Calibrators; 8D18-02</v>
          </cell>
          <cell r="F293" t="str">
            <v>Mẫu chuẩn A (CAL A) chứa dung dịch đệm Borate với chất ổn định protein (từ bò). Mẫu chuẩn B-F (CAL B - CAL F) chứa SCC Ag (người) được điều chế trong dung dịch đệm Borate với chất ổn định protein (từ bò). Chất bảo quản: Sodium Azide và các tác nhân kháng khuẩn khác. Đạt tiêu chuẩn chất lượng ISO 13485.
Hộp ≥ 6x4ml</v>
          </cell>
          <cell r="G293" t="str">
            <v xml:space="preserve">6 x 4 ml </v>
          </cell>
          <cell r="H293" t="str">
            <v>Hộp</v>
          </cell>
          <cell r="I293">
            <v>2</v>
          </cell>
          <cell r="J293"/>
          <cell r="K293">
            <v>1</v>
          </cell>
          <cell r="L293">
            <v>1</v>
          </cell>
          <cell r="M293">
            <v>0</v>
          </cell>
        </row>
        <row r="294">
          <cell r="D294" t="str">
            <v>Hóa chất kiểm tra chất lượng xét nghiệm định lượng SCC</v>
          </cell>
          <cell r="E294" t="str">
            <v>ARCHITECT SCC Controls; 8D18-12</v>
          </cell>
          <cell r="F294" t="str">
            <v>Hộp QC SCC gồm 3 lọ:
+ Control O: chứa dung dịch đệm borate và chất ổn định protein (bò)
+ Control L, H: chứa kháng nguyên SCC  (người) được điều chế trong dung dịch đệm borate có chất ổn định protein (bò). Chất bảo quản: Sodium Azide và các tác nhân kháng khuẩn khác. 
Đạt tiêu chuẩn chất lượng ISO 13485.
Chất bảo quản: Sodium Azide và các tác nhân kháng khuẩn khác.Đạt tiêu chuẩn chất lượng ISO 13485
Hộp ≥ 3x8ml</v>
          </cell>
          <cell r="G294" t="str">
            <v>3 x 8 mL</v>
          </cell>
          <cell r="H294" t="str">
            <v>Hộp</v>
          </cell>
          <cell r="I294">
            <v>1</v>
          </cell>
          <cell r="J294"/>
          <cell r="K294">
            <v>0</v>
          </cell>
          <cell r="L294">
            <v>1</v>
          </cell>
          <cell r="M294">
            <v>0</v>
          </cell>
        </row>
        <row r="295">
          <cell r="D295" t="str">
            <v>Hóa chất xét nghiệm định lượng Anti - CCP</v>
          </cell>
          <cell r="E295" t="str">
            <v>ARCHITECT Anti-CCP Reagent Kit (1x100 tests); 1P65-25</v>
          </cell>
          <cell r="F295" t="str">
            <v>Bao gồm: 
- 1 Chai ≥6,5 mL CCP phủ trên vi hạt trong dung dịch đệm phosphate với chất ổn định bề mặt và protein (từ bò). Nồng độ tối thiểu: 0,05% rắn. Chất bảo quản: Sodium Azide.
- 1 Chai ≥5,8 mL chất kết hợp IgG chuột kháng người có đánh dấu acridinium trong dung dịch đệm MES với chất ổn định bề mặt và protein (bò). Nồng độ tối thiểu: 10 ng/mL. Chất bảo quản: Nipasept và Sarafloxacin.
- 1 Chai ≥9,8 mL Dung dịch đệm phosphate với chất ổn định bề mặt và protein (từ bò). Chất bảo quản: Sodium Azide.
Đạt tiêu chuẩn chất lượng ISO 13485.</v>
          </cell>
          <cell r="G295" t="str">
            <v>100 Test</v>
          </cell>
          <cell r="H295" t="str">
            <v>Hộp</v>
          </cell>
          <cell r="I295">
            <v>17</v>
          </cell>
          <cell r="J295"/>
          <cell r="K295">
            <v>7</v>
          </cell>
          <cell r="L295">
            <v>10</v>
          </cell>
          <cell r="M295">
            <v>0</v>
          </cell>
        </row>
        <row r="296">
          <cell r="D296" t="str">
            <v>Hóa chất hiệu chuẩn cho xét nghiệm định lượng Anti-CCP</v>
          </cell>
          <cell r="E296" t="str">
            <v>ARCHITECT Anti-CCP Calibrators; 1P65-01</v>
          </cell>
          <cell r="F296" t="str">
            <v>Mẫu chuẩn A chứa dung dịch đệm phosphate với chất ổn định protein (từ bò). Mẫu chuẩn B-F chứa anti-CCP dương tính trong huyết tương người trong dung dịch đệm phosphate với chất ổn định protein (từ bò).Chất bảo quản: Sodium Azide. Đạt tiêu chuẩn chất lượng ISO 13485
Hộp ≥ 6x4,3ml</v>
          </cell>
          <cell r="G296" t="str">
            <v xml:space="preserve">6 x 4,3 ml </v>
          </cell>
          <cell r="H296" t="str">
            <v>Hộp</v>
          </cell>
          <cell r="I296">
            <v>1</v>
          </cell>
          <cell r="J296"/>
          <cell r="K296">
            <v>1</v>
          </cell>
          <cell r="L296">
            <v>1</v>
          </cell>
          <cell r="M296">
            <v>0</v>
          </cell>
        </row>
        <row r="297">
          <cell r="D297" t="str">
            <v>Hóa chất kiểm tra chất lượng xét nghiệm định lượng Anti-CCP</v>
          </cell>
          <cell r="E297" t="str">
            <v>ARCHITECT Anti-CCP Controls; 1P65-10</v>
          </cell>
          <cell r="F297" t="str">
            <v>Mẫu chứng chứa huyết tương người dương tính và âm tính với anti-CCP trong dung dịch đệm phosphate. Chất bảo quản: Sodium Azide. Đạt tiêu chuẩn chất lượng ISO 13485
Hộp ≥ 2x7ml</v>
          </cell>
          <cell r="G297" t="str">
            <v xml:space="preserve">2 x 7 ml </v>
          </cell>
          <cell r="H297" t="str">
            <v>Hộp</v>
          </cell>
          <cell r="I297">
            <v>1</v>
          </cell>
          <cell r="J297"/>
          <cell r="K297">
            <v>1</v>
          </cell>
          <cell r="L297">
            <v>1</v>
          </cell>
          <cell r="M297">
            <v>0</v>
          </cell>
        </row>
        <row r="298">
          <cell r="D298" t="str">
            <v>Hóa chất xét nghiệm định lượng NT-proBNP</v>
          </cell>
          <cell r="E298" t="str">
            <v>Alere NT-proBNP for Architect Reagent Kit; 2R10-25</v>
          </cell>
          <cell r="F298" t="str">
            <v xml:space="preserve">Thành phần: 
- Kháng thể (đơn dòng từ cừu) kháng NT-proBNP có biotin, phủ trên vi hạt trong đệm Bis-TRIS với chất ổn định protein (từ bò) và Tween 20. Nồng độ tối thiểu: 0,05% rắn. Chất bảo quản: natri azide.
- Chất kết hợp Anti-NT-proBNP (chuột, kháng thể đơn dòng) có đánh dấu acridinium-trong dung dịch đệm MES với chất ổn định protein (từ bò) và Tween 20. Nồng độ tối thiểu: 0,12 μg/mL. Chất bảo quản: Nipasept và sarafloxacin
Hộp ≥ 100 test
</v>
          </cell>
          <cell r="G298" t="str">
            <v>100 test</v>
          </cell>
          <cell r="H298" t="str">
            <v>Hộp</v>
          </cell>
          <cell r="I298">
            <v>30</v>
          </cell>
          <cell r="J298"/>
          <cell r="K298">
            <v>0</v>
          </cell>
          <cell r="L298">
            <v>20</v>
          </cell>
          <cell r="M298">
            <v>0</v>
          </cell>
        </row>
        <row r="299">
          <cell r="D299" t="str">
            <v>Hóa chất hiệu chuẩn cho xét nghiệm định lượng NT-proBNP</v>
          </cell>
          <cell r="E299" t="str">
            <v>Alere NT-proBNP for Architect Calibrators; 2R10-02</v>
          </cell>
          <cell r="F299" t="str">
            <v>Mẫu chuẩn A - F có thành phần là dung dịch đệm Tris với chất ổn định protein (từ bò). Mẫu chuẩn B–F có các nồng độ khác nhau của NT-proBNP tái tổ hợp.
Chất bảo quản: ProClin 300 và natri azide.
Hộp ≥ 6x4ml</v>
          </cell>
          <cell r="G299" t="str">
            <v xml:space="preserve">6 x 4 ml </v>
          </cell>
          <cell r="H299" t="str">
            <v>Hộp</v>
          </cell>
          <cell r="I299"/>
          <cell r="J299"/>
          <cell r="K299">
            <v>1</v>
          </cell>
          <cell r="L299">
            <v>1</v>
          </cell>
          <cell r="M299">
            <v>0</v>
          </cell>
        </row>
        <row r="300">
          <cell r="D300" t="str">
            <v>Hóa chất kiểm tra chất lượng xét nghiệm định lượng NT-proBNP</v>
          </cell>
          <cell r="E300" t="str">
            <v>Alere NT-proBNP for Architect Controls; 2R10-11</v>
          </cell>
          <cell r="F300" t="str">
            <v>Mẫu chứng nồng độ thấp, trung bình và cao có nồng độ khác nhau của NT-proBNP (tái tổ hợp) trong dung dịch đệm Tris với chất ổn định protein (từ bò). Chất bảo quản: ProClin 300 và natri azide.
Hộp ≥ 3x8ml</v>
          </cell>
          <cell r="G300" t="str">
            <v xml:space="preserve"> 3 x 8 mL</v>
          </cell>
          <cell r="H300" t="str">
            <v>Hộp</v>
          </cell>
          <cell r="I300">
            <v>1</v>
          </cell>
          <cell r="J300"/>
          <cell r="K300">
            <v>1</v>
          </cell>
          <cell r="L300">
            <v>1</v>
          </cell>
          <cell r="M300">
            <v>0</v>
          </cell>
        </row>
        <row r="301">
          <cell r="D301" t="str">
            <v>Hóa chất xét nghiệm định lượng Troponin I</v>
          </cell>
          <cell r="E301" t="str">
            <v>Architect STAT  High Sensitive Troponin-I Reagent Kit; 3P25-27</v>
          </cell>
          <cell r="F301" t="str">
            <v>Bao gồm: 
- 1 Chai ≥6,6 mL Anti-troponin I (chuột, kháng thể đơn dòng) phủ trên vi hạt trong dung dịch đệm TRIS với chất ổn định protein (bò). Nồng độ tối thiểu: 0,035% rắn. Chất bảo quản: ProClin 300.
- 1 Chai ≥5,9 mL Anti-troponin I (kháng thể đơn dòng, thể khảm chuột-người) được đánh dấu Acridinium trong đệm MES với chất ổn định protein (bò) và IgG người. Nồng độ tối thiểu: 0,1 mg/L. Chất bảo quản: ProClin 300.
Đạt tiêu chuẩn chất lượng ISO 13485.</v>
          </cell>
          <cell r="G301" t="str">
            <v>100 Test</v>
          </cell>
          <cell r="H301" t="str">
            <v>Hộp</v>
          </cell>
          <cell r="I301">
            <v>30</v>
          </cell>
          <cell r="J301"/>
          <cell r="K301">
            <v>18</v>
          </cell>
          <cell r="L301">
            <v>20</v>
          </cell>
          <cell r="M301">
            <v>0</v>
          </cell>
        </row>
        <row r="302">
          <cell r="D302" t="str">
            <v>Hóa chất hiệu chuẩn cho xét nghiệm định lượng Troponin I</v>
          </cell>
          <cell r="E302" t="str">
            <v>Architect STAT  High Sensitive Troponin-I  Calibrators; 3P25-02</v>
          </cell>
          <cell r="F302" t="str">
            <v>Mẫu chuẩn A chứa dung dịch đệm phosphate với chất ổn định protein (từ bò). Chất bảo quản: ProClin 300. Mẫu chuẩn B - F có thành phần là phức hợp IC troponin tim người tái tổ hợp với các nồng độ khác nhau, trong dung dịch đệm phosphate với chất ổn định protein (từ bò). Chất bảo quản: ProClin 300.
Đạt tiêu chuẩn chất lượng ISO 13485.
Hộp ≥ 6x4ml</v>
          </cell>
          <cell r="G302" t="str">
            <v>6 x 4 ml</v>
          </cell>
          <cell r="H302" t="str">
            <v>Hộp</v>
          </cell>
          <cell r="I302">
            <v>1</v>
          </cell>
          <cell r="J302"/>
          <cell r="K302">
            <v>1</v>
          </cell>
          <cell r="L302">
            <v>1</v>
          </cell>
          <cell r="M302">
            <v>0</v>
          </cell>
        </row>
        <row r="303">
          <cell r="D303" t="str">
            <v>Hóa chất kiểm tra chất lượng cho xét nghiệm định lượng Troponin I</v>
          </cell>
          <cell r="E303" t="str">
            <v>Architect STAT  High Sensitive Troponin-I  Controls; 3P25-11</v>
          </cell>
          <cell r="F303" t="str">
            <v>Mẫu chứng nồng độ thấp (CONTROL L ), Mẫu chứng nồng độ trung bình (CONTROL M ), và Mẫu chứng nồng độ cao (CONTROL H ) có thành phần là phức hợp troponin IC tim người tái tổ hợp trong dung dịch đệm phosphate với chất ổn định protein (từ bò). Chất bảo quản: ProClin 300. Đạt tiêu chuẩn chất lượng ISO 13485.
Hộp ≥3x8ml</v>
          </cell>
          <cell r="G303" t="str">
            <v xml:space="preserve"> 3 x 8 mL</v>
          </cell>
          <cell r="H303" t="str">
            <v>Hộp</v>
          </cell>
          <cell r="I303">
            <v>1</v>
          </cell>
          <cell r="J303"/>
          <cell r="K303">
            <v>1</v>
          </cell>
          <cell r="L303">
            <v>1</v>
          </cell>
          <cell r="M303">
            <v>0</v>
          </cell>
        </row>
        <row r="304">
          <cell r="D304" t="str">
            <v>Hóa chất hiệu chuẩn cho xét nghiệm định lượng Cyclosporine</v>
          </cell>
          <cell r="E304" t="str">
            <v>ARCHITECT Cyclosporine Calibrators; 3R30-01</v>
          </cell>
          <cell r="F304" t="str">
            <v>6 Chai:
- Mẫu chuẩn A, chứa thêm thể tích để sử dụng làm dung dịch pha loãng cho các mẫu có giá trị nằm ngoài khoảng nồng độ; chứa máu toàn phần người đã qua xử lý.
- Mẫu chuẩn B-F, chứa  máu toàn phần người đã qua xử lý và cyclosporine. Chất bảo quản natri azide và ProClin 950.
Đạt tiêu chuẩn chất lượng ISO 13485.
Hộp ≥ 1x9ml; 5x4,5ml</v>
          </cell>
          <cell r="G304" t="str">
            <v xml:space="preserve">1 x 9 ml ; 5 x 4.5 ml </v>
          </cell>
          <cell r="H304" t="str">
            <v>Hộp</v>
          </cell>
          <cell r="I304">
            <v>1</v>
          </cell>
          <cell r="J304"/>
          <cell r="K304"/>
          <cell r="L304">
            <v>1</v>
          </cell>
          <cell r="M304">
            <v>1</v>
          </cell>
        </row>
        <row r="305">
          <cell r="D305" t="str">
            <v>Hóa chất xét nghiệm định lượng Tacrolimus</v>
          </cell>
          <cell r="E305" t="str">
            <v>ARCHITECT Tacrolimus Reagent Kit; 1L77-25</v>
          </cell>
          <cell r="F305" t="str">
            <v>Bao gồm:
- 1 Chai Anti-tacrolimus (kháng thể đơn dòng, chuột) phủ trên vi hạt trong dung dịch đệm EDTA với chất ổn định protein (từ bò); 
- 1 Chai Chất kết hợp tacrolimus có đánh dấu acridinium trong dung dịch đệm citrate với chất ổn định protein (từ bò); 
-1 Chai Dung dịch pha loãng xét nghiệm chứa dung dịch đệm MES và sodium chloride. 
Đạt tiêu chuẩn chất lượng ISO
Hộp ≥ 100 test</v>
          </cell>
          <cell r="G305" t="str">
            <v>100 Test</v>
          </cell>
          <cell r="H305" t="str">
            <v>Hộp</v>
          </cell>
          <cell r="I305">
            <v>70</v>
          </cell>
          <cell r="J305"/>
          <cell r="K305"/>
          <cell r="L305">
            <v>60</v>
          </cell>
          <cell r="M305">
            <v>40</v>
          </cell>
        </row>
        <row r="306">
          <cell r="D306" t="str">
            <v>Hóa chất hiệu chuẩn cho xét nghiệm định lượng Tacrolimus</v>
          </cell>
          <cell r="E306" t="str">
            <v>ARCHITECT Tacrolimus Calibrators; 1L77-01</v>
          </cell>
          <cell r="F306" t="str">
            <v>Mẫu chuẩn A có thể tích lớn hơn vì có thể được sử dụng để làm dung dịch pha loãng cho những mẫu có giá trị nằm ngoài khoảng nồng độ. Mẫu chuẩn A đến Mẫu chuẩn F được điều chế với máu toàn phần người đã xử lý. Mẫu chuẩn B đến Mẫu chuẩn F có chứa tacrolimus. Đạt tiêu chuẩn chất lượng ISO 13485.
Hộp ≥ 1x9ml; 5x4,5ml</v>
          </cell>
          <cell r="G306" t="str">
            <v xml:space="preserve">1 x 9 ml ; 5 x 4.5 ml </v>
          </cell>
          <cell r="H306" t="str">
            <v>Hộp</v>
          </cell>
          <cell r="I306">
            <v>1</v>
          </cell>
          <cell r="J306"/>
          <cell r="K306"/>
          <cell r="L306">
            <v>3</v>
          </cell>
          <cell r="M306">
            <v>2</v>
          </cell>
        </row>
        <row r="307">
          <cell r="D307" t="str">
            <v xml:space="preserve">Hóa chất xử lý mẫu bệnh phẩm xét nghiệm định lượng Tacrolimus </v>
          </cell>
          <cell r="E307" t="str">
            <v>ARCHITECT Tacrolimus  Whole Blood Precipitation Reagent; 1L77-55</v>
          </cell>
          <cell r="F307" t="str">
            <v>Chứa dung dịch kẽm sulfate trong methanol và ethylene glycol. Đạt tiêu chuẩn chất lượng ISO 13485
Hộp ≥ 1x20,4ml</v>
          </cell>
          <cell r="G307" t="str">
            <v>1 x 20.4 ml</v>
          </cell>
          <cell r="H307" t="str">
            <v>Hộp</v>
          </cell>
          <cell r="I307"/>
          <cell r="J307"/>
          <cell r="K307"/>
          <cell r="L307">
            <v>80</v>
          </cell>
          <cell r="M307">
            <v>60</v>
          </cell>
        </row>
        <row r="308">
          <cell r="D308" t="str">
            <v>Ống xử lý mẫu bệnh phẩm xét nghiệm định lượng tacrolimus, sirolimus, cyclosporine</v>
          </cell>
          <cell r="E308" t="str">
            <v>ARC Transplant Pretreatment Tubes; 1P06-03</v>
          </cell>
          <cell r="F308" t="str">
            <v>Ống Plastic chứa K2 EDTA. Đạt tiêu chuẩn chất lượng ISO 13485 hoặc tương đương
Hộp ≥ 100 ống</v>
          </cell>
          <cell r="G308" t="str">
            <v>100 ống</v>
          </cell>
          <cell r="H308" t="str">
            <v>Hộp</v>
          </cell>
          <cell r="I308">
            <v>4075</v>
          </cell>
          <cell r="J308"/>
          <cell r="K308">
            <v>42</v>
          </cell>
          <cell r="L308">
            <v>80</v>
          </cell>
          <cell r="M308">
            <v>60</v>
          </cell>
        </row>
        <row r="309">
          <cell r="D309" t="str">
            <v>Huyết thanh kiểm tra chất lượng các xét nghiệm định lượng tacrolimus, sirolimus, cyclosporine</v>
          </cell>
          <cell r="E309" t="str">
            <v>Multichem WBT; 5P77-10</v>
          </cell>
          <cell r="F309" t="str">
            <v>Sản phẩm được điều chế từ mẫu máu toàn phần người có bổ sung những nguyên vật liệu hóa sinh đã được tinh sạch (chiết xuất từ nguồn gốc người), hóa chất, thuốc, chất bảo quản và ổn định. Mẫu chứng được cung cấp ở dạng lỏng, dễ sử dụng. Đạt tiêu chuẩn chất lượng ISO 13485.
Hộp ≥ 3x4x2ml</v>
          </cell>
          <cell r="G309" t="str">
            <v>3 x 4 x 2 mL</v>
          </cell>
          <cell r="H309" t="str">
            <v>Hộp</v>
          </cell>
          <cell r="I309">
            <v>2</v>
          </cell>
          <cell r="J309"/>
          <cell r="K309">
            <v>2</v>
          </cell>
          <cell r="L309">
            <v>3</v>
          </cell>
          <cell r="M309">
            <v>2</v>
          </cell>
        </row>
        <row r="310">
          <cell r="D310" t="str">
            <v>Cóng phản ứng</v>
          </cell>
          <cell r="E310" t="str">
            <v>Architect Reaction Vessels; 7C15-03</v>
          </cell>
          <cell r="F310" t="str">
            <v>Vật tư tiêu hao dùng cho máy miễn dịch. Đạt tiêu chuẩn chất lượng ISO 13485
Hộp ≥ 8x500 cái</v>
          </cell>
          <cell r="G310" t="str">
            <v>8 x 500 pieces</v>
          </cell>
          <cell r="H310" t="str">
            <v>Thùng</v>
          </cell>
          <cell r="I310"/>
          <cell r="J310"/>
          <cell r="K310">
            <v>4</v>
          </cell>
          <cell r="L310">
            <v>6</v>
          </cell>
          <cell r="M310">
            <v>5</v>
          </cell>
        </row>
        <row r="311">
          <cell r="D311" t="str">
            <v>Dung dịch đệm rửa</v>
          </cell>
          <cell r="E311" t="str">
            <v>ARCHITECT Concentrated Wash Buffer; 6C54-58</v>
          </cell>
          <cell r="F311" t="str">
            <v>Chứa dung dịch muối đệm phosphate 1,5 M. Đạt tiêu chuẩn chất lượng ISO 13485
Hộp ≥4x975ml</v>
          </cell>
          <cell r="G311" t="str">
            <v>4 x 975mL</v>
          </cell>
          <cell r="H311" t="str">
            <v>Hộp</v>
          </cell>
          <cell r="I311">
            <v>40</v>
          </cell>
          <cell r="J311"/>
          <cell r="K311">
            <v>40</v>
          </cell>
          <cell r="L311">
            <v>30</v>
          </cell>
          <cell r="M311">
            <v>25</v>
          </cell>
        </row>
        <row r="312">
          <cell r="D312" t="str">
            <v>Dung dịch tiền xúc tác</v>
          </cell>
          <cell r="E312" t="str">
            <v>ARCHITECT Pre-Trigger Solution; 6E23-68</v>
          </cell>
          <cell r="F312" t="str">
            <v>Dung dịch chứa hydrogen peroxide. Đạt tiêu chuẩn chất lượng ISO 13485
Hộp ≥4x975ml</v>
          </cell>
          <cell r="G312" t="str">
            <v>4 x 975 mL</v>
          </cell>
          <cell r="H312" t="str">
            <v>Thùng</v>
          </cell>
          <cell r="I312">
            <v>9</v>
          </cell>
          <cell r="J312"/>
          <cell r="K312"/>
          <cell r="L312">
            <v>8</v>
          </cell>
          <cell r="M312">
            <v>6</v>
          </cell>
        </row>
        <row r="313">
          <cell r="D313" t="str">
            <v>Dung dịch xúc tác</v>
          </cell>
          <cell r="E313" t="str">
            <v>Architect Sample Cups; 7C14-01</v>
          </cell>
          <cell r="F313" t="str">
            <v>Dung dịch chứa sodium hydroxide. Đạt tiêu chuẩn chất lượng ISO 13485
Hộp ≥4x975ml</v>
          </cell>
          <cell r="G313" t="str">
            <v>4 x 975 mL</v>
          </cell>
          <cell r="H313" t="str">
            <v>Hộp</v>
          </cell>
          <cell r="I313">
            <v>5</v>
          </cell>
          <cell r="J313"/>
          <cell r="K313">
            <v>7</v>
          </cell>
          <cell r="L313">
            <v>8</v>
          </cell>
          <cell r="M313">
            <v>4</v>
          </cell>
        </row>
        <row r="314">
          <cell r="D314" t="str">
            <v>Cốc đựng mẫu</v>
          </cell>
          <cell r="E314" t="str">
            <v>Architect Sample Cups; 7C14-01</v>
          </cell>
          <cell r="F314" t="str">
            <v>Vật tư tiêu hao dùng cho máy miễn dịch. Đạt tiêu chuẩn chất lượng ISO 13485
Hộp ≥ 1000 cái</v>
          </cell>
          <cell r="G314" t="str">
            <v>Hộp 1000 cái</v>
          </cell>
          <cell r="H314" t="str">
            <v>Hộp</v>
          </cell>
          <cell r="I314"/>
          <cell r="J314"/>
          <cell r="K314">
            <v>0</v>
          </cell>
          <cell r="L314">
            <v>1</v>
          </cell>
          <cell r="M314">
            <v>1</v>
          </cell>
        </row>
        <row r="315">
          <cell r="D315" t="str">
            <v>Dung dịch rửa kim</v>
          </cell>
          <cell r="E315" t="str">
            <v>ARCHITECT Probe Conditioning Solution ; 1L56-40</v>
          </cell>
          <cell r="F315" t="str">
            <v>Thành phần là huyết tương người đã canxi hóa lại. Chất bảo quản: Tác nhân kháng vi sinh vật và ProClin 300. Đạt tiêu chuẩn chất lượng ISO 13485
Lọ ≥4x25ml</v>
          </cell>
          <cell r="G315" t="str">
            <v>4 x 25mL</v>
          </cell>
          <cell r="H315" t="str">
            <v>Lọ</v>
          </cell>
          <cell r="I315">
            <v>6</v>
          </cell>
          <cell r="J315"/>
          <cell r="K315">
            <v>4</v>
          </cell>
          <cell r="L315">
            <v>6</v>
          </cell>
          <cell r="M315">
            <v>3</v>
          </cell>
        </row>
        <row r="316">
          <cell r="D316" t="str">
            <v>Màng ngăn hóa chất</v>
          </cell>
          <cell r="E316" t="str">
            <v>Architect Septum; 4D18-03</v>
          </cell>
          <cell r="F316" t="str">
            <v>Đạt tiêu chuẩn chất lượng ISO 13485.
Hộp ≥ 200 cái</v>
          </cell>
          <cell r="G316" t="str">
            <v>200 units</v>
          </cell>
          <cell r="H316" t="str">
            <v>Hộp</v>
          </cell>
          <cell r="I316">
            <v>1</v>
          </cell>
          <cell r="J316"/>
          <cell r="K316">
            <v>5</v>
          </cell>
          <cell r="L316">
            <v>1</v>
          </cell>
          <cell r="M316">
            <v>1</v>
          </cell>
        </row>
        <row r="317">
          <cell r="D317" t="str">
            <v>Hóa chất xét nghiệm định lượng C-peptide</v>
          </cell>
          <cell r="E317" t="str">
            <v>Architect C-Peptide Reagent Kit; 3L53-27</v>
          </cell>
          <cell r="F317" t="str">
            <v>1 Chai chứa Anti-human C-peptide phủ trên vi hạt trong dung dịch đệm TRIS. 
1 Chai chứa chất kết hợp anti-human C-peptide có đánh dấu acridinium trong dung dịch đệm MES với chất ổn định protein  và chất tẩy.
1 Chai chứa dung dịch đệm MES với chất ổn định bề mặt và chất chặn protein.
Đạt tiêu chuẩn chất lượng ISO 13485. Hộp ≥100 test</v>
          </cell>
          <cell r="G317" t="str">
            <v>100 Tests</v>
          </cell>
          <cell r="H317" t="str">
            <v>Hộp</v>
          </cell>
          <cell r="I317"/>
          <cell r="J317"/>
          <cell r="K317">
            <v>0</v>
          </cell>
          <cell r="L317">
            <v>7</v>
          </cell>
          <cell r="M317">
            <v>0</v>
          </cell>
        </row>
        <row r="318">
          <cell r="D318" t="str">
            <v>Hóa chất hiệu chuẩn cho xét nghiệm định lượng C-peptide</v>
          </cell>
          <cell r="E318" t="str">
            <v>Architect C-Peptide Calibrators; 3L53-02</v>
          </cell>
          <cell r="F318" t="str">
            <v>Mẫu chuẩn A-F chứa dung dịch đệm PBS với huyết thanh ngựa đã bất hoạt nhiệt và chất ổn định. Mẫu chuẩn B-F chứa C-peptide (tổng hợp). Chất bảo quản: ProClin 300 và ProClin 950.
Đạt tiêu chuẩn chất lượng ISO 13485.
Hộp ≥6x4ml</v>
          </cell>
          <cell r="G318" t="str">
            <v>6 chai x 4 ml mỗi chai</v>
          </cell>
          <cell r="H318" t="str">
            <v>Hộp</v>
          </cell>
          <cell r="I318"/>
          <cell r="J318"/>
          <cell r="K318">
            <v>0</v>
          </cell>
          <cell r="L318">
            <v>1</v>
          </cell>
          <cell r="M318">
            <v>0</v>
          </cell>
        </row>
        <row r="319">
          <cell r="D319" t="str">
            <v>Hóa chất kiểm tra chất lượng cho xét nghiệm định lượng C-peptide</v>
          </cell>
          <cell r="E319" t="str">
            <v>ARCHITECT Anti-CCP Controls; 1P45-04</v>
          </cell>
          <cell r="F319" t="str">
            <v>Chứa: C-peptide người (dạng tổng hợp) trong dung dịch đệm PBS với huyết thanh ngựa bất nhiệt và chất ổn định. Chất bảo quản: ProClin 300, ProClin 950. Đạt tiêu chuẩn chất lượng ISO 13485
Hộp ≥ 3x8ml</v>
          </cell>
          <cell r="G319" t="str">
            <v>3 x 8ml</v>
          </cell>
          <cell r="H319" t="str">
            <v>Hộp</v>
          </cell>
          <cell r="I319"/>
          <cell r="J319"/>
          <cell r="K319">
            <v>0</v>
          </cell>
          <cell r="L319">
            <v>1</v>
          </cell>
          <cell r="M319">
            <v>0</v>
          </cell>
        </row>
        <row r="320">
          <cell r="D320" t="str">
            <v>Hóa chất xét nghiệm CA 72-4</v>
          </cell>
          <cell r="E320" t="str">
            <v>Elecsys CA 72-4; 9005692190</v>
          </cell>
          <cell r="F320" t="str">
            <v>Xét nghiệm miễn dịch điện hóa phát quang dùng để định lượng CA 72-4 trong huyết thanh và huyết tương người.- M: Vi hạt phủ Streptavidin; chất bảo quản.- R1: Kháng thể đơn dòng kháng CA 72-4 đánh dấu biotin (CC49; chuột); đệm phosphate 100 mmol/L; chất bảo quản.- R2: Kháng thể đơn dòng kháng CA 72-4 (B72.3; chuột) đánh dấu phức hợp ruthenium; đệm phosphate; chất bảo quản
Hộp ≥ 100 test</v>
          </cell>
          <cell r="G320" t="str">
            <v>100 test</v>
          </cell>
          <cell r="H320" t="str">
            <v>Hộp</v>
          </cell>
          <cell r="I320">
            <v>27</v>
          </cell>
          <cell r="J320"/>
          <cell r="K320">
            <v>6</v>
          </cell>
          <cell r="L320">
            <v>50</v>
          </cell>
          <cell r="M320">
            <v>30</v>
          </cell>
        </row>
        <row r="321">
          <cell r="D321" t="str">
            <v>Hóa chất chuẩn xét nghiệm CA 72-4</v>
          </cell>
          <cell r="E321" t="str">
            <v>CA 72-4 CalSet; 9175130190</v>
          </cell>
          <cell r="F321" t="str">
            <v>Huyết thanh người đông khô chứa CA 72 4 người với hai khoảng nồng độ.
Đạt tiêu chuẩn chất lượng ISO 13485
Hộp ≥4x1ml</v>
          </cell>
          <cell r="G321" t="str">
            <v>4 x 1.0 mL</v>
          </cell>
          <cell r="H321" t="str">
            <v>Hộp</v>
          </cell>
          <cell r="I321">
            <v>1</v>
          </cell>
          <cell r="J321"/>
          <cell r="K321">
            <v>1</v>
          </cell>
          <cell r="L321">
            <v>2</v>
          </cell>
          <cell r="M321">
            <v>1</v>
          </cell>
        </row>
        <row r="322">
          <cell r="D322" t="str">
            <v>Hóa chất xét nghiệm định lượng NSE</v>
          </cell>
          <cell r="E322" t="str">
            <v>Elecsys NSE; 12133113122</v>
          </cell>
          <cell r="F322" t="str">
            <v>Xét nghiệm miễn dịch in vitro dùng để định lượng enolase đặc hiệu thần kinh (NSE) trong huyết thanh người. Xét nghiệm miễn dịch điện hóa phát quang. 
Khoảng đo 0.050 - 370 ng/mL 
- Vi hạt phủ Streptavidin, 1 chai ≥6.5 mL: Vi hạt phủ Streptavidin; chất bảo quản.
- R1, 1 chai ≥10 mL: Kháng thể đơn dòng 18E5 kháng NSE đánh dấu biotin (chuột); đệm phosphate; chất bảo quản.
- R2, 1 chai ≥10 mL: Kháng thể đơn dòng 84B10 kháng NSE (chuột) đánh dấu phức hợp ruthenium; đệm phosphate; chất bảo quản
Hộp ≥ 100 test</v>
          </cell>
          <cell r="G322" t="str">
            <v>100 test</v>
          </cell>
          <cell r="H322" t="str">
            <v>Hộp</v>
          </cell>
          <cell r="I322">
            <v>1</v>
          </cell>
          <cell r="J322"/>
          <cell r="K322">
            <v>2</v>
          </cell>
          <cell r="L322">
            <v>10</v>
          </cell>
          <cell r="M322">
            <v>3</v>
          </cell>
        </row>
        <row r="323">
          <cell r="D323" t="str">
            <v>Hóa chất chuẩn xét nghiệm NSE</v>
          </cell>
          <cell r="E323" t="str">
            <v>NSE CalSet; 12133121122</v>
          </cell>
          <cell r="F323" t="str">
            <v>Hỗn hợp đệm/protein đông khô chứa NSE với 2 khoảng nồng độ.
Đạt tiêu chuẩn chất lượng ISO 13485
Hộp ≥ 4x1ml</v>
          </cell>
          <cell r="G323" t="str">
            <v>4 x 1.0 ml</v>
          </cell>
          <cell r="H323" t="str">
            <v>Hộp</v>
          </cell>
          <cell r="I323">
            <v>1</v>
          </cell>
          <cell r="J323"/>
          <cell r="K323">
            <v>1</v>
          </cell>
          <cell r="L323">
            <v>2</v>
          </cell>
          <cell r="M323">
            <v>2</v>
          </cell>
        </row>
        <row r="324">
          <cell r="D324" t="str">
            <v>Hóa chất xét nghiệm proBNP</v>
          </cell>
          <cell r="E324" t="str">
            <v>Elecsys proBNP II; 9315268190</v>
          </cell>
          <cell r="F324" t="str">
            <v>Xét nghiệm invitro dùng để định lượng N-terminal pro B-type natriuretic peptide trong huyết thanh và huyết tương người.
Xét nghiệm điện hóa phát quang.
- Vi hạt phủ Streptavidin, 1 chai ≥6.5 mL:Vi hạt phủ Streptavidin; chất bảo quản.
- R1, 1 chai ≥9 mL: Kháng thể đơn dòng kháng NT proBNP đánh dấu biotin (chuột); đệm phosphate; chất bảo quản.
- R2, 1 chai ≥9 mL: Kháng thể đơn dòng kháng NT proBNP (cừu) đánh dấu phức hợp ruthenium; đệm phosphate; chất bảo quản.
Hộp ≥ 100 test</v>
          </cell>
          <cell r="G324" t="str">
            <v>100 test</v>
          </cell>
          <cell r="H324" t="str">
            <v>Hộp</v>
          </cell>
          <cell r="I324">
            <v>88</v>
          </cell>
          <cell r="J324"/>
          <cell r="K324">
            <v>18</v>
          </cell>
          <cell r="L324">
            <v>100</v>
          </cell>
          <cell r="M324">
            <v>5</v>
          </cell>
        </row>
        <row r="325">
          <cell r="D325" t="str">
            <v>Hóa chất chuẩn xét nghiệm proBNP</v>
          </cell>
          <cell r="E325" t="str">
            <v>proBNP II CalSet; 09315292190</v>
          </cell>
          <cell r="F325" t="str">
            <v>Hỗn hợp huyết thanh ngựa đông khô chứa NT proBNP tổng hợp (1 76) với hai khoảng nồng độ.
Đạt tiêu chuẩn chất lượng ISO 13485
Hộp ≥ 4x1ml</v>
          </cell>
          <cell r="G325" t="str">
            <v>4x1.0mL</v>
          </cell>
          <cell r="H325" t="str">
            <v>Hộp</v>
          </cell>
          <cell r="I325">
            <v>1</v>
          </cell>
          <cell r="J325"/>
          <cell r="K325">
            <v>1</v>
          </cell>
          <cell r="L325">
            <v>2</v>
          </cell>
          <cell r="M325">
            <v>1</v>
          </cell>
        </row>
        <row r="326">
          <cell r="D326" t="str">
            <v>Hóa chất xét nghiệm Cyfra 21-1</v>
          </cell>
          <cell r="E326" t="str">
            <v>Elecsys CYFRA 21-1; 11820966214</v>
          </cell>
          <cell r="F326" t="str">
            <v>Xét nghiệm miễn dịch điện hóa phát quang dùng để định lượng các phân đoạn của cytokeratin 19 trong huyết thanh và huyết tương người. 
- M: Vi hạt phủ Streptavidin; chất bảo quản.
- R1: Kháng thể đơn dòng kháng cytokeratin 19 đánh dấu biotin (KS 19.1; chuột); đệm phosphate; chất bảo quản.
- R2: Kháng thể đơn dòng kháng cytokeratin 19 (BM 19.21; chuột) đánh dấu phức hợp ruthenium; đệm phosphate; chất bảo quản
Hộp ≥ 100 test</v>
          </cell>
          <cell r="G326" t="str">
            <v>100 test</v>
          </cell>
          <cell r="H326" t="str">
            <v>Hộp</v>
          </cell>
          <cell r="I326">
            <v>10</v>
          </cell>
          <cell r="J326"/>
          <cell r="K326">
            <v>13</v>
          </cell>
          <cell r="L326">
            <v>60</v>
          </cell>
          <cell r="M326">
            <v>6</v>
          </cell>
        </row>
        <row r="327">
          <cell r="D327" t="str">
            <v>Hóa chất chuẩn xét nghiệm Cyfra 21-11</v>
          </cell>
          <cell r="E327" t="str">
            <v>CYFRA 21-1 CalSet; 11820974322</v>
          </cell>
          <cell r="F327" t="str">
            <v>Huyết thanh người đông khô chứa cytokeratin (người, dòng tế bào MCF 7) với 2 khoảng nồng độ.
Đạt tiêu chuẩn chất lượng ISO 13485
Hộp ≥ 4x1ml</v>
          </cell>
          <cell r="G327" t="str">
            <v>4 x 1.0 ml</v>
          </cell>
          <cell r="H327" t="str">
            <v>Hộp</v>
          </cell>
          <cell r="I327">
            <v>1</v>
          </cell>
          <cell r="J327"/>
          <cell r="K327">
            <v>1</v>
          </cell>
          <cell r="L327">
            <v>2</v>
          </cell>
          <cell r="M327">
            <v>1</v>
          </cell>
        </row>
        <row r="328">
          <cell r="D328" t="str">
            <v>Hóa chất xét nghiệm proGRP</v>
          </cell>
          <cell r="E328" t="str">
            <v>Elecsys ProGRP; 09007636190</v>
          </cell>
          <cell r="F328" t="str">
            <v>Xét nghiệm miễn dịch dùng để định lượng ProGRP trong huyết tương và huyết thanh người. Xét nghiệm miễn dịch điện hóa phát quang.Khoảng đo 3 - 5000 pg/mL- M Vi hạt phủ Streptavidin, 1 chai ≥6.5 mL: Vi hạt phủ Streptavidin; chất bảo quản.- R1, 1 chai ≥9 mL: Kháng thể đơn dòng kháng ProGRP đánh dấu biotin (chuột); đệm phosphate; chất bảo quản.- R2, 1 chai ≥9 mL: Kháng thể đơn dòng kháng ProGRP (chuột) đánh dấu phức hợp ruthenium; đệm phosphate; chất bảo quản
Hộp ≥ 100 test</v>
          </cell>
          <cell r="G328" t="str">
            <v>100 test</v>
          </cell>
          <cell r="H328" t="str">
            <v>Hộp</v>
          </cell>
          <cell r="I328"/>
          <cell r="J328"/>
          <cell r="K328">
            <v>5</v>
          </cell>
          <cell r="L328">
            <v>50</v>
          </cell>
          <cell r="M328">
            <v>4</v>
          </cell>
        </row>
        <row r="329">
          <cell r="D329" t="str">
            <v>Hóa chất chuẩn xét nghiệm proGRP</v>
          </cell>
          <cell r="E329" t="str">
            <v>ProGRP CalSet; 06505970190</v>
          </cell>
          <cell r="F329" t="str">
            <v>Huyết thanh ngựa đông khô chứa protein proGRP (tái tổ hợp từ E. coli) với 2 khoảng nồng độ
Đạt tiêu chuẩn chất lượng ISO 13485
Hộp ≥ 4x1ml</v>
          </cell>
          <cell r="G329" t="str">
            <v>4 x 1.0 ml</v>
          </cell>
          <cell r="H329" t="str">
            <v>Hộp</v>
          </cell>
          <cell r="I329"/>
          <cell r="J329"/>
          <cell r="K329">
            <v>1</v>
          </cell>
          <cell r="L329">
            <v>2</v>
          </cell>
          <cell r="M329">
            <v>1</v>
          </cell>
        </row>
        <row r="330">
          <cell r="D330" t="str">
            <v>Hóa chất xét nghiệm SCC</v>
          </cell>
          <cell r="E330" t="str">
            <v>Elecsys SCC; 07126972190</v>
          </cell>
          <cell r="F330" t="str">
            <v>Xét nghiệm miễn dịch in vitro dùng để định lượng kháng nguyên ung thư tế bào vảy trong huyết thanh và huyết tương người. Xét nghiệm miễn dịch điện hóa phát quang. Khoảng đo 0.1 - 70 ng/mL - Vi hạt phủ Streptavidin, 1 chai ≥6.5 mL: Vi hạt phủ Streptavidin; chất bảo quản.- R1, 1 chai ≥9 mL: Kháng thể đơn dòng kháng SCC đánh dấu biotin (chuột); đệm phosphate; chất bảo quản.- R2, 1 chai ≥10 mL: Kháng thể đơn dòng kháng SCC (chuột) đánh dấu phức hợp ruthenium; đệm phosphate; chất bảo quản
Hộp ≥ 100 test</v>
          </cell>
          <cell r="G330" t="str">
            <v>100 test</v>
          </cell>
          <cell r="H330" t="str">
            <v>Hộp</v>
          </cell>
          <cell r="I330">
            <v>10</v>
          </cell>
          <cell r="J330"/>
          <cell r="K330">
            <v>13</v>
          </cell>
          <cell r="L330">
            <v>40</v>
          </cell>
          <cell r="M330">
            <v>4</v>
          </cell>
        </row>
        <row r="331">
          <cell r="D331" t="str">
            <v>Hóa chất chuẩn xét nghiệm SCC</v>
          </cell>
          <cell r="E331" t="str">
            <v>SCC CalSet; 07126999190</v>
          </cell>
          <cell r="F331" t="str">
            <v>Huyết thanh người đông khô với SCC protein (tái tổ hợp từ E.coli) ở 2 khoảng nồng độ.
Đạt tiêu chuẩn chất lượng ISO 13485
Hộp ≥ 4x1ml</v>
          </cell>
          <cell r="G331" t="str">
            <v>4 x 1.0 ml</v>
          </cell>
          <cell r="H331" t="str">
            <v>Hộp</v>
          </cell>
          <cell r="I331">
            <v>1</v>
          </cell>
          <cell r="J331"/>
          <cell r="K331">
            <v>1</v>
          </cell>
          <cell r="L331">
            <v>2</v>
          </cell>
          <cell r="M331">
            <v>2</v>
          </cell>
        </row>
        <row r="332">
          <cell r="D332" t="str">
            <v xml:space="preserve">Hóa chất xét nghiệm PIVKA II </v>
          </cell>
          <cell r="E332" t="str">
            <v>Elecsys PIVKA-II; 09014985190</v>
          </cell>
          <cell r="F332" t="str">
            <v>Xét nghiệm miễn dịch để định lượng protein tạo ra khi thiếu vitamin K hoặc chất đối vận II (PIVKA II) trong huyết thanh và huyết tương người. Xét nghiệm miễn dịch điện hóa phát quang.
Khoảng đo 3.5- 12000 ng/mL
- Vi hạt phủ Streptavidin, 1 chai ≥6.5 mL: Vi hạt phủ Streptavidin; chất bảo quản.-
- R1, 1 chai ≥10.0 mL: Kháng thể đơn dòng kháng PIVKA-II đánh dấu biotin (thỏ); đệm phosphate; chất bảo quản.
- R2, 1 chai ≥10.0 mL: Kháng thể đơn dòng kháng PIVKA-II (thỏ) đánh dấu phức hợp ruthenium; đệm phosphate; chất bảo quản
Hộp ≥ 100 test</v>
          </cell>
          <cell r="G332" t="str">
            <v>100 test</v>
          </cell>
          <cell r="H332" t="str">
            <v>Hộp</v>
          </cell>
          <cell r="I332">
            <v>4</v>
          </cell>
          <cell r="J332"/>
          <cell r="K332">
            <v>4</v>
          </cell>
          <cell r="L332">
            <v>15</v>
          </cell>
          <cell r="M332">
            <v>3</v>
          </cell>
        </row>
        <row r="333">
          <cell r="D333" t="str">
            <v xml:space="preserve">Hóa chất chuẩn xét nghiệm PIVKA II </v>
          </cell>
          <cell r="E333" t="str">
            <v>CalSet PIVKA-II; 08333637190</v>
          </cell>
          <cell r="F333" t="str">
            <v>Huyết thanh ngựa đông khô chứa protein người được tạo ra khi không có vitamin K hoặc chất đối vận II (PIVKA II) (tái tổ hợp, từ nuôi cấy tế bào) với 2 khoảng nồng độ.
Đạt tiêu chuẩn chất lượng ISO 13485.
Hộp ≥ 4x1ml</v>
          </cell>
          <cell r="G333" t="str">
            <v>4 x 1.0 ml</v>
          </cell>
          <cell r="H333" t="str">
            <v>Hộp</v>
          </cell>
          <cell r="I333">
            <v>1</v>
          </cell>
          <cell r="J333"/>
          <cell r="K333">
            <v>1</v>
          </cell>
          <cell r="L333">
            <v>2</v>
          </cell>
          <cell r="M333">
            <v>2</v>
          </cell>
        </row>
        <row r="334">
          <cell r="D334" t="str">
            <v>Hóa chất kiểm tra xét nghiệm PIVKA II, AFP</v>
          </cell>
          <cell r="E334" t="str">
            <v>PreciControl HCC; 08333645190</v>
          </cell>
          <cell r="F334" t="str">
            <v>Mẫu chứng huyết thanh đông khô lấy từ huyết thanh ngựa với 2 khoảng nồng độ. Mẫu chứng được dùng để kiểm tra độ chính xác của xét nghiệm miễn dịch PIVKA II.
Đạt tiêu chuẩn chất lượng ISO 13485
Hộp ≥ 4x1ml</v>
          </cell>
          <cell r="G334" t="str">
            <v>4 x 1.0 ml</v>
          </cell>
          <cell r="H334" t="str">
            <v>Hộp</v>
          </cell>
          <cell r="I334">
            <v>1</v>
          </cell>
          <cell r="J334"/>
          <cell r="K334">
            <v>1</v>
          </cell>
          <cell r="L334">
            <v>2</v>
          </cell>
          <cell r="M334">
            <v>2</v>
          </cell>
        </row>
        <row r="335">
          <cell r="D335" t="str">
            <v>Hóa chất xét nghiệm HE4</v>
          </cell>
          <cell r="E335" t="str">
            <v>Elecsys HE4; 05950929214</v>
          </cell>
          <cell r="F335" t="str">
            <v>Xét nghiệm miễn dịch dùng để định lượng HE4 trong huyết thanh và huyết tương người. Xét nghiệm miễn dịch điện hóa phát quang.Khoảng đo 15.0 - 1500 pmol/L - Vi hạt phủ Streptavidin, 1 chai ≥6.5 mL: Vi hạt phủ Streptavidin; chất bảo quản.- R1, 1 chai ≥10 mL: Kháng thể đơn dòng kháng HE4 đánh dấu biotin (chuột) 0.75 mg/L; đệm phosphate; chất bảo quản.- R2, 1 chai ≥10 mL: Kháng thể đơn dòng kháng HE4 (chuột) đánh dấu phức hợp ruthenium; đệm phosphate; chất bảo quản
Hộp ≥ 100 test</v>
          </cell>
          <cell r="G335" t="str">
            <v>100 test</v>
          </cell>
          <cell r="H335" t="str">
            <v>Hộp</v>
          </cell>
          <cell r="I335">
            <v>1</v>
          </cell>
          <cell r="J335"/>
          <cell r="K335">
            <v>3</v>
          </cell>
          <cell r="L335">
            <v>15</v>
          </cell>
          <cell r="M335">
            <v>10</v>
          </cell>
        </row>
        <row r="336">
          <cell r="D336" t="str">
            <v>Hóa chất chuẩn xét nghiệm HE4</v>
          </cell>
          <cell r="E336" t="str">
            <v>HE4 CalSet; 05950945190</v>
          </cell>
          <cell r="F336" t="str">
            <v>Huyết thanh ngựa đông khô chứa protein HE4 (người, dòng tế bào OvCar 3) với 2 khoảng nồng độ
Đạt tiêu chuẩn chất lượng ISO 13485.
Hộp ≥ 4x1ml</v>
          </cell>
          <cell r="G336" t="str">
            <v>4 x 1.0 ml</v>
          </cell>
          <cell r="H336" t="str">
            <v>Hộp</v>
          </cell>
          <cell r="I336">
            <v>1</v>
          </cell>
          <cell r="J336"/>
          <cell r="K336">
            <v>1</v>
          </cell>
          <cell r="L336">
            <v>2</v>
          </cell>
          <cell r="M336">
            <v>2</v>
          </cell>
        </row>
        <row r="337">
          <cell r="D337" t="str">
            <v>Hóa chất kiểm tra xét nghiệm HE4</v>
          </cell>
          <cell r="E337" t="str">
            <v>PreciControl HE4; 05950953190</v>
          </cell>
          <cell r="F337" t="str">
            <v>Huyết thanh chứng đông khô lấy từ huyết thanh người với 2 khoảng nồng độ. Mẫu chứng được dùng để kiểm tra độ đúng và độ chính xác của xét nghiệm miễn dịch HE4
Đạt tiêu chuẩn chất lượng ISO 13485
Hộp ≥ 4x1ml</v>
          </cell>
          <cell r="G337" t="str">
            <v>4 x 1.0 ml</v>
          </cell>
          <cell r="H337" t="str">
            <v>Hộp</v>
          </cell>
          <cell r="I337">
            <v>1</v>
          </cell>
          <cell r="J337"/>
          <cell r="K337">
            <v>1</v>
          </cell>
          <cell r="L337">
            <v>2</v>
          </cell>
          <cell r="M337">
            <v>2</v>
          </cell>
        </row>
        <row r="338">
          <cell r="D338" t="str">
            <v>Hóa chất kiểm tra các xét nghiệm ung thư</v>
          </cell>
          <cell r="E338" t="str">
            <v>PreciControl Tumor Marker; 11776452122</v>
          </cell>
          <cell r="F338" t="str">
            <v>Huyết thanh chứng đông khô lấy từ huyết thanh người. Các nồng độ nằm trong hai khoảng có liên quan trên lâm sàng
Đạt tiêu chuẩn chất lượng ISO 13485
Hộp ≥ 4x3ml</v>
          </cell>
          <cell r="G338" t="str">
            <v>4 x 3.0 ml</v>
          </cell>
          <cell r="H338" t="str">
            <v>Hộp</v>
          </cell>
          <cell r="I338">
            <v>1</v>
          </cell>
          <cell r="J338"/>
          <cell r="K338">
            <v>1</v>
          </cell>
          <cell r="L338">
            <v>3</v>
          </cell>
          <cell r="M338">
            <v>3</v>
          </cell>
        </row>
        <row r="339">
          <cell r="D339" t="str">
            <v xml:space="preserve">Hóa chất kiểm tra các xét nghiệm ung thư phổi </v>
          </cell>
          <cell r="E339" t="str">
            <v>PreciControl Lung Cancer; 07360070190</v>
          </cell>
          <cell r="F339" t="str">
            <v>PreciControl Lung Cancer là mẫu chứng huyết thanh đông khô lấy từ huyết thanh người với 2 khoảng nồng độ. Mẫu chứng được dùng để kiểm tra độ chụm và độ chính xác của các xét nghiệm miễn dịch được chỉ định
Đạt tiêu chuẩn chất lượng ISO 13485
Hộp ≥ 4x3ml</v>
          </cell>
          <cell r="G339" t="str">
            <v>4 x 3.0 ml</v>
          </cell>
          <cell r="H339" t="str">
            <v>Hộp</v>
          </cell>
          <cell r="I339">
            <v>1</v>
          </cell>
          <cell r="J339"/>
          <cell r="K339">
            <v>1</v>
          </cell>
          <cell r="L339">
            <v>3</v>
          </cell>
          <cell r="M339">
            <v>3</v>
          </cell>
        </row>
        <row r="340">
          <cell r="D340" t="str">
            <v>Hóa chất kiểm tra xét nghiệm tim mạch</v>
          </cell>
          <cell r="E340" t="str">
            <v>PreciControl Cardiac II; 04917049190</v>
          </cell>
          <cell r="F340" t="str">
            <v>Huyết thanh chứng đông khô lấy từ huyết thanh người với 2 khoảng nồng độ. Mẫu chứng được dùng để kiểm tra độ chính xác và độ chụm của xét nghiệm miễn dịch CK MB, CK MB STAT, Digitoxin, Digoxin, Myoglobin, Myoglobin STAT,
proBNP II, proBNP II STAT và GDF 15.
Đạt tiêu chuẩn chất lượng ISO 13485
Hộp ≥ 4x2ml</v>
          </cell>
          <cell r="G340" t="str">
            <v>4 x 2 ml</v>
          </cell>
          <cell r="H340" t="str">
            <v>Hộp</v>
          </cell>
          <cell r="I340">
            <v>1</v>
          </cell>
          <cell r="J340"/>
          <cell r="K340">
            <v>1</v>
          </cell>
          <cell r="L340">
            <v>3</v>
          </cell>
          <cell r="M340">
            <v>3</v>
          </cell>
        </row>
        <row r="341">
          <cell r="D341" t="str">
            <v>Hóa chất pha loãng nhiều chỉ số miễn dịch</v>
          </cell>
          <cell r="E341" t="str">
            <v>Diluent Universal 2; 05192943190</v>
          </cell>
          <cell r="F341" t="str">
            <v>Hỗn hợp protein; chất bảo quản
Đạt tiêu chuẩn chất lượng ISO 13485.
Hộp ≥ 2 × 36 mL</v>
          </cell>
          <cell r="G341" t="str">
            <v>2 × 36 mL</v>
          </cell>
          <cell r="H341" t="str">
            <v>Hộp</v>
          </cell>
          <cell r="I341"/>
          <cell r="J341"/>
          <cell r="K341">
            <v>0</v>
          </cell>
          <cell r="L341">
            <v>2</v>
          </cell>
          <cell r="M341">
            <v>2</v>
          </cell>
        </row>
        <row r="342">
          <cell r="D342" t="str">
            <v>Dung dịch pha loãng chung cho các xét nghiệm miễn dịch</v>
          </cell>
          <cell r="E342" t="str">
            <v>Diluent MultiAssay; 03609987190</v>
          </cell>
          <cell r="F342" t="str">
            <v>Đệm huyết thanh ngựa; chất bảo quản.
Đạt tiêu chuẩn chất lượng ISO 13485
Hộp ≥ 2x16ml</v>
          </cell>
          <cell r="G342" t="str">
            <v>2 x 16 ml</v>
          </cell>
          <cell r="H342" t="str">
            <v>Hộp</v>
          </cell>
          <cell r="I342"/>
          <cell r="J342"/>
          <cell r="K342">
            <v>3</v>
          </cell>
          <cell r="L342">
            <v>2</v>
          </cell>
          <cell r="M342">
            <v>1</v>
          </cell>
        </row>
        <row r="343">
          <cell r="D343" t="str">
            <v>Dung dịch pha loãng bệnh phẩm</v>
          </cell>
          <cell r="E343" t="str">
            <v>Diluent Universal; 03183971122</v>
          </cell>
          <cell r="F343" t="str">
            <v>Hỗn hợp protein; chất bảo quản
Đạt tiêu chuẩn chất lượng ISO 13485
Hộp ≥ 2x36ml</v>
          </cell>
          <cell r="G343" t="str">
            <v>2 x 36 ml</v>
          </cell>
          <cell r="H343" t="str">
            <v>Hộp</v>
          </cell>
          <cell r="I343">
            <v>1</v>
          </cell>
          <cell r="J343"/>
          <cell r="K343">
            <v>3</v>
          </cell>
          <cell r="L343">
            <v>1</v>
          </cell>
          <cell r="M343">
            <v>1</v>
          </cell>
        </row>
        <row r="344">
          <cell r="D344" t="str">
            <v>Tip/cup phản ứng</v>
          </cell>
          <cell r="E344" t="str">
            <v>AssayTip/AssayCup; 12102137001</v>
          </cell>
          <cell r="F344" t="str">
            <v>Vật tư tiêu hao sử dụng trên máy phân tích miễn dịch
Đạt tiêu chuẩn chất lượng ISO 13485
Hộp ≥ 48x(84+84)+8</v>
          </cell>
          <cell r="G344" t="str">
            <v>48 x (84 típ + 84 cúp) + 8 hộp giấy thải</v>
          </cell>
          <cell r="H344" t="str">
            <v>Hộp</v>
          </cell>
          <cell r="I344">
            <v>2</v>
          </cell>
          <cell r="J344"/>
          <cell r="K344">
            <v>2</v>
          </cell>
          <cell r="L344">
            <v>10</v>
          </cell>
          <cell r="M344">
            <v>3</v>
          </cell>
        </row>
        <row r="345">
          <cell r="D345" t="str">
            <v>Hóa chất hệ thống</v>
          </cell>
          <cell r="E345" t="str">
            <v>ProCell M; 04880340190</v>
          </cell>
          <cell r="F345" t="str">
            <v>Đệm phosphate; tripropylamine; chất tẩy ≤ 0.1 %; chất bảo quản.
Đạt tiêu chuẩn chất lượng ISO 13485
Hộp ≥ 2x2L</v>
          </cell>
          <cell r="G345" t="str">
            <v>2 x 2 L</v>
          </cell>
          <cell r="H345" t="str">
            <v>Hộp</v>
          </cell>
          <cell r="I345">
            <v>40</v>
          </cell>
          <cell r="J345"/>
          <cell r="K345">
            <v>31</v>
          </cell>
          <cell r="L345">
            <v>80</v>
          </cell>
          <cell r="M345">
            <v>20</v>
          </cell>
        </row>
        <row r="346">
          <cell r="D346" t="str">
            <v>Dung dịch rửa loại bỏ chất gây nhiễu, sử dụng trên máy miễn dịch</v>
          </cell>
          <cell r="E346" t="str">
            <v>PreClean M ; 03004899190</v>
          </cell>
          <cell r="F346" t="str">
            <v>Đệm phosphate; natri chloride; chất tẩy ≤ 0.1 %; chất bảo quản
Đạt tiêu chuẩn chất lượng ISO 13485
Hộp ≥ 5x600ml</v>
          </cell>
          <cell r="G346" t="str">
            <v>5 x 600 ml</v>
          </cell>
          <cell r="H346" t="str">
            <v>Hộp</v>
          </cell>
          <cell r="I346">
            <v>38</v>
          </cell>
          <cell r="J346"/>
          <cell r="K346">
            <v>24</v>
          </cell>
          <cell r="L346">
            <v>80</v>
          </cell>
          <cell r="M346">
            <v>20</v>
          </cell>
        </row>
        <row r="347">
          <cell r="D347" t="str">
            <v>Dung dịch rửa dùng cho máy miễn dịch</v>
          </cell>
          <cell r="E347" t="str">
            <v>ProbeWash M ; 03005712190</v>
          </cell>
          <cell r="F347" t="str">
            <v>KOH (tương ứng với pH 13.2); chất tẩy ≤ 1 %.
Đạt tiêu chuẩn chất lượng ISO 13485
Hộp ≥ 12x70ml</v>
          </cell>
          <cell r="G347" t="str">
            <v>12x70 ml</v>
          </cell>
          <cell r="H347" t="str">
            <v>Hộp</v>
          </cell>
          <cell r="I347">
            <v>1</v>
          </cell>
          <cell r="J347"/>
          <cell r="K347">
            <v>1</v>
          </cell>
          <cell r="L347">
            <v>1</v>
          </cell>
          <cell r="M347">
            <v>1</v>
          </cell>
        </row>
        <row r="348">
          <cell r="D348" t="str">
            <v>Dung dịch rửa hệ thống của máy xét nghiệm miễn dịch</v>
          </cell>
          <cell r="E348" t="str">
            <v>CleanCell M; 04880293214</v>
          </cell>
          <cell r="F348" t="str">
            <v>Dung dịch hệ thống dùng để rửa bộ phát hiện của máy phân tích xét nghiệm miễn dịch
Đạt tiêu chuẩn chất lượng ISO 13485
Hộp ≥ 2x2L</v>
          </cell>
          <cell r="G348" t="str">
            <v>2 x 2 L</v>
          </cell>
          <cell r="H348" t="str">
            <v>Hộp</v>
          </cell>
          <cell r="I348">
            <v>32</v>
          </cell>
          <cell r="J348"/>
          <cell r="K348">
            <v>19</v>
          </cell>
          <cell r="L348">
            <v>80</v>
          </cell>
          <cell r="M348">
            <v>20</v>
          </cell>
        </row>
        <row r="349">
          <cell r="D349" t="str">
            <v>Dung dịch rửa điện cực</v>
          </cell>
          <cell r="E349" t="str">
            <v>ISE Cleaning Solution / Elecsys SysClean; 11298500316</v>
          </cell>
          <cell r="F349" t="str">
            <v>Natri hydroxide; Dung dịch natri hypochlorite (≤2 % clo hoạt tính); Phụ gia
Đạt tiêu chuẩn chất lượng ISO 13485
Hộp ≥ 5x100ml</v>
          </cell>
          <cell r="G349" t="str">
            <v>5 x 100 ml</v>
          </cell>
          <cell r="H349" t="str">
            <v>Hộp</v>
          </cell>
          <cell r="I349"/>
          <cell r="J349"/>
          <cell r="K349">
            <v>1</v>
          </cell>
          <cell r="L349">
            <v>1</v>
          </cell>
          <cell r="M349">
            <v>1</v>
          </cell>
        </row>
        <row r="350">
          <cell r="D350" t="str">
            <v>Thuốc thử xét nghiệm định lượng Everolimus</v>
          </cell>
          <cell r="E350" t="str">
            <v>Elecsys Everolimus; 06633188190</v>
          </cell>
          <cell r="F350" t="str">
            <v>Xét nghiệm miễn dịch in vitro dùng để định lượng everolimus trong máu toàn phần người. Xét nghiệm miễn dịch điện hóa phát quang. Khoảng đo: 0.5‑30 ng/mL
- Vi hạt phủ Streptavidin (nắp trong), 1 chai, 6.5 mL: Vi hạt phủ Streptavidin; chất bảo quản. R1 Anti‑everolimus Ab~biotin (nắp xám), 1 chai, 9 mL: Kháng thể đơn dòng kháng everolimus đánh dấu biotin (thỏ); đệm phosphate; chất bảo quản.  R2 Everolimus derivate~Ru(bpy) (nắp đen), 1 chai, 9 mL: Dẫn xuất everolimus đánh dấu phức hợp ruthenium; đệm citrate; chất bảo quản
Hộp ≥ 100 test</v>
          </cell>
          <cell r="G350" t="str">
            <v>100 test</v>
          </cell>
          <cell r="H350" t="str">
            <v>Hộp</v>
          </cell>
          <cell r="I350">
            <v>6</v>
          </cell>
          <cell r="J350"/>
          <cell r="K350">
            <v>0</v>
          </cell>
          <cell r="L350">
            <v>5</v>
          </cell>
          <cell r="M350">
            <v>4</v>
          </cell>
        </row>
        <row r="351">
          <cell r="D351" t="str">
            <v>Chất hiệu chuẩn xét nghiệm Everolimus</v>
          </cell>
          <cell r="E351" t="str">
            <v>Everolimus CalSet; 06633196190</v>
          </cell>
          <cell r="F351" t="str">
            <v>Mẫu chuẩn đông khô lấy từ máu người chứa Everolimus với 2 khoảng nồng độ
Hộp ≥ 2x1ml</v>
          </cell>
          <cell r="G351" t="str">
            <v>2 lọ x 1 mL</v>
          </cell>
          <cell r="H351" t="str">
            <v>Hộp</v>
          </cell>
          <cell r="I351"/>
          <cell r="J351"/>
          <cell r="K351">
            <v>0</v>
          </cell>
          <cell r="L351">
            <v>1</v>
          </cell>
          <cell r="M351">
            <v>1</v>
          </cell>
        </row>
        <row r="352">
          <cell r="D352" t="str">
            <v>Vật liệu kiểm soát xét nghiệm Everolimus</v>
          </cell>
          <cell r="E352" t="str">
            <v>PreciControl Everolimus; 07294131190</v>
          </cell>
          <cell r="F352" t="str">
            <v>Mẫu chứng đông khô lấy từ máu người với ba khoảng nồng độ. Mẫu chứng được dùng để kiểm tra độ đúng và độ chính xác của xét nghiệm miễn dịch Elecsys Everolimus
Hộp ≥ 3x3ml</v>
          </cell>
          <cell r="G352" t="str">
            <v>3x3ml</v>
          </cell>
          <cell r="H352" t="str">
            <v>Hộp</v>
          </cell>
          <cell r="I352"/>
          <cell r="J352"/>
          <cell r="K352">
            <v>0</v>
          </cell>
          <cell r="L352">
            <v>3</v>
          </cell>
          <cell r="M352">
            <v>2</v>
          </cell>
        </row>
        <row r="353">
          <cell r="D353" t="str">
            <v>Hóa chất tách chiết cyclosporine, tacrolimus, everolimus và sirolimus</v>
          </cell>
          <cell r="E353" t="str">
            <v>ISD Sample Pretreatment; 05889073190</v>
          </cell>
          <cell r="F353" t="str">
            <v>Dung dịch kẽm sulfate trong methanol và ethylene glycol
Hộp ≥ 30ml</v>
          </cell>
          <cell r="G353" t="str">
            <v>30ml</v>
          </cell>
          <cell r="H353" t="str">
            <v>Hộp</v>
          </cell>
          <cell r="I353">
            <v>6</v>
          </cell>
          <cell r="J353"/>
          <cell r="K353">
            <v>0</v>
          </cell>
          <cell r="L353">
            <v>6</v>
          </cell>
          <cell r="M353">
            <v>4</v>
          </cell>
        </row>
        <row r="354">
          <cell r="D354" t="str">
            <v>Thuốc thử xét nghiệm định lượng 9 thông số điện giải, khí máu và chuyển hóa</v>
          </cell>
          <cell r="E354" t="str">
            <v>00026330089</v>
          </cell>
          <cell r="F354" t="str">
            <v>Cartridge xét nghiệm 9 thông số: pH, pO2, pCO2, Hct, Na+, K+, Ca++, Glucose và Lactate có quản lý chất lượng IQM. Sử dụng cho máy phân tích khí máu. Đạt tiêu chuẩn ISO 13485
Hộp ≥ 300 test</v>
          </cell>
          <cell r="G354" t="str">
            <v>300 test/ hộp</v>
          </cell>
          <cell r="H354" t="str">
            <v>Hộp</v>
          </cell>
          <cell r="I354">
            <v>4</v>
          </cell>
          <cell r="J354"/>
          <cell r="K354">
            <v>4</v>
          </cell>
          <cell r="L354">
            <v>20</v>
          </cell>
          <cell r="M354">
            <v>10</v>
          </cell>
        </row>
        <row r="355">
          <cell r="D355" t="str">
            <v>Hóa chất nội kiểm tra xét nghiệm que thử nước tiểu mức 1</v>
          </cell>
          <cell r="E355" t="str">
            <v>URINALYSIS CONTROL – LEVEL 1 - (URNAL CONTROL 1); UC5033</v>
          </cell>
          <cell r="F355" t="str">
            <v>Dạng lỏng sử dụng ngay, 100% Nước tiểu người, phù hợp cho cả xét nghiệm POCT, chứa 13 thông số xét nghiệm. Ổn định đến hạn tại 2- 8ºC
Hộp ≥ 12x12ml</v>
          </cell>
          <cell r="G355" t="str">
            <v>12 x 12 ml</v>
          </cell>
          <cell r="H355" t="str">
            <v>Hộp</v>
          </cell>
          <cell r="I355">
            <v>1</v>
          </cell>
          <cell r="J355"/>
          <cell r="K355">
            <v>1</v>
          </cell>
          <cell r="L355">
            <v>3</v>
          </cell>
          <cell r="M355">
            <v>3</v>
          </cell>
        </row>
        <row r="356">
          <cell r="D356" t="str">
            <v>Hóa chất nội kiểm tra xét nghiệm que thử nước tiểu mức 2</v>
          </cell>
          <cell r="E356" t="str">
            <v>URINALYSIS CONTROL – LEVEL 2 - (URNAL CONTROL 2); UC5034</v>
          </cell>
          <cell r="F356" t="str">
            <v>Dạng lỏng sử dụng ngay, 100% Nước tiểu người, phù hợp cho cả xét nghiệm POCT, chứa 13 thông số xét nghiệm. Ổn định đến hạn tại 2- 8ºC
Hộp ≥ 12x12ml</v>
          </cell>
          <cell r="G356" t="str">
            <v>12 x 12 ml</v>
          </cell>
          <cell r="H356" t="str">
            <v>Hộp</v>
          </cell>
          <cell r="I356">
            <v>1</v>
          </cell>
          <cell r="J356"/>
          <cell r="K356">
            <v>2</v>
          </cell>
          <cell r="L356">
            <v>3</v>
          </cell>
          <cell r="M356">
            <v>3</v>
          </cell>
        </row>
        <row r="357">
          <cell r="D357" t="str">
            <v>Hóa chất xét nghiệm Anti-TPO</v>
          </cell>
          <cell r="E357" t="str">
            <v>Elecsys Anti-TPO; 06368590190</v>
          </cell>
          <cell r="F357" t="str">
            <v>Phương pháp miễn dịch cạnh tranh 
 Khoảng đo: 5 - 600 IU/mL Bộ thuốc thử được dán nhãn A TPO.
- Vi hạt phủ Streptavidin, 1 chai ≥6.5 mL: Vi hạt phủ Streptavidin; chất bảo quản.
-  R1, 1 chai ≥9 mL: Kháng thể đa dòng kháng TPO (cừu) đánh dấu phức hợp ruthenium; đệm TRIS; chất bảo quản.
-  R2, 1 chai ≥9 mL: TPO đánh dấu biotin (tái tổ hợp); đệm TRIS; chất bảo quản
Hộp ≥ 100 test</v>
          </cell>
          <cell r="G357" t="str">
            <v>100 test</v>
          </cell>
          <cell r="H357" t="str">
            <v>Hộp</v>
          </cell>
          <cell r="I357">
            <v>1</v>
          </cell>
          <cell r="J357"/>
          <cell r="K357">
            <v>1</v>
          </cell>
          <cell r="L357">
            <v>10</v>
          </cell>
          <cell r="M357">
            <v>2</v>
          </cell>
        </row>
        <row r="358">
          <cell r="D358" t="str">
            <v>Hóa chất chuẩn xét nghiệm Anti-TPO</v>
          </cell>
          <cell r="E358" t="str">
            <v>Anti-TPO CalSet; 06472931190</v>
          </cell>
          <cell r="F358" t="str">
            <v>Dung dịch chuẩn xét nghiệm định lượng kháng thể kháng Thyroid peroxidase.
Thuốc thử - dung dịch tham gia xét nghiệm
 ▪ Anti TPO Cal1: 2 chai, mỗi chai 1.5 mL mẫu chuẩn 1
 ▪ Anti TPO Cal2: 2 chai, mỗi chai 1.5 mL mẫu chuẩn 2
 Kháng thể kháng TPO (cừu) với hai khoảng nồng độ (khoảng 35 IU/mL và khoảng 350 IU/mL) trong huyết thanh người
Hộp ≥ 4x1,5ml</v>
          </cell>
          <cell r="G358" t="str">
            <v>4 x 1,5 ml</v>
          </cell>
          <cell r="H358" t="str">
            <v>Hộp</v>
          </cell>
          <cell r="I358">
            <v>1</v>
          </cell>
          <cell r="J358"/>
          <cell r="K358">
            <v>1</v>
          </cell>
          <cell r="L358">
            <v>2</v>
          </cell>
          <cell r="M358">
            <v>1</v>
          </cell>
        </row>
        <row r="359">
          <cell r="D359" t="str">
            <v>Hóa chất xét nghiệm Anti-TSHR</v>
          </cell>
          <cell r="E359" t="str">
            <v>Elecsys Anti-TSHR; 08496609190</v>
          </cell>
          <cell r="F359" t="str">
            <v>Xét nghiệm miễn dịch điện hóa phát quang dùng để định lượng tự kháng thể kháng thụ thể TSH trong huyết thanh và huyết tương người.
M: Vi hạt phủ streptavidin; chất bảo quản.
R1:  Đệm phosphate; chất ổn định; chất bảo quản.
R2: Kháng thể đơn dòng kháng TSHR M22 (người) đánh dấu phức hợp ruthenium; đệm phosphate; chất ổn định; chất bảo quản
Hộp ≥ 100 test</v>
          </cell>
          <cell r="G359" t="str">
            <v>100 test</v>
          </cell>
          <cell r="H359" t="str">
            <v>Hộp</v>
          </cell>
          <cell r="I359">
            <v>1</v>
          </cell>
          <cell r="J359"/>
          <cell r="K359">
            <v>1</v>
          </cell>
          <cell r="L359">
            <v>10</v>
          </cell>
          <cell r="M359">
            <v>2</v>
          </cell>
        </row>
        <row r="360">
          <cell r="D360" t="str">
            <v>Hóa chất chuẩn xét nghiệm antiTSHR</v>
          </cell>
          <cell r="E360" t="str">
            <v>CalSet Anti-TSHR; 08496641190</v>
          </cell>
          <cell r="F360" t="str">
            <v>Mẫu chuẩn 1: 2 chai (đông khô) mỗi chai ≥2.0 mL, ATSHR trong hỗn hợp huyết thanh người
Mẫu chuẩn 2: 2 chai (đông khô) mỗi chai ≥2.0 mL, ATSHR kháng thể kháng TSHR người trong hỗn hợp huyết thanh người
Hộp ≥ 4x2ml</v>
          </cell>
          <cell r="G360" t="str">
            <v>4 x 2 ml</v>
          </cell>
          <cell r="H360" t="str">
            <v>Hộp</v>
          </cell>
          <cell r="I360">
            <v>1</v>
          </cell>
          <cell r="J360"/>
          <cell r="K360">
            <v>1</v>
          </cell>
          <cell r="L360">
            <v>2</v>
          </cell>
          <cell r="M360">
            <v>1</v>
          </cell>
        </row>
        <row r="361">
          <cell r="D361" t="str">
            <v>Hóa chất kiểm tra nhiều chỉ số xét nghiệm miễn dịch, tối thiểu có Anti TSHR, Anti TPO và Anti Tg</v>
          </cell>
          <cell r="E361" t="str">
            <v>PreciControl ThyroAB; 05042666191</v>
          </cell>
          <cell r="F361" t="str">
            <v>Dung dịch được dùng để kiểm tra chất lượng xét nghiệm miễn dịch Anti TSHR, Anti TPO và Anti Tg. Thuốc thử, dung dịch tham gia xét nghiệm: Các chất trong huyết thanh người ▪ PC THYRO1: 2 chai, mỗi chai ≥2.0 mL huyết thanh chứng (Kháng thể kháng TSHR; Kháng thể kháng TPO; Kháng thể kháng Tg) ▪ PC THYRO2: 2 chai, mỗi chai ≥2.0 mL huyết thanh chứng (Kháng thể kháng TSHR; Kháng thể kháng TPO; Kháng thể kháng Tg)
Hộp ≥ 4x2ml</v>
          </cell>
          <cell r="G361" t="str">
            <v>4 x 2 ml</v>
          </cell>
          <cell r="H361" t="str">
            <v>Hộp</v>
          </cell>
          <cell r="I361">
            <v>1</v>
          </cell>
          <cell r="J361"/>
          <cell r="K361">
            <v>1</v>
          </cell>
          <cell r="L361">
            <v>2</v>
          </cell>
          <cell r="M361">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oiso"/>
    </sheetNames>
    <definedNames>
      <definedName name="vnd"/>
    </defined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TongHopXuatNhapTon"/>
      <sheetName val="Sheet1"/>
    </sheetNames>
    <sheetDataSet>
      <sheetData sheetId="0">
        <row r="11">
          <cell r="E11" t="str">
            <v>Acid Citric Dược Dụng</v>
          </cell>
          <cell r="F11" t="str">
            <v>Acid Citric</v>
          </cell>
          <cell r="H11" t="str">
            <v>Kg</v>
          </cell>
          <cell r="I11" t="str">
            <v/>
          </cell>
          <cell r="J11" t="str">
            <v>Công ty Cổ phần Hóa Dược Việt Nam</v>
          </cell>
          <cell r="K11" t="str">
            <v>Ensign</v>
          </cell>
          <cell r="L11" t="str">
            <v>Trung Quốc</v>
          </cell>
          <cell r="M11" t="str">
            <v/>
          </cell>
          <cell r="N11" t="str">
            <v/>
          </cell>
          <cell r="O11">
            <v>35640</v>
          </cell>
          <cell r="P11">
            <v>35640</v>
          </cell>
          <cell r="Q11">
            <v>35640</v>
          </cell>
          <cell r="R11">
            <v>35640</v>
          </cell>
          <cell r="S11" t="str">
            <v>3MT2405011</v>
          </cell>
          <cell r="T11" t="str">
            <v>4883/QĐ-BVQY103</v>
          </cell>
          <cell r="U11">
            <v>46538</v>
          </cell>
          <cell r="V11">
            <v>0</v>
          </cell>
          <cell r="W11">
            <v>0</v>
          </cell>
          <cell r="X11">
            <v>150</v>
          </cell>
          <cell r="Y11">
            <v>150</v>
          </cell>
          <cell r="Z11">
            <v>0</v>
          </cell>
          <cell r="AA11">
            <v>35640</v>
          </cell>
          <cell r="AB11">
            <v>5346000</v>
          </cell>
          <cell r="AC11">
            <v>150</v>
          </cell>
          <cell r="AD11">
            <v>35640</v>
          </cell>
          <cell r="AE11">
            <v>5346000</v>
          </cell>
          <cell r="AF11">
            <v>0</v>
          </cell>
          <cell r="AG11">
            <v>0</v>
          </cell>
          <cell r="AJ11">
            <v>527227</v>
          </cell>
          <cell r="AK11">
            <v>150</v>
          </cell>
        </row>
        <row r="12">
          <cell r="E12" t="str">
            <v>Anti - Paragonimus (lung fluke) IgG - Sán lá phổi</v>
          </cell>
          <cell r="F12" t="str">
            <v>Paragonimus IgG; 7051180</v>
          </cell>
          <cell r="H12" t="str">
            <v>Hộp</v>
          </cell>
          <cell r="I12" t="str">
            <v/>
          </cell>
          <cell r="J12" t="str">
            <v>Công ty TNHH Thiết bị Khoa học kỹ thuật Quang Phát</v>
          </cell>
          <cell r="K12" t="str">
            <v>Immunocentrix</v>
          </cell>
          <cell r="L12" t="str">
            <v>Mỹ</v>
          </cell>
          <cell r="M12" t="str">
            <v/>
          </cell>
          <cell r="N12" t="str">
            <v>220003579/PCBB-HCM</v>
          </cell>
          <cell r="O12">
            <v>3300000</v>
          </cell>
          <cell r="P12">
            <v>3300000</v>
          </cell>
          <cell r="Q12">
            <v>3300000</v>
          </cell>
          <cell r="R12">
            <v>3300000</v>
          </cell>
          <cell r="S12" t="str">
            <v>2650</v>
          </cell>
          <cell r="T12" t="str">
            <v>4883/QĐ-BVQY103</v>
          </cell>
          <cell r="U12">
            <v>46142</v>
          </cell>
          <cell r="V12">
            <v>0</v>
          </cell>
          <cell r="W12">
            <v>0</v>
          </cell>
          <cell r="X12">
            <v>3</v>
          </cell>
          <cell r="Y12">
            <v>3</v>
          </cell>
          <cell r="Z12">
            <v>0</v>
          </cell>
          <cell r="AA12">
            <v>3300000</v>
          </cell>
          <cell r="AB12">
            <v>9900000</v>
          </cell>
          <cell r="AC12">
            <v>3</v>
          </cell>
          <cell r="AD12">
            <v>3300000</v>
          </cell>
          <cell r="AE12">
            <v>9900000</v>
          </cell>
          <cell r="AF12">
            <v>0</v>
          </cell>
          <cell r="AG12">
            <v>0</v>
          </cell>
          <cell r="AJ12">
            <v>534837</v>
          </cell>
          <cell r="AK12">
            <v>3</v>
          </cell>
        </row>
        <row r="13">
          <cell r="E13" t="str">
            <v>Angiostrongylus cantonensis - Giun lươn não (Giun tròn chuột)</v>
          </cell>
          <cell r="F13">
            <v>5027</v>
          </cell>
          <cell r="H13" t="str">
            <v>Hộp</v>
          </cell>
          <cell r="I13" t="str">
            <v/>
          </cell>
          <cell r="J13" t="str">
            <v>Công ty TNHH hóa chất và Thiết bị Y tế Hà Nội</v>
          </cell>
          <cell r="K13" t="str">
            <v>New Life Diagnostics LLC</v>
          </cell>
          <cell r="L13" t="str">
            <v>Mỹ</v>
          </cell>
          <cell r="M13" t="str">
            <v/>
          </cell>
          <cell r="N13" t="str">
            <v/>
          </cell>
          <cell r="O13">
            <v>5350000</v>
          </cell>
          <cell r="P13">
            <v>5350000</v>
          </cell>
          <cell r="Q13">
            <v>5350000</v>
          </cell>
          <cell r="R13">
            <v>5350000</v>
          </cell>
          <cell r="S13" t="str">
            <v>2543</v>
          </cell>
          <cell r="T13" t="str">
            <v>4328/QĐ-BVQY103</v>
          </cell>
          <cell r="U13">
            <v>45869</v>
          </cell>
          <cell r="V13">
            <v>0</v>
          </cell>
          <cell r="W13">
            <v>0</v>
          </cell>
          <cell r="X13">
            <v>1</v>
          </cell>
          <cell r="Y13">
            <v>1</v>
          </cell>
          <cell r="Z13">
            <v>0</v>
          </cell>
          <cell r="AA13">
            <v>5350000</v>
          </cell>
          <cell r="AB13">
            <v>5350000</v>
          </cell>
          <cell r="AC13">
            <v>1</v>
          </cell>
          <cell r="AD13">
            <v>5350000</v>
          </cell>
          <cell r="AE13">
            <v>5350000</v>
          </cell>
          <cell r="AF13">
            <v>0</v>
          </cell>
          <cell r="AG13">
            <v>0</v>
          </cell>
          <cell r="AJ13">
            <v>384492</v>
          </cell>
          <cell r="AK13">
            <v>1</v>
          </cell>
        </row>
        <row r="14">
          <cell r="E14" t="str">
            <v>Barisulfat</v>
          </cell>
          <cell r="F14" t="str">
            <v>Bari sulphat gói 110g</v>
          </cell>
          <cell r="H14" t="str">
            <v>Gói</v>
          </cell>
          <cell r="I14" t="str">
            <v/>
          </cell>
          <cell r="J14" t="str">
            <v>Công ty Cổ phần Hóa Dược Việt Nam</v>
          </cell>
          <cell r="K14" t="str">
            <v>CTCP Hóa Dược Việt Nam</v>
          </cell>
          <cell r="L14" t="str">
            <v>Việt Nam</v>
          </cell>
          <cell r="M14" t="str">
            <v/>
          </cell>
          <cell r="N14" t="str">
            <v>VD-34019-20</v>
          </cell>
          <cell r="O14">
            <v>19950</v>
          </cell>
          <cell r="P14">
            <v>19950</v>
          </cell>
          <cell r="Q14">
            <v>19950</v>
          </cell>
          <cell r="R14">
            <v>19950</v>
          </cell>
          <cell r="S14" t="str">
            <v>0019</v>
          </cell>
          <cell r="T14" t="str">
            <v>3069/QDD-BVQY103</v>
          </cell>
          <cell r="U14">
            <v>45923</v>
          </cell>
          <cell r="V14">
            <v>344</v>
          </cell>
          <cell r="W14">
            <v>6862800</v>
          </cell>
          <cell r="X14">
            <v>0</v>
          </cell>
          <cell r="Y14">
            <v>0</v>
          </cell>
          <cell r="Z14">
            <v>0</v>
          </cell>
          <cell r="AA14">
            <v>19950</v>
          </cell>
          <cell r="AB14">
            <v>0</v>
          </cell>
          <cell r="AC14">
            <v>140</v>
          </cell>
          <cell r="AD14">
            <v>19950</v>
          </cell>
          <cell r="AE14">
            <v>2793000</v>
          </cell>
          <cell r="AF14">
            <v>204</v>
          </cell>
          <cell r="AG14">
            <v>4069800</v>
          </cell>
          <cell r="AJ14">
            <v>118145</v>
          </cell>
          <cell r="AK14">
            <v>0</v>
          </cell>
        </row>
        <row r="15">
          <cell r="E15" t="str">
            <v>Băng cuộn xô 5m x 7cm</v>
          </cell>
          <cell r="F15" t="str">
            <v>Băng cuộn xô 5m x 7cm</v>
          </cell>
          <cell r="H15" t="str">
            <v>Cuộn</v>
          </cell>
          <cell r="I15" t="str">
            <v/>
          </cell>
          <cell r="J15" t="str">
            <v/>
          </cell>
          <cell r="K15" t="str">
            <v>0</v>
          </cell>
          <cell r="L15" t="str">
            <v>Việt Nam</v>
          </cell>
          <cell r="M15" t="str">
            <v/>
          </cell>
          <cell r="N15" t="str">
            <v/>
          </cell>
          <cell r="O15">
            <v>1370</v>
          </cell>
          <cell r="P15">
            <v>1370</v>
          </cell>
          <cell r="Q15">
            <v>1370</v>
          </cell>
          <cell r="R15">
            <v>1370</v>
          </cell>
          <cell r="S15" t="str">
            <v/>
          </cell>
          <cell r="T15" t="str">
            <v>Nhập cơ số</v>
          </cell>
          <cell r="U15">
            <v>45261</v>
          </cell>
          <cell r="V15">
            <v>0</v>
          </cell>
          <cell r="W15">
            <v>0</v>
          </cell>
          <cell r="X15">
            <v>20</v>
          </cell>
          <cell r="Y15">
            <v>0</v>
          </cell>
          <cell r="Z15">
            <v>20</v>
          </cell>
          <cell r="AA15">
            <v>1370</v>
          </cell>
          <cell r="AB15">
            <v>27400</v>
          </cell>
          <cell r="AC15">
            <v>20</v>
          </cell>
          <cell r="AD15">
            <v>1370</v>
          </cell>
          <cell r="AE15">
            <v>27400</v>
          </cell>
          <cell r="AF15">
            <v>0</v>
          </cell>
          <cell r="AG15">
            <v>0</v>
          </cell>
          <cell r="AJ15">
            <v>516558</v>
          </cell>
          <cell r="AK15">
            <v>20</v>
          </cell>
        </row>
        <row r="16">
          <cell r="E16" t="str">
            <v>Bộ hóa chất chạy xét nghiệm HbA1c 1000 test trên máy sắc ký lỏng hiệu năng cao</v>
          </cell>
          <cell r="F16" t="str">
            <v>09-03-0010
Premier Affinity A1c 1000</v>
          </cell>
          <cell r="H16" t="str">
            <v>Bộ</v>
          </cell>
          <cell r="I16" t="str">
            <v/>
          </cell>
          <cell r="J16" t="str">
            <v>Công ty TNHH Thiết bị Minh Tâm</v>
          </cell>
          <cell r="K16" t="str">
            <v>Trinity Biotech/ Mỹ</v>
          </cell>
          <cell r="L16" t="str">
            <v>Hoa Kỳ</v>
          </cell>
          <cell r="M16" t="str">
            <v/>
          </cell>
          <cell r="N16" t="str">
            <v>220003001/PCBB-BYT</v>
          </cell>
          <cell r="O16">
            <v>61934250</v>
          </cell>
          <cell r="P16">
            <v>61934250</v>
          </cell>
          <cell r="Q16">
            <v>61934250</v>
          </cell>
          <cell r="R16">
            <v>61934250</v>
          </cell>
          <cell r="S16" t="str">
            <v>51764/15472</v>
          </cell>
          <cell r="T16" t="str">
            <v>743/QĐ-BVQY103</v>
          </cell>
          <cell r="U16">
            <v>46265</v>
          </cell>
          <cell r="V16">
            <v>0</v>
          </cell>
          <cell r="W16">
            <v>0</v>
          </cell>
          <cell r="X16">
            <v>5</v>
          </cell>
          <cell r="Y16">
            <v>5</v>
          </cell>
          <cell r="Z16">
            <v>0</v>
          </cell>
          <cell r="AA16">
            <v>61934250</v>
          </cell>
          <cell r="AB16">
            <v>309671250</v>
          </cell>
          <cell r="AC16">
            <v>5</v>
          </cell>
          <cell r="AD16">
            <v>61934250</v>
          </cell>
          <cell r="AE16">
            <v>309671250</v>
          </cell>
          <cell r="AF16">
            <v>0</v>
          </cell>
          <cell r="AG16">
            <v>0</v>
          </cell>
          <cell r="AJ16">
            <v>545593</v>
          </cell>
          <cell r="AK16">
            <v>20</v>
          </cell>
        </row>
        <row r="17">
          <cell r="E17" t="str">
            <v>Bộ hóa chất chạy xét nghiệm HbA1c 1000 test trên máy sắc ký lỏng hiệu năng cao</v>
          </cell>
          <cell r="F17" t="str">
            <v>09-03-0010
Premier Affinity A1c 1000</v>
          </cell>
          <cell r="H17" t="str">
            <v>Bộ</v>
          </cell>
          <cell r="I17" t="str">
            <v/>
          </cell>
          <cell r="J17" t="str">
            <v>Công ty TNHH Thiết bị Minh Tâm</v>
          </cell>
          <cell r="K17" t="str">
            <v>Trinity Biotech/ Mỹ</v>
          </cell>
          <cell r="L17" t="str">
            <v>Hoa Kỳ</v>
          </cell>
          <cell r="M17" t="str">
            <v/>
          </cell>
          <cell r="N17" t="str">
            <v>220003001/PCBB-BYT</v>
          </cell>
          <cell r="O17">
            <v>61934250</v>
          </cell>
          <cell r="P17">
            <v>61934250</v>
          </cell>
          <cell r="Q17">
            <v>61934250</v>
          </cell>
          <cell r="R17">
            <v>61934250</v>
          </cell>
          <cell r="S17" t="str">
            <v>51350/15222</v>
          </cell>
          <cell r="T17" t="str">
            <v>743/QĐ-BVQY103</v>
          </cell>
          <cell r="U17">
            <v>46053</v>
          </cell>
          <cell r="V17">
            <v>0</v>
          </cell>
          <cell r="W17">
            <v>0</v>
          </cell>
          <cell r="X17">
            <v>5</v>
          </cell>
          <cell r="Y17">
            <v>5</v>
          </cell>
          <cell r="Z17">
            <v>0</v>
          </cell>
          <cell r="AA17">
            <v>61934250</v>
          </cell>
          <cell r="AB17">
            <v>309671250</v>
          </cell>
          <cell r="AC17">
            <v>5</v>
          </cell>
          <cell r="AD17">
            <v>61934250</v>
          </cell>
          <cell r="AE17">
            <v>309671250</v>
          </cell>
          <cell r="AF17">
            <v>0</v>
          </cell>
          <cell r="AG17">
            <v>0</v>
          </cell>
          <cell r="AJ17">
            <v>534933</v>
          </cell>
          <cell r="AK17">
            <v>20</v>
          </cell>
        </row>
        <row r="18">
          <cell r="E18" t="str">
            <v>Bộ hóa chất chạy xét nghiệm HbA1c 1000 test trên máy sắc ký lỏng hiệu năng cao</v>
          </cell>
          <cell r="F18" t="str">
            <v>09-03-0010
Premier Affinity A1c 1000</v>
          </cell>
          <cell r="H18" t="str">
            <v>Bộ</v>
          </cell>
          <cell r="I18" t="str">
            <v/>
          </cell>
          <cell r="J18" t="str">
            <v>Công ty TNHH Thiết bị Minh Tâm</v>
          </cell>
          <cell r="K18" t="str">
            <v>Trinity Biotech/ Mỹ</v>
          </cell>
          <cell r="L18" t="str">
            <v>Hoa Kỳ</v>
          </cell>
          <cell r="M18" t="str">
            <v/>
          </cell>
          <cell r="N18" t="str">
            <v>220003001/PCBB-BYT</v>
          </cell>
          <cell r="O18">
            <v>61289550</v>
          </cell>
          <cell r="P18">
            <v>61289550</v>
          </cell>
          <cell r="Q18">
            <v>61289550</v>
          </cell>
          <cell r="R18">
            <v>61289550</v>
          </cell>
          <cell r="S18" t="str">
            <v>51015/15082</v>
          </cell>
          <cell r="T18" t="str">
            <v>4685/QĐ-BVQY103</v>
          </cell>
          <cell r="U18">
            <v>46081</v>
          </cell>
          <cell r="V18">
            <v>0</v>
          </cell>
          <cell r="W18">
            <v>0</v>
          </cell>
          <cell r="X18">
            <v>10</v>
          </cell>
          <cell r="Y18">
            <v>10</v>
          </cell>
          <cell r="Z18">
            <v>0</v>
          </cell>
          <cell r="AA18">
            <v>61289550</v>
          </cell>
          <cell r="AB18">
            <v>612895500</v>
          </cell>
          <cell r="AC18">
            <v>10</v>
          </cell>
          <cell r="AD18">
            <v>61289550</v>
          </cell>
          <cell r="AE18">
            <v>612895500</v>
          </cell>
          <cell r="AF18">
            <v>0</v>
          </cell>
          <cell r="AG18">
            <v>0</v>
          </cell>
          <cell r="AJ18">
            <v>384554</v>
          </cell>
          <cell r="AK18">
            <v>20</v>
          </cell>
        </row>
        <row r="19">
          <cell r="E19" t="str">
            <v>Bộ hóa chất chạy xét nghiệm HbA1c trên máy sắc ký lỏng hiệu năng cao</v>
          </cell>
          <cell r="F19" t="str">
            <v>09-03-0008
Premier Affinity A1c 500</v>
          </cell>
          <cell r="H19" t="str">
            <v>Bộ</v>
          </cell>
          <cell r="I19" t="str">
            <v/>
          </cell>
          <cell r="J19" t="str">
            <v>Công ty TNHH Thiết bị Minh Tâm</v>
          </cell>
          <cell r="K19" t="str">
            <v>Trinity Biotech/ Mỹ</v>
          </cell>
          <cell r="L19" t="str">
            <v>Hoa Kỳ</v>
          </cell>
          <cell r="M19" t="str">
            <v/>
          </cell>
          <cell r="N19" t="str">
            <v>220002873/PCBB-BYT</v>
          </cell>
          <cell r="O19">
            <v>27994050</v>
          </cell>
          <cell r="P19">
            <v>27994050</v>
          </cell>
          <cell r="Q19">
            <v>27994050</v>
          </cell>
          <cell r="R19">
            <v>27994050</v>
          </cell>
          <cell r="S19" t="str">
            <v>52087/15841</v>
          </cell>
          <cell r="T19" t="str">
            <v>743/QĐ-BVQY103</v>
          </cell>
          <cell r="U19">
            <v>46112</v>
          </cell>
          <cell r="V19">
            <v>0</v>
          </cell>
          <cell r="W19">
            <v>0</v>
          </cell>
          <cell r="X19">
            <v>2</v>
          </cell>
          <cell r="Y19">
            <v>2</v>
          </cell>
          <cell r="Z19">
            <v>0</v>
          </cell>
          <cell r="AA19">
            <v>27994050</v>
          </cell>
          <cell r="AB19">
            <v>55988100</v>
          </cell>
          <cell r="AC19">
            <v>2</v>
          </cell>
          <cell r="AD19">
            <v>27994050</v>
          </cell>
          <cell r="AE19">
            <v>55988100</v>
          </cell>
          <cell r="AF19">
            <v>0</v>
          </cell>
          <cell r="AG19">
            <v>0</v>
          </cell>
          <cell r="AJ19">
            <v>546584</v>
          </cell>
          <cell r="AK19">
            <v>20</v>
          </cell>
        </row>
        <row r="20">
          <cell r="E20" t="str">
            <v>Bộ hóa chất chạy xét nghiệm HbA1c trên máy sắc ký lỏng hiệu năng cao</v>
          </cell>
          <cell r="F20" t="str">
            <v>09-03-0008
Premier Affinity A1c 500</v>
          </cell>
          <cell r="H20" t="str">
            <v>Bộ</v>
          </cell>
          <cell r="I20" t="str">
            <v/>
          </cell>
          <cell r="J20" t="str">
            <v>Công ty TNHH Thiết bị Minh Tâm</v>
          </cell>
          <cell r="K20" t="str">
            <v>Trinity Biotech/ Mỹ</v>
          </cell>
          <cell r="L20" t="str">
            <v>Hoa Kỳ</v>
          </cell>
          <cell r="M20" t="str">
            <v/>
          </cell>
          <cell r="N20" t="str">
            <v>220002873/PCBB-BYT</v>
          </cell>
          <cell r="O20">
            <v>27994050</v>
          </cell>
          <cell r="P20">
            <v>27994050</v>
          </cell>
          <cell r="Q20">
            <v>27994050</v>
          </cell>
          <cell r="R20">
            <v>27994050</v>
          </cell>
          <cell r="S20" t="str">
            <v>51649/15331</v>
          </cell>
          <cell r="T20" t="str">
            <v>743/QĐ-BVQY103</v>
          </cell>
          <cell r="U20">
            <v>46203</v>
          </cell>
          <cell r="V20">
            <v>0</v>
          </cell>
          <cell r="W20">
            <v>0</v>
          </cell>
          <cell r="X20">
            <v>1</v>
          </cell>
          <cell r="Y20">
            <v>1</v>
          </cell>
          <cell r="Z20">
            <v>0</v>
          </cell>
          <cell r="AA20">
            <v>27994050</v>
          </cell>
          <cell r="AB20">
            <v>27994050</v>
          </cell>
          <cell r="AC20">
            <v>1</v>
          </cell>
          <cell r="AD20">
            <v>27994050</v>
          </cell>
          <cell r="AE20">
            <v>27994050</v>
          </cell>
          <cell r="AF20">
            <v>0</v>
          </cell>
          <cell r="AG20">
            <v>0</v>
          </cell>
          <cell r="AJ20">
            <v>546447</v>
          </cell>
          <cell r="AK20">
            <v>20</v>
          </cell>
        </row>
        <row r="21">
          <cell r="E21" t="str">
            <v>Bộ hóa chất chạy xét nghiệm HbA1c trên máy sắc ký lỏng hiệu năng cao</v>
          </cell>
          <cell r="F21" t="str">
            <v>09-03-0008
Premier Affinity A1c 500</v>
          </cell>
          <cell r="H21" t="str">
            <v>Bộ</v>
          </cell>
          <cell r="I21" t="str">
            <v/>
          </cell>
          <cell r="J21" t="str">
            <v>Công ty TNHH Thiết bị Minh Tâm</v>
          </cell>
          <cell r="K21" t="str">
            <v>Trinity Biotech/ Mỹ</v>
          </cell>
          <cell r="L21" t="str">
            <v>Hoa Kỳ</v>
          </cell>
          <cell r="M21" t="str">
            <v/>
          </cell>
          <cell r="N21" t="str">
            <v>220002873/PCBB-BYT</v>
          </cell>
          <cell r="O21">
            <v>27994050</v>
          </cell>
          <cell r="P21">
            <v>27994050</v>
          </cell>
          <cell r="Q21">
            <v>27994050</v>
          </cell>
          <cell r="R21">
            <v>27994050</v>
          </cell>
          <cell r="S21" t="str">
            <v>51476/15331</v>
          </cell>
          <cell r="T21" t="str">
            <v>743/QĐ-BVQY103</v>
          </cell>
          <cell r="U21">
            <v>46053</v>
          </cell>
          <cell r="V21">
            <v>0</v>
          </cell>
          <cell r="W21">
            <v>0</v>
          </cell>
          <cell r="X21">
            <v>11</v>
          </cell>
          <cell r="Y21">
            <v>11</v>
          </cell>
          <cell r="Z21">
            <v>0</v>
          </cell>
          <cell r="AA21">
            <v>27994050</v>
          </cell>
          <cell r="AB21">
            <v>307934550</v>
          </cell>
          <cell r="AC21">
            <v>11</v>
          </cell>
          <cell r="AD21">
            <v>27994050</v>
          </cell>
          <cell r="AE21">
            <v>307934550</v>
          </cell>
          <cell r="AF21">
            <v>0</v>
          </cell>
          <cell r="AG21">
            <v>0</v>
          </cell>
          <cell r="AJ21">
            <v>539646</v>
          </cell>
          <cell r="AK21">
            <v>20</v>
          </cell>
        </row>
        <row r="22">
          <cell r="E22" t="str">
            <v>Bộ hóa chất chạy xét nghiệm HbA1c trên máy sắc ký lỏng hiệu năng cao</v>
          </cell>
          <cell r="F22" t="str">
            <v>09-03-0008
Premier Affinity A1c 500</v>
          </cell>
          <cell r="H22" t="str">
            <v>Bộ</v>
          </cell>
          <cell r="I22" t="str">
            <v/>
          </cell>
          <cell r="J22" t="str">
            <v>Công ty TNHH Thiết bị Minh Tâm</v>
          </cell>
          <cell r="K22" t="str">
            <v>Trinity Biotech/ Mỹ</v>
          </cell>
          <cell r="L22" t="str">
            <v>Hoa Kỳ</v>
          </cell>
          <cell r="M22" t="str">
            <v/>
          </cell>
          <cell r="N22" t="str">
            <v>220002873/PCBB-BYT</v>
          </cell>
          <cell r="O22">
            <v>27994050</v>
          </cell>
          <cell r="P22">
            <v>27994050</v>
          </cell>
          <cell r="Q22">
            <v>27994050</v>
          </cell>
          <cell r="R22">
            <v>27994050</v>
          </cell>
          <cell r="S22" t="str">
            <v>51105/15081</v>
          </cell>
          <cell r="T22" t="str">
            <v>2965/QĐ-BVQY103</v>
          </cell>
          <cell r="U22">
            <v>46053</v>
          </cell>
          <cell r="V22">
            <v>0</v>
          </cell>
          <cell r="W22">
            <v>0</v>
          </cell>
          <cell r="X22">
            <v>6</v>
          </cell>
          <cell r="Y22">
            <v>6</v>
          </cell>
          <cell r="Z22">
            <v>0</v>
          </cell>
          <cell r="AA22">
            <v>27994050</v>
          </cell>
          <cell r="AB22">
            <v>167964300</v>
          </cell>
          <cell r="AC22">
            <v>6</v>
          </cell>
          <cell r="AD22">
            <v>27994050</v>
          </cell>
          <cell r="AE22">
            <v>167964300</v>
          </cell>
          <cell r="AF22">
            <v>0</v>
          </cell>
          <cell r="AG22">
            <v>0</v>
          </cell>
          <cell r="AJ22">
            <v>521788</v>
          </cell>
          <cell r="AK22">
            <v>20</v>
          </cell>
        </row>
        <row r="23">
          <cell r="E23" t="str">
            <v>Bộ hóa chất cho xét nghiệm AFP</v>
          </cell>
          <cell r="F23" t="str">
            <v>MAGLUMI AFP(CLIA); 130201002M</v>
          </cell>
          <cell r="H23" t="str">
            <v>Hộp</v>
          </cell>
          <cell r="I23" t="str">
            <v/>
          </cell>
          <cell r="J23" t="str">
            <v>Công ty cổ phần Trang thiết bị và phát triển dự án y tế Việt Nam</v>
          </cell>
          <cell r="K23" t="str">
            <v>Shenzhen New Industries Biomedical Engineering Co., Ltd</v>
          </cell>
          <cell r="L23" t="str">
            <v>Trung Quốc</v>
          </cell>
          <cell r="M23" t="str">
            <v/>
          </cell>
          <cell r="N23" t="str">
            <v>GPNK Số 15773NK/BYT-TB-CT - Ngày 24/06/2020</v>
          </cell>
          <cell r="O23">
            <v>3596250</v>
          </cell>
          <cell r="P23">
            <v>3596250</v>
          </cell>
          <cell r="Q23">
            <v>3596250</v>
          </cell>
          <cell r="R23">
            <v>3596250</v>
          </cell>
          <cell r="S23" t="str">
            <v>026240211</v>
          </cell>
          <cell r="T23" t="str">
            <v>743/QĐ-BVQY103</v>
          </cell>
          <cell r="U23">
            <v>46064</v>
          </cell>
          <cell r="V23">
            <v>0</v>
          </cell>
          <cell r="W23">
            <v>0</v>
          </cell>
          <cell r="X23">
            <v>1</v>
          </cell>
          <cell r="Y23">
            <v>1</v>
          </cell>
          <cell r="Z23">
            <v>0</v>
          </cell>
          <cell r="AA23">
            <v>3596250</v>
          </cell>
          <cell r="AB23">
            <v>3596250</v>
          </cell>
          <cell r="AC23">
            <v>1</v>
          </cell>
          <cell r="AD23">
            <v>3596250</v>
          </cell>
          <cell r="AE23">
            <v>3596250</v>
          </cell>
          <cell r="AF23">
            <v>0</v>
          </cell>
          <cell r="AG23">
            <v>0</v>
          </cell>
          <cell r="AJ23">
            <v>547813</v>
          </cell>
          <cell r="AK23">
            <v>1</v>
          </cell>
        </row>
        <row r="24">
          <cell r="E24" t="str">
            <v>Bộ hóa chất cho xét nghiệm ANTI-TG</v>
          </cell>
          <cell r="F24" t="str">
            <v>MAGLUMI TGA(CLIA) - Anti Tg; 130203007M</v>
          </cell>
          <cell r="H24" t="str">
            <v>Hộp</v>
          </cell>
          <cell r="I24" t="str">
            <v/>
          </cell>
          <cell r="J24" t="str">
            <v>Công ty cổ phần Trang thiết bị và phát triển dự án y tế Việt Nam</v>
          </cell>
          <cell r="K24" t="str">
            <v>Shenzhen New Industries Biomedical Engineering Co., Ltd</v>
          </cell>
          <cell r="L24" t="str">
            <v>Trung Quốc</v>
          </cell>
          <cell r="M24" t="str">
            <v/>
          </cell>
          <cell r="N24" t="str">
            <v>GPNK Số 15773NK/BYT-TB-CT - Ngày 24/06/2020</v>
          </cell>
          <cell r="O24">
            <v>6445950</v>
          </cell>
          <cell r="P24">
            <v>6445950</v>
          </cell>
          <cell r="Q24">
            <v>6445950</v>
          </cell>
          <cell r="R24">
            <v>6445950</v>
          </cell>
          <cell r="S24" t="str">
            <v>007240311</v>
          </cell>
          <cell r="T24" t="str">
            <v>743/QĐ-BVQY103</v>
          </cell>
          <cell r="U24">
            <v>46002</v>
          </cell>
          <cell r="V24">
            <v>0</v>
          </cell>
          <cell r="W24">
            <v>0</v>
          </cell>
          <cell r="X24">
            <v>1</v>
          </cell>
          <cell r="Y24">
            <v>1</v>
          </cell>
          <cell r="Z24">
            <v>0</v>
          </cell>
          <cell r="AA24">
            <v>6445950</v>
          </cell>
          <cell r="AB24">
            <v>6445950</v>
          </cell>
          <cell r="AC24">
            <v>1</v>
          </cell>
          <cell r="AD24">
            <v>6445950</v>
          </cell>
          <cell r="AE24">
            <v>6445950</v>
          </cell>
          <cell r="AF24">
            <v>0</v>
          </cell>
          <cell r="AG24">
            <v>0</v>
          </cell>
          <cell r="AJ24">
            <v>547816</v>
          </cell>
          <cell r="AK24">
            <v>1</v>
          </cell>
        </row>
        <row r="25">
          <cell r="E25" t="str">
            <v>Bộ hóa chất cho xét nghiệm CA 15-3</v>
          </cell>
          <cell r="F25" t="str">
            <v>MAGLUMI CA 15-3(CLIA); 130201010M</v>
          </cell>
          <cell r="H25" t="str">
            <v>Hộp</v>
          </cell>
          <cell r="I25" t="str">
            <v/>
          </cell>
          <cell r="J25" t="str">
            <v>Công ty cổ phần Trang thiết bị và phát triển dự án y tế Việt Nam</v>
          </cell>
          <cell r="K25" t="str">
            <v>Shenzhen New Industries Biomedical Engineering Co., Ltd</v>
          </cell>
          <cell r="L25" t="str">
            <v>Trung Quốc</v>
          </cell>
          <cell r="M25" t="str">
            <v/>
          </cell>
          <cell r="N25" t="str">
            <v>GPNK Số 15773NK/BYT-TB-CT - Ngày 24/06/2020</v>
          </cell>
          <cell r="O25">
            <v>8087100</v>
          </cell>
          <cell r="P25">
            <v>8087100</v>
          </cell>
          <cell r="Q25">
            <v>8087100</v>
          </cell>
          <cell r="R25">
            <v>8087100</v>
          </cell>
          <cell r="S25" t="str">
            <v>039240132</v>
          </cell>
          <cell r="T25" t="str">
            <v>743/QĐ-BVQY103</v>
          </cell>
          <cell r="U25">
            <v>46119</v>
          </cell>
          <cell r="V25">
            <v>0</v>
          </cell>
          <cell r="W25">
            <v>0</v>
          </cell>
          <cell r="X25">
            <v>1</v>
          </cell>
          <cell r="Y25">
            <v>1</v>
          </cell>
          <cell r="Z25">
            <v>0</v>
          </cell>
          <cell r="AA25">
            <v>8087100</v>
          </cell>
          <cell r="AB25">
            <v>8087100</v>
          </cell>
          <cell r="AC25">
            <v>1</v>
          </cell>
          <cell r="AD25">
            <v>8087100</v>
          </cell>
          <cell r="AE25">
            <v>8087100</v>
          </cell>
          <cell r="AF25">
            <v>0</v>
          </cell>
          <cell r="AG25">
            <v>0</v>
          </cell>
          <cell r="AJ25">
            <v>547827</v>
          </cell>
          <cell r="AK25">
            <v>1</v>
          </cell>
        </row>
        <row r="26">
          <cell r="E26" t="str">
            <v>Bộ hóa chất cho xét nghiệm CA 19-9</v>
          </cell>
          <cell r="F26" t="str">
            <v>MAGLUMI CA 19-9(CLIA); 130201011M</v>
          </cell>
          <cell r="H26" t="str">
            <v>Hộp</v>
          </cell>
          <cell r="I26" t="str">
            <v/>
          </cell>
          <cell r="J26" t="str">
            <v>Công ty cổ phần Trang thiết bị và phát triển dự án y tế Việt Nam</v>
          </cell>
          <cell r="K26" t="str">
            <v>Shenzhen New Industries Biomedical Engineering Co., Ltd</v>
          </cell>
          <cell r="L26" t="str">
            <v>Trung Quốc</v>
          </cell>
          <cell r="M26" t="str">
            <v/>
          </cell>
          <cell r="N26" t="str">
            <v>GPNK Số 15773NK/BYT-TB-CT - Ngày 24/06/2020</v>
          </cell>
          <cell r="O26">
            <v>7629300</v>
          </cell>
          <cell r="P26">
            <v>7629300</v>
          </cell>
          <cell r="Q26">
            <v>7629300</v>
          </cell>
          <cell r="R26">
            <v>7629300</v>
          </cell>
          <cell r="S26" t="str">
            <v>038240221</v>
          </cell>
          <cell r="T26" t="str">
            <v>743/QĐ-BVQY103</v>
          </cell>
          <cell r="U26">
            <v>46077</v>
          </cell>
          <cell r="V26">
            <v>0</v>
          </cell>
          <cell r="W26">
            <v>0</v>
          </cell>
          <cell r="X26">
            <v>1</v>
          </cell>
          <cell r="Y26">
            <v>1</v>
          </cell>
          <cell r="Z26">
            <v>0</v>
          </cell>
          <cell r="AA26">
            <v>7629300</v>
          </cell>
          <cell r="AB26">
            <v>7629300</v>
          </cell>
          <cell r="AC26">
            <v>1</v>
          </cell>
          <cell r="AD26">
            <v>7629300</v>
          </cell>
          <cell r="AE26">
            <v>7629300</v>
          </cell>
          <cell r="AF26">
            <v>0</v>
          </cell>
          <cell r="AG26">
            <v>0</v>
          </cell>
          <cell r="AJ26">
            <v>547814</v>
          </cell>
          <cell r="AK26">
            <v>1</v>
          </cell>
        </row>
        <row r="27">
          <cell r="E27" t="str">
            <v>Bộ hóa chất cho xét nghiệm CA125</v>
          </cell>
          <cell r="F27" t="str">
            <v>MAGLUMI CA 125(CLIA); 130201009M</v>
          </cell>
          <cell r="H27" t="str">
            <v>Hộp</v>
          </cell>
          <cell r="I27" t="str">
            <v/>
          </cell>
          <cell r="J27" t="str">
            <v>Công ty cổ phần Trang thiết bị và phát triển dự án y tế Việt Nam</v>
          </cell>
          <cell r="K27" t="str">
            <v>Shenzhen New Industries Biomedical Engineering Co., Ltd</v>
          </cell>
          <cell r="L27" t="str">
            <v>Trung Quốc</v>
          </cell>
          <cell r="M27" t="str">
            <v/>
          </cell>
          <cell r="N27" t="str">
            <v>GPNK Số 15773NK/BYT-TB-CT - Ngày 24/06/2020</v>
          </cell>
          <cell r="O27">
            <v>8087100</v>
          </cell>
          <cell r="P27">
            <v>8087100</v>
          </cell>
          <cell r="Q27">
            <v>8087100</v>
          </cell>
          <cell r="R27">
            <v>8087100</v>
          </cell>
          <cell r="S27" t="str">
            <v>024250111</v>
          </cell>
          <cell r="T27" t="str">
            <v>743/QĐ-BVQY103</v>
          </cell>
          <cell r="U27">
            <v>46109</v>
          </cell>
          <cell r="V27">
            <v>0</v>
          </cell>
          <cell r="W27">
            <v>0</v>
          </cell>
          <cell r="X27">
            <v>1</v>
          </cell>
          <cell r="Y27">
            <v>1</v>
          </cell>
          <cell r="Z27">
            <v>0</v>
          </cell>
          <cell r="AA27">
            <v>8087100</v>
          </cell>
          <cell r="AB27">
            <v>8087100</v>
          </cell>
          <cell r="AC27">
            <v>1</v>
          </cell>
          <cell r="AD27">
            <v>8087100</v>
          </cell>
          <cell r="AE27">
            <v>8087100</v>
          </cell>
          <cell r="AF27">
            <v>0</v>
          </cell>
          <cell r="AG27">
            <v>0</v>
          </cell>
          <cell r="AJ27">
            <v>547821</v>
          </cell>
          <cell r="AK27">
            <v>1</v>
          </cell>
        </row>
        <row r="28">
          <cell r="E28" t="str">
            <v>Bộ hóa chất cho xét nghiệm CEA</v>
          </cell>
          <cell r="F28" t="str">
            <v>MAGLUMI CEA(CLIA); 130201003M</v>
          </cell>
          <cell r="H28" t="str">
            <v>Hộp</v>
          </cell>
          <cell r="I28" t="str">
            <v/>
          </cell>
          <cell r="J28" t="str">
            <v>Công ty cổ phần Trang thiết bị và phát triển dự án y tế Việt Nam</v>
          </cell>
          <cell r="K28" t="str">
            <v>Shenzhen New Industries Biomedical Engineering Co., Ltd</v>
          </cell>
          <cell r="L28" t="str">
            <v>Trung Quốc</v>
          </cell>
          <cell r="M28" t="str">
            <v/>
          </cell>
          <cell r="N28" t="str">
            <v>GPNK Số 15773NK/BYT-TB-CT - Ngày 24/06/2020</v>
          </cell>
          <cell r="O28">
            <v>4357500</v>
          </cell>
          <cell r="P28">
            <v>4357500</v>
          </cell>
          <cell r="Q28">
            <v>4357500</v>
          </cell>
          <cell r="R28">
            <v>4357500</v>
          </cell>
          <cell r="S28" t="str">
            <v>025240311</v>
          </cell>
          <cell r="T28" t="str">
            <v>743/QĐ-BVQY103</v>
          </cell>
          <cell r="U28">
            <v>46079</v>
          </cell>
          <cell r="V28">
            <v>0</v>
          </cell>
          <cell r="W28">
            <v>0</v>
          </cell>
          <cell r="X28">
            <v>1</v>
          </cell>
          <cell r="Y28">
            <v>1</v>
          </cell>
          <cell r="Z28">
            <v>0</v>
          </cell>
          <cell r="AA28">
            <v>4357500</v>
          </cell>
          <cell r="AB28">
            <v>4357500</v>
          </cell>
          <cell r="AC28">
            <v>1</v>
          </cell>
          <cell r="AD28">
            <v>4357500</v>
          </cell>
          <cell r="AE28">
            <v>4357500</v>
          </cell>
          <cell r="AF28">
            <v>0</v>
          </cell>
          <cell r="AG28">
            <v>0</v>
          </cell>
          <cell r="AJ28">
            <v>547822</v>
          </cell>
          <cell r="AK28">
            <v>1</v>
          </cell>
        </row>
        <row r="29">
          <cell r="E29" t="str">
            <v>Bộ hóa chất cho xét nghiệm Cyfra 21-1</v>
          </cell>
          <cell r="F29" t="str">
            <v>MAGLUMI CYFRA 21-1(CLIA); 130201013M</v>
          </cell>
          <cell r="H29" t="str">
            <v>Hộp</v>
          </cell>
          <cell r="I29" t="str">
            <v/>
          </cell>
          <cell r="J29" t="str">
            <v>Công ty cổ phần Trang thiết bị và phát triển dự án y tế Việt Nam</v>
          </cell>
          <cell r="K29" t="str">
            <v>Shenzhen New Industries Biomedical Engineering Co., Ltd</v>
          </cell>
          <cell r="L29" t="str">
            <v>Trung Quốc</v>
          </cell>
          <cell r="M29" t="str">
            <v/>
          </cell>
          <cell r="N29" t="str">
            <v>GPNK Số 15773NK/BYT-TB-CT - Ngày 24/06/2020</v>
          </cell>
          <cell r="O29">
            <v>7835100</v>
          </cell>
          <cell r="P29">
            <v>7835100</v>
          </cell>
          <cell r="Q29">
            <v>7835100</v>
          </cell>
          <cell r="R29">
            <v>7835100</v>
          </cell>
          <cell r="S29" t="str">
            <v>062250111</v>
          </cell>
          <cell r="T29" t="str">
            <v>743/QĐ-BVQY103</v>
          </cell>
          <cell r="U29">
            <v>46126</v>
          </cell>
          <cell r="V29">
            <v>0</v>
          </cell>
          <cell r="W29">
            <v>0</v>
          </cell>
          <cell r="X29">
            <v>1</v>
          </cell>
          <cell r="Y29">
            <v>1</v>
          </cell>
          <cell r="Z29">
            <v>0</v>
          </cell>
          <cell r="AA29">
            <v>7835100</v>
          </cell>
          <cell r="AB29">
            <v>7835100</v>
          </cell>
          <cell r="AC29">
            <v>1</v>
          </cell>
          <cell r="AD29">
            <v>7835100</v>
          </cell>
          <cell r="AE29">
            <v>7835100</v>
          </cell>
          <cell r="AF29">
            <v>0</v>
          </cell>
          <cell r="AG29">
            <v>0</v>
          </cell>
          <cell r="AJ29">
            <v>547818</v>
          </cell>
          <cell r="AK29">
            <v>1</v>
          </cell>
        </row>
        <row r="30">
          <cell r="E30" t="str">
            <v>Bộ hóa chất cho xét nghiệm định lượng CA 72-4</v>
          </cell>
          <cell r="F30" t="str">
            <v>MAGLUMI CA 72-4(CLIA); 130201015M</v>
          </cell>
          <cell r="H30" t="str">
            <v>Hộp</v>
          </cell>
          <cell r="I30" t="str">
            <v/>
          </cell>
          <cell r="J30" t="str">
            <v>Công ty cổ phần Trang thiết bị và phát triển dự án y tế Việt Nam</v>
          </cell>
          <cell r="K30" t="str">
            <v>Shenzhen New Industries Biomedical Engineering Co., Ltd</v>
          </cell>
          <cell r="L30" t="str">
            <v>Trung Quốc</v>
          </cell>
          <cell r="M30" t="str">
            <v/>
          </cell>
          <cell r="N30" t="str">
            <v>GPNK Số 15773NK/BYT-TB-CT - Ngày 24/06/2020</v>
          </cell>
          <cell r="O30">
            <v>7835100</v>
          </cell>
          <cell r="P30">
            <v>7835100</v>
          </cell>
          <cell r="Q30">
            <v>7835100</v>
          </cell>
          <cell r="R30">
            <v>7835100</v>
          </cell>
          <cell r="S30" t="str">
            <v>067250111</v>
          </cell>
          <cell r="T30" t="str">
            <v>743/QĐ-BVQY103</v>
          </cell>
          <cell r="U30">
            <v>46148</v>
          </cell>
          <cell r="V30">
            <v>0</v>
          </cell>
          <cell r="W30">
            <v>0</v>
          </cell>
          <cell r="X30">
            <v>1</v>
          </cell>
          <cell r="Y30">
            <v>1</v>
          </cell>
          <cell r="Z30">
            <v>0</v>
          </cell>
          <cell r="AA30">
            <v>7835100</v>
          </cell>
          <cell r="AB30">
            <v>7835100</v>
          </cell>
          <cell r="AC30">
            <v>1</v>
          </cell>
          <cell r="AD30">
            <v>7835100</v>
          </cell>
          <cell r="AE30">
            <v>7835100</v>
          </cell>
          <cell r="AF30">
            <v>0</v>
          </cell>
          <cell r="AG30">
            <v>0</v>
          </cell>
          <cell r="AJ30">
            <v>547820</v>
          </cell>
          <cell r="AK30">
            <v>1</v>
          </cell>
        </row>
        <row r="31">
          <cell r="E31" t="str">
            <v>Bộ hóa chất cho xét nghiệm PSA toàn phần</v>
          </cell>
          <cell r="F31" t="str">
            <v>MAGLUMI Total PSA(CLIA); 130201004M</v>
          </cell>
          <cell r="H31" t="str">
            <v>Hộp</v>
          </cell>
          <cell r="I31" t="str">
            <v/>
          </cell>
          <cell r="J31" t="str">
            <v>Công ty cổ phần Trang thiết bị và phát triển dự án y tế Việt Nam</v>
          </cell>
          <cell r="K31" t="str">
            <v>Shenzhen New Industries Biomedical Engineering Co., Ltd</v>
          </cell>
          <cell r="L31" t="str">
            <v>Trung Quốc</v>
          </cell>
          <cell r="M31" t="str">
            <v/>
          </cell>
          <cell r="N31" t="str">
            <v>GPNK Số 15773NK/BYT-TB-CT - Ngày 24/06/2020</v>
          </cell>
          <cell r="O31">
            <v>5892600</v>
          </cell>
          <cell r="P31">
            <v>5892600</v>
          </cell>
          <cell r="Q31">
            <v>5892600</v>
          </cell>
          <cell r="R31">
            <v>5892600</v>
          </cell>
          <cell r="S31" t="str">
            <v>027240211</v>
          </cell>
          <cell r="T31" t="str">
            <v>743/QĐ-BVQY103</v>
          </cell>
          <cell r="U31">
            <v>46081</v>
          </cell>
          <cell r="V31">
            <v>0</v>
          </cell>
          <cell r="W31">
            <v>0</v>
          </cell>
          <cell r="X31">
            <v>1</v>
          </cell>
          <cell r="Y31">
            <v>1</v>
          </cell>
          <cell r="Z31">
            <v>0</v>
          </cell>
          <cell r="AA31">
            <v>5892600</v>
          </cell>
          <cell r="AB31">
            <v>5892600</v>
          </cell>
          <cell r="AC31">
            <v>1</v>
          </cell>
          <cell r="AD31">
            <v>5892600</v>
          </cell>
          <cell r="AE31">
            <v>5892600</v>
          </cell>
          <cell r="AF31">
            <v>0</v>
          </cell>
          <cell r="AG31">
            <v>0</v>
          </cell>
          <cell r="AJ31">
            <v>547819</v>
          </cell>
          <cell r="AK31">
            <v>1</v>
          </cell>
        </row>
        <row r="32">
          <cell r="E32" t="str">
            <v>Bộ hóa chất cho xét nghiệm PSA tự do</v>
          </cell>
          <cell r="F32" t="str">
            <v>MAGLUMI f-PSA(CLIA); 130201005M</v>
          </cell>
          <cell r="H32" t="str">
            <v>Hộp</v>
          </cell>
          <cell r="I32" t="str">
            <v/>
          </cell>
          <cell r="J32" t="str">
            <v>Công ty cổ phần Trang thiết bị và phát triển dự án y tế Việt Nam</v>
          </cell>
          <cell r="K32" t="str">
            <v>Shenzhen New Industries Biomedical Engineering Co., Ltd</v>
          </cell>
          <cell r="L32" t="str">
            <v>Trung Quốc</v>
          </cell>
          <cell r="M32" t="str">
            <v/>
          </cell>
          <cell r="N32" t="str">
            <v>GPNK Số 15773NK/BYT-TB-CT - Ngày 24/06/2020</v>
          </cell>
          <cell r="O32">
            <v>6048000</v>
          </cell>
          <cell r="P32">
            <v>6048000</v>
          </cell>
          <cell r="Q32">
            <v>6048000</v>
          </cell>
          <cell r="R32">
            <v>6048000</v>
          </cell>
          <cell r="S32" t="str">
            <v>036240311</v>
          </cell>
          <cell r="T32" t="str">
            <v>743/QĐ-BVQY103</v>
          </cell>
          <cell r="U32">
            <v>46011</v>
          </cell>
          <cell r="V32">
            <v>0</v>
          </cell>
          <cell r="W32">
            <v>0</v>
          </cell>
          <cell r="X32">
            <v>1</v>
          </cell>
          <cell r="Y32">
            <v>1</v>
          </cell>
          <cell r="Z32">
            <v>0</v>
          </cell>
          <cell r="AA32">
            <v>6048000</v>
          </cell>
          <cell r="AB32">
            <v>6048000</v>
          </cell>
          <cell r="AC32">
            <v>1</v>
          </cell>
          <cell r="AD32">
            <v>6048000</v>
          </cell>
          <cell r="AE32">
            <v>6048000</v>
          </cell>
          <cell r="AF32">
            <v>0</v>
          </cell>
          <cell r="AG32">
            <v>0</v>
          </cell>
          <cell r="AJ32">
            <v>547826</v>
          </cell>
          <cell r="AK32">
            <v>1</v>
          </cell>
        </row>
        <row r="33">
          <cell r="E33" t="str">
            <v>Bộ hóa chất cho xét nghiệm T4 tự do</v>
          </cell>
          <cell r="F33" t="str">
            <v>MAGLUMI FT4(CLIA); 130203004M</v>
          </cell>
          <cell r="H33" t="str">
            <v>Hộp</v>
          </cell>
          <cell r="I33" t="str">
            <v/>
          </cell>
          <cell r="J33" t="str">
            <v>Công ty cổ phần Trang thiết bị và phát triển dự án y tế Việt Nam</v>
          </cell>
          <cell r="K33" t="str">
            <v>Shenzhen New Industries Biomedical Engineering Co., Ltd</v>
          </cell>
          <cell r="L33" t="str">
            <v>Trung Quốc</v>
          </cell>
          <cell r="M33" t="str">
            <v/>
          </cell>
          <cell r="N33" t="str">
            <v>GPNK Số 15773NK/BYT-TB-CT - Ngày 24/06/2020</v>
          </cell>
          <cell r="O33">
            <v>3042900</v>
          </cell>
          <cell r="P33">
            <v>3042900</v>
          </cell>
          <cell r="Q33">
            <v>3042900</v>
          </cell>
          <cell r="R33">
            <v>3042900</v>
          </cell>
          <cell r="S33" t="str">
            <v>004240231</v>
          </cell>
          <cell r="T33" t="str">
            <v>743/QĐ-BVQY103</v>
          </cell>
          <cell r="U33">
            <v>46004</v>
          </cell>
          <cell r="V33">
            <v>0</v>
          </cell>
          <cell r="W33">
            <v>0</v>
          </cell>
          <cell r="X33">
            <v>2</v>
          </cell>
          <cell r="Y33">
            <v>2</v>
          </cell>
          <cell r="Z33">
            <v>0</v>
          </cell>
          <cell r="AA33">
            <v>3042900</v>
          </cell>
          <cell r="AB33">
            <v>6085800</v>
          </cell>
          <cell r="AC33">
            <v>2</v>
          </cell>
          <cell r="AD33">
            <v>3042900</v>
          </cell>
          <cell r="AE33">
            <v>6085800</v>
          </cell>
          <cell r="AF33">
            <v>0</v>
          </cell>
          <cell r="AG33">
            <v>0</v>
          </cell>
          <cell r="AJ33">
            <v>547817</v>
          </cell>
          <cell r="AK33">
            <v>2</v>
          </cell>
        </row>
        <row r="34">
          <cell r="E34" t="str">
            <v>Bộ hóa chất cho xét nghiệm TG</v>
          </cell>
          <cell r="F34" t="str">
            <v>MAGLUMI TG(CLIA); 130203006M</v>
          </cell>
          <cell r="H34" t="str">
            <v>Hộp</v>
          </cell>
          <cell r="I34" t="str">
            <v/>
          </cell>
          <cell r="J34" t="str">
            <v>Công ty cổ phần Trang thiết bị và phát triển dự án y tế Việt Nam</v>
          </cell>
          <cell r="K34" t="str">
            <v>Shenzhen New Industries Biomedical Engineering Co., Ltd</v>
          </cell>
          <cell r="L34" t="str">
            <v>Trung Quốc</v>
          </cell>
          <cell r="M34" t="str">
            <v/>
          </cell>
          <cell r="N34" t="str">
            <v>GPNK Số 15773NK/BYT-TB-CT - Ngày 24/06/2020</v>
          </cell>
          <cell r="O34">
            <v>5993400</v>
          </cell>
          <cell r="P34">
            <v>5993400</v>
          </cell>
          <cell r="Q34">
            <v>5993400</v>
          </cell>
          <cell r="R34">
            <v>5993400</v>
          </cell>
          <cell r="S34" t="str">
            <v>009240211</v>
          </cell>
          <cell r="T34" t="str">
            <v>743/QĐ-BVQY103</v>
          </cell>
          <cell r="U34">
            <v>46080</v>
          </cell>
          <cell r="V34">
            <v>0</v>
          </cell>
          <cell r="W34">
            <v>0</v>
          </cell>
          <cell r="X34">
            <v>1</v>
          </cell>
          <cell r="Y34">
            <v>1</v>
          </cell>
          <cell r="Z34">
            <v>0</v>
          </cell>
          <cell r="AA34">
            <v>5993400</v>
          </cell>
          <cell r="AB34">
            <v>5993400</v>
          </cell>
          <cell r="AC34">
            <v>1</v>
          </cell>
          <cell r="AD34">
            <v>5993400</v>
          </cell>
          <cell r="AE34">
            <v>5993400</v>
          </cell>
          <cell r="AF34">
            <v>0</v>
          </cell>
          <cell r="AG34">
            <v>0</v>
          </cell>
          <cell r="AJ34">
            <v>547823</v>
          </cell>
          <cell r="AK34">
            <v>1</v>
          </cell>
        </row>
        <row r="35">
          <cell r="E35" t="str">
            <v>Bộ hóa chất nền cho xét nghiệm miễn dịch</v>
          </cell>
          <cell r="F35" t="str">
            <v>HISCL SUBSTRATE REAGENT SET, 06443319</v>
          </cell>
          <cell r="H35" t="str">
            <v>Hộp</v>
          </cell>
          <cell r="I35" t="str">
            <v/>
          </cell>
          <cell r="J35" t="str">
            <v>Công ty TNHH Thương Mại Tâm Long</v>
          </cell>
          <cell r="K35" t="str">
            <v>Sysmex</v>
          </cell>
          <cell r="L35" t="str">
            <v>Nhật</v>
          </cell>
          <cell r="M35" t="str">
            <v/>
          </cell>
          <cell r="N35" t="str">
            <v>240000439/PCBA-HCM</v>
          </cell>
          <cell r="O35">
            <v>3960000</v>
          </cell>
          <cell r="P35">
            <v>3960000</v>
          </cell>
          <cell r="Q35">
            <v>3960000</v>
          </cell>
          <cell r="R35">
            <v>3960000</v>
          </cell>
          <cell r="S35" t="str">
            <v>ZS4021</v>
          </cell>
          <cell r="T35" t="str">
            <v>2965/QĐ-BVQY103</v>
          </cell>
          <cell r="U35">
            <v>45838</v>
          </cell>
          <cell r="V35">
            <v>0</v>
          </cell>
          <cell r="W35">
            <v>0</v>
          </cell>
          <cell r="X35">
            <v>5</v>
          </cell>
          <cell r="Y35">
            <v>5</v>
          </cell>
          <cell r="Z35">
            <v>0</v>
          </cell>
          <cell r="AA35">
            <v>3960000</v>
          </cell>
          <cell r="AB35">
            <v>19800000</v>
          </cell>
          <cell r="AC35">
            <v>5</v>
          </cell>
          <cell r="AD35">
            <v>3960000</v>
          </cell>
          <cell r="AE35">
            <v>19800000</v>
          </cell>
          <cell r="AF35">
            <v>0</v>
          </cell>
          <cell r="AG35">
            <v>0</v>
          </cell>
          <cell r="AJ35">
            <v>524606</v>
          </cell>
          <cell r="AK35">
            <v>30</v>
          </cell>
        </row>
        <row r="36">
          <cell r="E36" t="str">
            <v>Bộ hóa chất nền cho xét nghiệm miễn dịch</v>
          </cell>
          <cell r="F36" t="str">
            <v>HISCL SUBSTRATE REAGENT SET, 06443319</v>
          </cell>
          <cell r="H36" t="str">
            <v>Hộp</v>
          </cell>
          <cell r="I36" t="str">
            <v/>
          </cell>
          <cell r="J36" t="str">
            <v>Công ty TNHH Thương Mại Tâm Long</v>
          </cell>
          <cell r="K36" t="str">
            <v>Sysmex</v>
          </cell>
          <cell r="L36" t="str">
            <v>Nhật</v>
          </cell>
          <cell r="M36" t="str">
            <v/>
          </cell>
          <cell r="N36" t="str">
            <v>240000439/PCBA-HCM</v>
          </cell>
          <cell r="O36">
            <v>3960000</v>
          </cell>
          <cell r="P36">
            <v>3960000</v>
          </cell>
          <cell r="Q36">
            <v>3960000</v>
          </cell>
          <cell r="R36">
            <v>3960000</v>
          </cell>
          <cell r="S36" t="str">
            <v>ZS4017</v>
          </cell>
          <cell r="T36" t="str">
            <v>2965/QĐ-BVQY103</v>
          </cell>
          <cell r="U36">
            <v>45807</v>
          </cell>
          <cell r="V36">
            <v>0</v>
          </cell>
          <cell r="W36">
            <v>0</v>
          </cell>
          <cell r="X36">
            <v>15</v>
          </cell>
          <cell r="Y36">
            <v>15</v>
          </cell>
          <cell r="Z36">
            <v>0</v>
          </cell>
          <cell r="AA36">
            <v>3960000</v>
          </cell>
          <cell r="AB36">
            <v>59400000</v>
          </cell>
          <cell r="AC36">
            <v>15</v>
          </cell>
          <cell r="AD36">
            <v>3960000</v>
          </cell>
          <cell r="AE36">
            <v>59400000</v>
          </cell>
          <cell r="AF36">
            <v>0</v>
          </cell>
          <cell r="AG36">
            <v>0</v>
          </cell>
          <cell r="AJ36">
            <v>518963</v>
          </cell>
          <cell r="AK36">
            <v>30</v>
          </cell>
        </row>
        <row r="37">
          <cell r="E37" t="str">
            <v>Bộ hóa chất nền cho xét nghiệm miễn dịch</v>
          </cell>
          <cell r="F37" t="str">
            <v>HISCL SUBSTRATE REAGENT SET, 06443319</v>
          </cell>
          <cell r="H37" t="str">
            <v>Hộp</v>
          </cell>
          <cell r="I37" t="str">
            <v/>
          </cell>
          <cell r="J37" t="str">
            <v>Công ty TNHH Thương Mại Tâm Long</v>
          </cell>
          <cell r="K37" t="str">
            <v>Sysmex</v>
          </cell>
          <cell r="L37" t="str">
            <v>Nhật</v>
          </cell>
          <cell r="M37" t="str">
            <v/>
          </cell>
          <cell r="N37" t="str">
            <v>240000439/PCBA-HCM</v>
          </cell>
          <cell r="O37">
            <v>3960000</v>
          </cell>
          <cell r="P37">
            <v>3960000</v>
          </cell>
          <cell r="Q37">
            <v>3960000</v>
          </cell>
          <cell r="R37">
            <v>3960000</v>
          </cell>
          <cell r="S37" t="str">
            <v>ZS4010</v>
          </cell>
          <cell r="T37" t="str">
            <v>2965/QĐ-BVQY103</v>
          </cell>
          <cell r="U37">
            <v>45734</v>
          </cell>
          <cell r="V37">
            <v>0</v>
          </cell>
          <cell r="W37">
            <v>0</v>
          </cell>
          <cell r="X37">
            <v>3</v>
          </cell>
          <cell r="Y37">
            <v>3</v>
          </cell>
          <cell r="Z37">
            <v>0</v>
          </cell>
          <cell r="AA37">
            <v>3960000</v>
          </cell>
          <cell r="AB37">
            <v>11880000</v>
          </cell>
          <cell r="AC37">
            <v>3</v>
          </cell>
          <cell r="AD37">
            <v>3960000</v>
          </cell>
          <cell r="AE37">
            <v>11880000</v>
          </cell>
          <cell r="AF37">
            <v>0</v>
          </cell>
          <cell r="AG37">
            <v>0</v>
          </cell>
          <cell r="AJ37">
            <v>390492</v>
          </cell>
          <cell r="AK37">
            <v>30</v>
          </cell>
        </row>
        <row r="38">
          <cell r="E38" t="str">
            <v>Bộ hóa chất nền cho xét nghiệm miễn dịch</v>
          </cell>
          <cell r="F38" t="str">
            <v>HISCL SUBSTRATE REAGENT SET, 06443319</v>
          </cell>
          <cell r="H38" t="str">
            <v>Hộp</v>
          </cell>
          <cell r="I38" t="str">
            <v/>
          </cell>
          <cell r="J38" t="str">
            <v>Công ty TNHH Thương Mại Tâm Long</v>
          </cell>
          <cell r="K38" t="str">
            <v>Sysmex</v>
          </cell>
          <cell r="L38" t="str">
            <v>Nhật</v>
          </cell>
          <cell r="M38" t="str">
            <v/>
          </cell>
          <cell r="N38" t="str">
            <v>240000439/PCBA-HCM</v>
          </cell>
          <cell r="O38">
            <v>3960000</v>
          </cell>
          <cell r="P38">
            <v>3960000</v>
          </cell>
          <cell r="Q38">
            <v>3960000</v>
          </cell>
          <cell r="R38">
            <v>3960000</v>
          </cell>
          <cell r="S38" t="str">
            <v>ZS4010</v>
          </cell>
          <cell r="T38" t="str">
            <v>2965/QĐ-BVQY103</v>
          </cell>
          <cell r="U38">
            <v>45882</v>
          </cell>
          <cell r="V38">
            <v>0</v>
          </cell>
          <cell r="W38">
            <v>0</v>
          </cell>
          <cell r="X38">
            <v>7</v>
          </cell>
          <cell r="Y38">
            <v>7</v>
          </cell>
          <cell r="Z38">
            <v>0</v>
          </cell>
          <cell r="AA38">
            <v>3960000</v>
          </cell>
          <cell r="AB38">
            <v>27720000</v>
          </cell>
          <cell r="AC38">
            <v>7</v>
          </cell>
          <cell r="AD38">
            <v>3960000</v>
          </cell>
          <cell r="AE38">
            <v>27720000</v>
          </cell>
          <cell r="AF38">
            <v>0</v>
          </cell>
          <cell r="AG38">
            <v>0</v>
          </cell>
          <cell r="AJ38">
            <v>390488</v>
          </cell>
          <cell r="AK38">
            <v>30</v>
          </cell>
        </row>
        <row r="39">
          <cell r="E39" t="str">
            <v>Bộ hóa chất tách chiết acid nucleic hệ thống tự động theo công nghệ hạt từ</v>
          </cell>
          <cell r="F39" t="str">
            <v>SaMag Viral Nucleic Acid Extraction kit; SM003</v>
          </cell>
          <cell r="H39" t="str">
            <v>Test</v>
          </cell>
          <cell r="I39" t="str">
            <v/>
          </cell>
          <cell r="J39" t="str">
            <v>Công ty TNHH Thiết bị Khoa học Kỹ thuật Việt Huy</v>
          </cell>
          <cell r="K39" t="str">
            <v>Sacace Biotechnologies Srl/Ý</v>
          </cell>
          <cell r="L39" t="str">
            <v>Ý</v>
          </cell>
          <cell r="M39" t="str">
            <v/>
          </cell>
          <cell r="N39" t="str">
            <v>170001057/PCBA-HCM</v>
          </cell>
          <cell r="O39">
            <v>132300</v>
          </cell>
          <cell r="P39">
            <v>132300</v>
          </cell>
          <cell r="Q39">
            <v>132300</v>
          </cell>
          <cell r="R39">
            <v>132300</v>
          </cell>
          <cell r="S39" t="str">
            <v>12C25.N533</v>
          </cell>
          <cell r="T39" t="str">
            <v>823/QĐ_BVQY103</v>
          </cell>
          <cell r="U39">
            <v>46172</v>
          </cell>
          <cell r="V39">
            <v>0</v>
          </cell>
          <cell r="W39">
            <v>0</v>
          </cell>
          <cell r="X39">
            <v>2064</v>
          </cell>
          <cell r="Y39">
            <v>2064</v>
          </cell>
          <cell r="Z39">
            <v>0</v>
          </cell>
          <cell r="AA39">
            <v>132300</v>
          </cell>
          <cell r="AB39">
            <v>273067200</v>
          </cell>
          <cell r="AC39">
            <v>2064</v>
          </cell>
          <cell r="AD39">
            <v>132300</v>
          </cell>
          <cell r="AE39">
            <v>273067200</v>
          </cell>
          <cell r="AF39">
            <v>0</v>
          </cell>
          <cell r="AG39">
            <v>0</v>
          </cell>
          <cell r="AJ39">
            <v>538441</v>
          </cell>
          <cell r="AK39">
            <v>2304</v>
          </cell>
        </row>
        <row r="40">
          <cell r="E40" t="str">
            <v>Bộ hóa chất tách chiết acid nucleic hệ thống tự động theo công nghệ hạt từ</v>
          </cell>
          <cell r="F40" t="str">
            <v>SaMag Viral Nucleic Acid Extraction kit; SM003</v>
          </cell>
          <cell r="H40" t="str">
            <v>Test</v>
          </cell>
          <cell r="I40" t="str">
            <v/>
          </cell>
          <cell r="J40" t="str">
            <v>Công ty TNHH Thiết bị Khoa học Kỹ thuật Việt Huy</v>
          </cell>
          <cell r="K40" t="str">
            <v>Sacace Biotechnologies Srl/Ý</v>
          </cell>
          <cell r="L40" t="str">
            <v>Ý</v>
          </cell>
          <cell r="M40" t="str">
            <v/>
          </cell>
          <cell r="N40" t="str">
            <v>170001057/PCBA-HCM</v>
          </cell>
          <cell r="O40">
            <v>132300</v>
          </cell>
          <cell r="P40">
            <v>132300</v>
          </cell>
          <cell r="Q40">
            <v>132300</v>
          </cell>
          <cell r="R40">
            <v>132300</v>
          </cell>
          <cell r="S40" t="str">
            <v>30H24.J533</v>
          </cell>
          <cell r="T40" t="str">
            <v>823/QĐ_BVQY103</v>
          </cell>
          <cell r="U40">
            <v>45960</v>
          </cell>
          <cell r="V40">
            <v>0</v>
          </cell>
          <cell r="W40">
            <v>0</v>
          </cell>
          <cell r="X40">
            <v>240</v>
          </cell>
          <cell r="Y40">
            <v>240</v>
          </cell>
          <cell r="Z40">
            <v>0</v>
          </cell>
          <cell r="AA40">
            <v>132300</v>
          </cell>
          <cell r="AB40">
            <v>31752000</v>
          </cell>
          <cell r="AC40">
            <v>240</v>
          </cell>
          <cell r="AD40">
            <v>132300</v>
          </cell>
          <cell r="AE40">
            <v>31752000</v>
          </cell>
          <cell r="AF40">
            <v>0</v>
          </cell>
          <cell r="AG40">
            <v>0</v>
          </cell>
          <cell r="AJ40">
            <v>534757</v>
          </cell>
          <cell r="AK40">
            <v>2304</v>
          </cell>
        </row>
        <row r="41">
          <cell r="E41" t="str">
            <v>Bộ hóa chất tách chiết DNA vi khuẩn Lao</v>
          </cell>
          <cell r="F41" t="str">
            <v>SM008,
SaMag TB DNA 
Extraction kit</v>
          </cell>
          <cell r="H41" t="str">
            <v>Bộ</v>
          </cell>
          <cell r="I41" t="str">
            <v/>
          </cell>
          <cell r="J41" t="str">
            <v>Công ty TNHH Thiết bị Khoa học Kỹ thuật Việt Huy</v>
          </cell>
          <cell r="K41" t="str">
            <v>Sacace Biotechnologies Srl</v>
          </cell>
          <cell r="L41" t="str">
            <v>Italia</v>
          </cell>
          <cell r="M41" t="str">
            <v/>
          </cell>
          <cell r="N41" t="str">
            <v>170001057/PCBA-HCM</v>
          </cell>
          <cell r="O41">
            <v>8160000</v>
          </cell>
          <cell r="P41">
            <v>8160000</v>
          </cell>
          <cell r="Q41">
            <v>8160000</v>
          </cell>
          <cell r="R41">
            <v>8160000</v>
          </cell>
          <cell r="S41" t="str">
            <v>12C25.N774</v>
          </cell>
          <cell r="T41" t="str">
            <v>148/QĐ-BVQY103</v>
          </cell>
          <cell r="U41">
            <v>46172</v>
          </cell>
          <cell r="V41">
            <v>0</v>
          </cell>
          <cell r="W41">
            <v>0</v>
          </cell>
          <cell r="X41">
            <v>2</v>
          </cell>
          <cell r="Y41">
            <v>2</v>
          </cell>
          <cell r="Z41">
            <v>0</v>
          </cell>
          <cell r="AA41">
            <v>8160000</v>
          </cell>
          <cell r="AB41">
            <v>16320000</v>
          </cell>
          <cell r="AC41">
            <v>2</v>
          </cell>
          <cell r="AD41">
            <v>8160000</v>
          </cell>
          <cell r="AE41">
            <v>16320000</v>
          </cell>
          <cell r="AF41">
            <v>0</v>
          </cell>
          <cell r="AG41">
            <v>0</v>
          </cell>
          <cell r="AJ41">
            <v>538011</v>
          </cell>
          <cell r="AK41">
            <v>5</v>
          </cell>
        </row>
        <row r="42">
          <cell r="E42" t="str">
            <v>Bộ hóa chất tách chiết DNA vi khuẩn Lao</v>
          </cell>
          <cell r="F42" t="str">
            <v>SM008,
SaMag TB DNA 
Extraction kit</v>
          </cell>
          <cell r="H42" t="str">
            <v>Bộ</v>
          </cell>
          <cell r="I42" t="str">
            <v/>
          </cell>
          <cell r="J42" t="str">
            <v>Công ty TNHH Thiết bị Khoa học Kỹ thuật Việt Huy</v>
          </cell>
          <cell r="K42" t="str">
            <v>Sacace Biotechnologies Srl</v>
          </cell>
          <cell r="L42" t="str">
            <v>Italia</v>
          </cell>
          <cell r="M42" t="str">
            <v/>
          </cell>
          <cell r="N42" t="str">
            <v>170001057/PCBA-HCM</v>
          </cell>
          <cell r="O42">
            <v>8160000</v>
          </cell>
          <cell r="P42">
            <v>8160000</v>
          </cell>
          <cell r="Q42">
            <v>8160000</v>
          </cell>
          <cell r="R42">
            <v>8160000</v>
          </cell>
          <cell r="S42" t="str">
            <v>30H24.J760</v>
          </cell>
          <cell r="T42" t="str">
            <v>2850/QĐ-BVQY103</v>
          </cell>
          <cell r="U42">
            <v>45991</v>
          </cell>
          <cell r="V42">
            <v>0</v>
          </cell>
          <cell r="W42">
            <v>0</v>
          </cell>
          <cell r="X42">
            <v>2</v>
          </cell>
          <cell r="Y42">
            <v>2</v>
          </cell>
          <cell r="Z42">
            <v>0</v>
          </cell>
          <cell r="AA42">
            <v>8160000</v>
          </cell>
          <cell r="AB42">
            <v>16320000</v>
          </cell>
          <cell r="AC42">
            <v>2</v>
          </cell>
          <cell r="AD42">
            <v>8160000</v>
          </cell>
          <cell r="AE42">
            <v>16320000</v>
          </cell>
          <cell r="AF42">
            <v>0</v>
          </cell>
          <cell r="AG42">
            <v>0</v>
          </cell>
          <cell r="AJ42">
            <v>518789</v>
          </cell>
          <cell r="AK42">
            <v>5</v>
          </cell>
        </row>
        <row r="43">
          <cell r="E43" t="str">
            <v>Bộ hóa chất tách chiết DNA vi khuẩn Lao</v>
          </cell>
          <cell r="F43" t="str">
            <v>SM008,
SaMag TB DNA 
Extraction kit</v>
          </cell>
          <cell r="H43" t="str">
            <v>Bộ</v>
          </cell>
          <cell r="I43" t="str">
            <v/>
          </cell>
          <cell r="J43" t="str">
            <v>Công ty TNHH Thiết bị Khoa học Kỹ thuật Việt Huy</v>
          </cell>
          <cell r="K43" t="str">
            <v>Sacace Biotechnologies Srl</v>
          </cell>
          <cell r="L43" t="str">
            <v>Italia</v>
          </cell>
          <cell r="M43" t="str">
            <v/>
          </cell>
          <cell r="N43" t="str">
            <v>170001057/PCBA-HCM</v>
          </cell>
          <cell r="O43">
            <v>8160000</v>
          </cell>
          <cell r="P43">
            <v>8160000</v>
          </cell>
          <cell r="Q43">
            <v>8160000</v>
          </cell>
          <cell r="R43">
            <v>8160000</v>
          </cell>
          <cell r="S43" t="str">
            <v>05B24.P279</v>
          </cell>
          <cell r="T43" t="str">
            <v>2850/QĐ-BVQY103</v>
          </cell>
          <cell r="U43">
            <v>45838</v>
          </cell>
          <cell r="V43">
            <v>0</v>
          </cell>
          <cell r="W43">
            <v>0</v>
          </cell>
          <cell r="X43">
            <v>1</v>
          </cell>
          <cell r="Y43">
            <v>1</v>
          </cell>
          <cell r="Z43">
            <v>0</v>
          </cell>
          <cell r="AA43">
            <v>8160000</v>
          </cell>
          <cell r="AB43">
            <v>8160000</v>
          </cell>
          <cell r="AC43">
            <v>1</v>
          </cell>
          <cell r="AD43">
            <v>8160000</v>
          </cell>
          <cell r="AE43">
            <v>8160000</v>
          </cell>
          <cell r="AF43">
            <v>0</v>
          </cell>
          <cell r="AG43">
            <v>0</v>
          </cell>
          <cell r="AJ43">
            <v>386674</v>
          </cell>
          <cell r="AK43">
            <v>5</v>
          </cell>
        </row>
        <row r="44">
          <cell r="E44" t="str">
            <v>Bộ hóa chất xét nghiệm hòa hợp tổ chức mô ghép phát hiện HLA lớp 1 loại HLA- A</v>
          </cell>
          <cell r="F44" t="str">
            <v>LABType™ CWD Class I A Locus Typing Test; RSSOW1A</v>
          </cell>
          <cell r="H44" t="str">
            <v>lọ</v>
          </cell>
          <cell r="I44" t="str">
            <v/>
          </cell>
          <cell r="J44" t="str">
            <v>Công ty TNHH Thiết Bị Khoa Học Kỹ Thuật Hóa Sinh</v>
          </cell>
          <cell r="K44" t="str">
            <v>One Lambda</v>
          </cell>
          <cell r="L44" t="str">
            <v>Mỹ</v>
          </cell>
          <cell r="M44" t="str">
            <v/>
          </cell>
          <cell r="N44" t="str">
            <v>Số công bố: 180000403/PCBA-HCM</v>
          </cell>
          <cell r="O44">
            <v>145110000</v>
          </cell>
          <cell r="P44">
            <v>145110000</v>
          </cell>
          <cell r="Q44">
            <v>145110000</v>
          </cell>
          <cell r="R44">
            <v>145110000</v>
          </cell>
          <cell r="S44" t="str">
            <v>007</v>
          </cell>
          <cell r="T44" t="str">
            <v>779/QĐ-BVQY103</v>
          </cell>
          <cell r="U44">
            <v>46311</v>
          </cell>
          <cell r="V44">
            <v>0</v>
          </cell>
          <cell r="W44">
            <v>0</v>
          </cell>
          <cell r="X44">
            <v>1</v>
          </cell>
          <cell r="Y44">
            <v>1</v>
          </cell>
          <cell r="Z44">
            <v>0</v>
          </cell>
          <cell r="AA44">
            <v>145110000</v>
          </cell>
          <cell r="AB44">
            <v>145110000</v>
          </cell>
          <cell r="AC44">
            <v>1</v>
          </cell>
          <cell r="AD44">
            <v>145110000</v>
          </cell>
          <cell r="AE44">
            <v>145110000</v>
          </cell>
          <cell r="AF44">
            <v>0</v>
          </cell>
          <cell r="AG44">
            <v>0</v>
          </cell>
          <cell r="AJ44">
            <v>543027</v>
          </cell>
          <cell r="AK44">
            <v>3</v>
          </cell>
        </row>
        <row r="45">
          <cell r="E45" t="str">
            <v>Bộ hóa chất xét nghiệm hòa hợp tổ chức mô ghép phát hiện HLA lớp 1 loại HLA- A</v>
          </cell>
          <cell r="F45" t="str">
            <v>LABType™ CWD Class I A Locus Typing Test; RSSOW1A</v>
          </cell>
          <cell r="H45" t="str">
            <v>lọ</v>
          </cell>
          <cell r="I45" t="str">
            <v/>
          </cell>
          <cell r="J45" t="str">
            <v>Công ty TNHH Thiết Bị Khoa Học Kỹ Thuật Hóa Sinh</v>
          </cell>
          <cell r="K45" t="str">
            <v>One Lambda</v>
          </cell>
          <cell r="L45" t="str">
            <v>Mỹ</v>
          </cell>
          <cell r="M45" t="str">
            <v/>
          </cell>
          <cell r="N45" t="str">
            <v>Số công bố: 180000403/PCBA-HCM</v>
          </cell>
          <cell r="O45">
            <v>145110000</v>
          </cell>
          <cell r="P45">
            <v>145110000</v>
          </cell>
          <cell r="Q45">
            <v>145110000</v>
          </cell>
          <cell r="R45">
            <v>145110000</v>
          </cell>
          <cell r="S45" t="str">
            <v>006</v>
          </cell>
          <cell r="T45" t="str">
            <v>779/QĐ-BVQY103</v>
          </cell>
          <cell r="U45">
            <v>46081</v>
          </cell>
          <cell r="V45">
            <v>0</v>
          </cell>
          <cell r="W45">
            <v>0</v>
          </cell>
          <cell r="X45">
            <v>1</v>
          </cell>
          <cell r="Y45">
            <v>1</v>
          </cell>
          <cell r="Z45">
            <v>0</v>
          </cell>
          <cell r="AA45">
            <v>145110000</v>
          </cell>
          <cell r="AB45">
            <v>145110000</v>
          </cell>
          <cell r="AC45">
            <v>1</v>
          </cell>
          <cell r="AD45">
            <v>145110000</v>
          </cell>
          <cell r="AE45">
            <v>145110000</v>
          </cell>
          <cell r="AF45">
            <v>0</v>
          </cell>
          <cell r="AG45">
            <v>0</v>
          </cell>
          <cell r="AJ45">
            <v>538629</v>
          </cell>
          <cell r="AK45">
            <v>3</v>
          </cell>
        </row>
        <row r="46">
          <cell r="E46" t="str">
            <v>Bộ hóa chất xét nghiệm hòa hợp tổ chức mô ghép phát hiện HLA lớp 1 loại HLA- A</v>
          </cell>
          <cell r="F46" t="str">
            <v>LABType™ CWD Class I A Locus Typing Test; RSSOW1A</v>
          </cell>
          <cell r="H46" t="str">
            <v>lọ</v>
          </cell>
          <cell r="I46" t="str">
            <v/>
          </cell>
          <cell r="J46" t="str">
            <v>Công ty TNHH Thiết Bị Khoa Học Kỹ Thuật Hóa Sinh</v>
          </cell>
          <cell r="K46" t="str">
            <v>One Lambda</v>
          </cell>
          <cell r="L46" t="str">
            <v>Mỹ</v>
          </cell>
          <cell r="M46" t="str">
            <v/>
          </cell>
          <cell r="N46" t="str">
            <v>Số công bố: 180000403/PCBA-HCM</v>
          </cell>
          <cell r="O46">
            <v>145110000</v>
          </cell>
          <cell r="P46">
            <v>145110000</v>
          </cell>
          <cell r="Q46">
            <v>145110000</v>
          </cell>
          <cell r="R46">
            <v>145110000</v>
          </cell>
          <cell r="S46" t="str">
            <v>007</v>
          </cell>
          <cell r="T46" t="str">
            <v>779/QĐ-BVQY103</v>
          </cell>
          <cell r="U46">
            <v>46081</v>
          </cell>
          <cell r="V46">
            <v>0</v>
          </cell>
          <cell r="W46">
            <v>0</v>
          </cell>
          <cell r="X46">
            <v>1</v>
          </cell>
          <cell r="Y46">
            <v>1</v>
          </cell>
          <cell r="Z46">
            <v>0</v>
          </cell>
          <cell r="AA46">
            <v>145110000</v>
          </cell>
          <cell r="AB46">
            <v>145110000</v>
          </cell>
          <cell r="AC46">
            <v>1</v>
          </cell>
          <cell r="AD46">
            <v>145110000</v>
          </cell>
          <cell r="AE46">
            <v>145110000</v>
          </cell>
          <cell r="AF46">
            <v>0</v>
          </cell>
          <cell r="AG46">
            <v>0</v>
          </cell>
          <cell r="AJ46">
            <v>537773</v>
          </cell>
          <cell r="AK46">
            <v>3</v>
          </cell>
        </row>
        <row r="47">
          <cell r="E47" t="str">
            <v>Bộ hóa chất xét nghiệm hòa hợp tổ chức mô ghép phát hiện HLA lớp 1 loại HLA- B</v>
          </cell>
          <cell r="F47" t="str">
            <v>LABType™ CWD Class I B Locus Typing Test</v>
          </cell>
          <cell r="H47" t="str">
            <v>lọ</v>
          </cell>
          <cell r="I47" t="str">
            <v/>
          </cell>
          <cell r="J47" t="str">
            <v>Công ty TNHH Thiết Bị Khoa Học Kỹ Thuật Hóa Sinh</v>
          </cell>
          <cell r="K47" t="str">
            <v>One Lambda</v>
          </cell>
          <cell r="L47" t="str">
            <v>Mỹ</v>
          </cell>
          <cell r="M47" t="str">
            <v/>
          </cell>
          <cell r="N47" t="str">
            <v>Số công bố: 180000403/PCBA-HCM</v>
          </cell>
          <cell r="O47">
            <v>145110000</v>
          </cell>
          <cell r="P47">
            <v>145110000</v>
          </cell>
          <cell r="Q47">
            <v>145110000</v>
          </cell>
          <cell r="R47">
            <v>145110000</v>
          </cell>
          <cell r="S47" t="str">
            <v>005</v>
          </cell>
          <cell r="T47" t="str">
            <v>779/QĐ-BVQY103</v>
          </cell>
          <cell r="U47">
            <v>46400</v>
          </cell>
          <cell r="V47">
            <v>0</v>
          </cell>
          <cell r="W47">
            <v>0</v>
          </cell>
          <cell r="X47">
            <v>1</v>
          </cell>
          <cell r="Y47">
            <v>1</v>
          </cell>
          <cell r="Z47">
            <v>0</v>
          </cell>
          <cell r="AA47">
            <v>145110000</v>
          </cell>
          <cell r="AB47">
            <v>145110000</v>
          </cell>
          <cell r="AC47">
            <v>1</v>
          </cell>
          <cell r="AD47">
            <v>145110000</v>
          </cell>
          <cell r="AE47">
            <v>145110000</v>
          </cell>
          <cell r="AF47">
            <v>0</v>
          </cell>
          <cell r="AG47">
            <v>0</v>
          </cell>
          <cell r="AJ47">
            <v>543028</v>
          </cell>
          <cell r="AK47">
            <v>3</v>
          </cell>
        </row>
        <row r="48">
          <cell r="E48" t="str">
            <v>Bộ hóa chất xét nghiệm hòa hợp tổ chức mô ghép phát hiện HLA lớp 1 loại HLA- B</v>
          </cell>
          <cell r="F48" t="str">
            <v>LABType™ CWD Class I B Locus Typing Test</v>
          </cell>
          <cell r="H48" t="str">
            <v>lọ</v>
          </cell>
          <cell r="I48" t="str">
            <v/>
          </cell>
          <cell r="J48" t="str">
            <v>Công ty TNHH Thiết Bị Khoa Học Kỹ Thuật Hóa Sinh</v>
          </cell>
          <cell r="K48" t="str">
            <v>One Lambda</v>
          </cell>
          <cell r="L48" t="str">
            <v>Mỹ</v>
          </cell>
          <cell r="M48" t="str">
            <v/>
          </cell>
          <cell r="N48" t="str">
            <v>Số công bố: 180000403/PCBA-HCM</v>
          </cell>
          <cell r="O48">
            <v>145110000</v>
          </cell>
          <cell r="P48">
            <v>145110000</v>
          </cell>
          <cell r="Q48">
            <v>145110000</v>
          </cell>
          <cell r="R48">
            <v>145110000</v>
          </cell>
          <cell r="S48" t="str">
            <v>005</v>
          </cell>
          <cell r="T48" t="str">
            <v>779/QĐ-BVQY103</v>
          </cell>
          <cell r="U48">
            <v>46053</v>
          </cell>
          <cell r="V48">
            <v>0</v>
          </cell>
          <cell r="W48">
            <v>0</v>
          </cell>
          <cell r="X48">
            <v>2</v>
          </cell>
          <cell r="Y48">
            <v>2</v>
          </cell>
          <cell r="Z48">
            <v>0</v>
          </cell>
          <cell r="AA48">
            <v>145110000</v>
          </cell>
          <cell r="AB48">
            <v>290220000</v>
          </cell>
          <cell r="AC48">
            <v>2</v>
          </cell>
          <cell r="AD48">
            <v>145110000</v>
          </cell>
          <cell r="AE48">
            <v>290220000</v>
          </cell>
          <cell r="AF48">
            <v>0</v>
          </cell>
          <cell r="AG48">
            <v>0</v>
          </cell>
          <cell r="AJ48">
            <v>537772</v>
          </cell>
          <cell r="AK48">
            <v>3</v>
          </cell>
        </row>
        <row r="49">
          <cell r="E49" t="str">
            <v>Bộ hóa chất xét nghiệm hòa hợp tổ chức mô ghép, phát hiện HLA lớp 2 loại HLA- DRB1</v>
          </cell>
          <cell r="F49" t="str">
            <v>LABType™ CWD Class II DRB1 Typing Test; RSSOW2B1</v>
          </cell>
          <cell r="H49" t="str">
            <v>lọ</v>
          </cell>
          <cell r="I49" t="str">
            <v/>
          </cell>
          <cell r="J49" t="str">
            <v>Công ty TNHH Thiết Bị Khoa Học Kỹ Thuật Hóa Sinh</v>
          </cell>
          <cell r="K49" t="str">
            <v>One Lambda</v>
          </cell>
          <cell r="L49" t="str">
            <v>Mỹ</v>
          </cell>
          <cell r="M49" t="str">
            <v/>
          </cell>
          <cell r="N49" t="str">
            <v>Số công bố: 180000403/PCBA-HCM</v>
          </cell>
          <cell r="O49">
            <v>145110000</v>
          </cell>
          <cell r="P49">
            <v>145110000</v>
          </cell>
          <cell r="Q49">
            <v>145110000</v>
          </cell>
          <cell r="R49">
            <v>145110000</v>
          </cell>
          <cell r="S49" t="str">
            <v>005</v>
          </cell>
          <cell r="T49" t="str">
            <v>779/QĐ-BVQY103</v>
          </cell>
          <cell r="U49">
            <v>46311</v>
          </cell>
          <cell r="V49">
            <v>0</v>
          </cell>
          <cell r="W49">
            <v>0</v>
          </cell>
          <cell r="X49">
            <v>1</v>
          </cell>
          <cell r="Y49">
            <v>1</v>
          </cell>
          <cell r="Z49">
            <v>0</v>
          </cell>
          <cell r="AA49">
            <v>145110000</v>
          </cell>
          <cell r="AB49">
            <v>145110000</v>
          </cell>
          <cell r="AC49">
            <v>1</v>
          </cell>
          <cell r="AD49">
            <v>145110000</v>
          </cell>
          <cell r="AE49">
            <v>145110000</v>
          </cell>
          <cell r="AF49">
            <v>0</v>
          </cell>
          <cell r="AG49">
            <v>0</v>
          </cell>
          <cell r="AJ49">
            <v>543026</v>
          </cell>
          <cell r="AK49">
            <v>3</v>
          </cell>
        </row>
        <row r="50">
          <cell r="E50" t="str">
            <v>Bộ hóa chất xét nghiệm hòa hợp tổ chức mô ghép, phát hiện HLA lớp 2 loại HLA- DRB1</v>
          </cell>
          <cell r="F50" t="str">
            <v>LABType™ CWD Class II DRB1 Typing Test; RSSOW2B1</v>
          </cell>
          <cell r="H50" t="str">
            <v>lọ</v>
          </cell>
          <cell r="I50" t="str">
            <v/>
          </cell>
          <cell r="J50" t="str">
            <v>Công ty TNHH Thiết Bị Khoa Học Kỹ Thuật Hóa Sinh</v>
          </cell>
          <cell r="K50" t="str">
            <v>One Lambda</v>
          </cell>
          <cell r="L50" t="str">
            <v>Mỹ</v>
          </cell>
          <cell r="M50" t="str">
            <v/>
          </cell>
          <cell r="N50" t="str">
            <v>Số công bố: 180000403/PCBA-HCM</v>
          </cell>
          <cell r="O50">
            <v>145110000</v>
          </cell>
          <cell r="P50">
            <v>145110000</v>
          </cell>
          <cell r="Q50">
            <v>145110000</v>
          </cell>
          <cell r="R50">
            <v>145110000</v>
          </cell>
          <cell r="S50" t="str">
            <v>005</v>
          </cell>
          <cell r="T50" t="str">
            <v>779/QĐ-BVQY103</v>
          </cell>
          <cell r="U50">
            <v>46053</v>
          </cell>
          <cell r="V50">
            <v>0</v>
          </cell>
          <cell r="W50">
            <v>0</v>
          </cell>
          <cell r="X50">
            <v>2</v>
          </cell>
          <cell r="Y50">
            <v>2</v>
          </cell>
          <cell r="Z50">
            <v>0</v>
          </cell>
          <cell r="AA50">
            <v>145110000</v>
          </cell>
          <cell r="AB50">
            <v>290220000</v>
          </cell>
          <cell r="AC50">
            <v>2</v>
          </cell>
          <cell r="AD50">
            <v>145110000</v>
          </cell>
          <cell r="AE50">
            <v>290220000</v>
          </cell>
          <cell r="AF50">
            <v>0</v>
          </cell>
          <cell r="AG50">
            <v>0</v>
          </cell>
          <cell r="AJ50">
            <v>537771</v>
          </cell>
          <cell r="AK50">
            <v>3</v>
          </cell>
        </row>
        <row r="51">
          <cell r="E51" t="str">
            <v>Bộ kít nhuộm bạc</v>
          </cell>
          <cell r="F51" t="str">
            <v>Bộ kít nhuộm bạc</v>
          </cell>
          <cell r="H51" t="str">
            <v>Bộ</v>
          </cell>
          <cell r="I51" t="str">
            <v/>
          </cell>
          <cell r="J51" t="str">
            <v>Công ty TNHH Công nghệ Quốc tế Phú Mỹ</v>
          </cell>
          <cell r="K51" t="str">
            <v>Scytek Laboration</v>
          </cell>
          <cell r="L51" t="str">
            <v>Mỹ</v>
          </cell>
          <cell r="M51" t="str">
            <v/>
          </cell>
          <cell r="N51" t="str">
            <v/>
          </cell>
          <cell r="O51">
            <v>24250000</v>
          </cell>
          <cell r="P51">
            <v>24250000</v>
          </cell>
          <cell r="Q51">
            <v>24250000</v>
          </cell>
          <cell r="R51">
            <v>24250000</v>
          </cell>
          <cell r="S51" t="str">
            <v>72535</v>
          </cell>
          <cell r="T51" t="str">
            <v>2453/QĐ-BVQY103</v>
          </cell>
          <cell r="U51">
            <v>45808</v>
          </cell>
          <cell r="V51">
            <v>0</v>
          </cell>
          <cell r="W51">
            <v>0</v>
          </cell>
          <cell r="X51">
            <v>1</v>
          </cell>
          <cell r="Y51">
            <v>1</v>
          </cell>
          <cell r="Z51">
            <v>0</v>
          </cell>
          <cell r="AA51">
            <v>24250000</v>
          </cell>
          <cell r="AB51">
            <v>24250000</v>
          </cell>
          <cell r="AC51">
            <v>1</v>
          </cell>
          <cell r="AD51">
            <v>24250000</v>
          </cell>
          <cell r="AE51">
            <v>24250000</v>
          </cell>
          <cell r="AF51">
            <v>0</v>
          </cell>
          <cell r="AG51">
            <v>0</v>
          </cell>
          <cell r="AJ51">
            <v>385012</v>
          </cell>
          <cell r="AK51">
            <v>1</v>
          </cell>
        </row>
        <row r="52">
          <cell r="E52" t="str">
            <v>Bộ kít nhuộm đặc biệt 3 màu trichome</v>
          </cell>
          <cell r="F52" t="str">
            <v>Bộ nhuộm Masson
Trichrome 100 tests; 04-010802</v>
          </cell>
          <cell r="H52" t="str">
            <v>Bộ Kít</v>
          </cell>
          <cell r="I52" t="str">
            <v/>
          </cell>
          <cell r="J52" t="str">
            <v>Công ty cổ phần đầu tư và phát triển Ecolink</v>
          </cell>
          <cell r="K52" t="str">
            <v>Bio-Optica Milano S.p.A</v>
          </cell>
          <cell r="L52" t="str">
            <v>Ý</v>
          </cell>
          <cell r="M52" t="str">
            <v/>
          </cell>
          <cell r="N52" t="str">
            <v>230001075/PCBA-HN</v>
          </cell>
          <cell r="O52">
            <v>8613000</v>
          </cell>
          <cell r="P52">
            <v>8613000</v>
          </cell>
          <cell r="Q52">
            <v>8613000</v>
          </cell>
          <cell r="R52">
            <v>8613000</v>
          </cell>
          <cell r="S52" t="str">
            <v>25020</v>
          </cell>
          <cell r="T52" t="str">
            <v>1895/QĐ-BVQY103</v>
          </cell>
          <cell r="U52">
            <v>46414</v>
          </cell>
          <cell r="V52">
            <v>0</v>
          </cell>
          <cell r="W52">
            <v>0</v>
          </cell>
          <cell r="X52">
            <v>1</v>
          </cell>
          <cell r="Y52">
            <v>1</v>
          </cell>
          <cell r="Z52">
            <v>0</v>
          </cell>
          <cell r="AA52">
            <v>8613000</v>
          </cell>
          <cell r="AB52">
            <v>8613000</v>
          </cell>
          <cell r="AC52">
            <v>1</v>
          </cell>
          <cell r="AD52">
            <v>8613000</v>
          </cell>
          <cell r="AE52">
            <v>8613000</v>
          </cell>
          <cell r="AF52">
            <v>0</v>
          </cell>
          <cell r="AG52">
            <v>0</v>
          </cell>
          <cell r="AJ52">
            <v>546929</v>
          </cell>
          <cell r="AK52">
            <v>1</v>
          </cell>
        </row>
        <row r="53">
          <cell r="E53" t="str">
            <v>Bộ kit nhuộm đỏ congo</v>
          </cell>
          <cell r="F53" t="str">
            <v>Bộ nhuộm Congo red 100 tests; 04-210822</v>
          </cell>
          <cell r="H53" t="str">
            <v>Bộ kít</v>
          </cell>
          <cell r="I53" t="str">
            <v/>
          </cell>
          <cell r="J53" t="str">
            <v>Công ty cổ phần đầu tư và phát triển Ecolink</v>
          </cell>
          <cell r="K53" t="str">
            <v>Bio-Optica Milano S.p.A</v>
          </cell>
          <cell r="L53" t="str">
            <v>Ý</v>
          </cell>
          <cell r="M53" t="str">
            <v/>
          </cell>
          <cell r="N53" t="str">
            <v>230001075/PCBA-HN</v>
          </cell>
          <cell r="O53">
            <v>7000000</v>
          </cell>
          <cell r="P53">
            <v>7000000</v>
          </cell>
          <cell r="Q53">
            <v>7000000</v>
          </cell>
          <cell r="R53">
            <v>7000000</v>
          </cell>
          <cell r="S53" t="str">
            <v>25027</v>
          </cell>
          <cell r="T53" t="str">
            <v>1895/QĐ-BVQY103</v>
          </cell>
          <cell r="U53">
            <v>46421</v>
          </cell>
          <cell r="V53">
            <v>0</v>
          </cell>
          <cell r="W53">
            <v>0</v>
          </cell>
          <cell r="X53">
            <v>1</v>
          </cell>
          <cell r="Y53">
            <v>1</v>
          </cell>
          <cell r="Z53">
            <v>0</v>
          </cell>
          <cell r="AA53">
            <v>7000000</v>
          </cell>
          <cell r="AB53">
            <v>7000000</v>
          </cell>
          <cell r="AC53">
            <v>1</v>
          </cell>
          <cell r="AD53">
            <v>7000000</v>
          </cell>
          <cell r="AE53">
            <v>7000000</v>
          </cell>
          <cell r="AF53">
            <v>0</v>
          </cell>
          <cell r="AG53">
            <v>0</v>
          </cell>
          <cell r="AJ53">
            <v>546930</v>
          </cell>
          <cell r="AK53">
            <v>2</v>
          </cell>
        </row>
        <row r="54">
          <cell r="E54" t="str">
            <v>Bộ kit nhuộm đỏ congo</v>
          </cell>
          <cell r="F54" t="str">
            <v>Bộ kit nhuộm đỏ congo</v>
          </cell>
          <cell r="H54" t="str">
            <v>Bộ</v>
          </cell>
          <cell r="I54" t="str">
            <v/>
          </cell>
          <cell r="J54" t="str">
            <v>Công ty TNHH Công nghệ Quốc tế Phú Mỹ</v>
          </cell>
          <cell r="K54" t="str">
            <v>Scytek Laboration</v>
          </cell>
          <cell r="L54" t="str">
            <v>Mỹ</v>
          </cell>
          <cell r="M54" t="str">
            <v/>
          </cell>
          <cell r="N54" t="str">
            <v/>
          </cell>
          <cell r="O54">
            <v>8635000</v>
          </cell>
          <cell r="P54">
            <v>8635000</v>
          </cell>
          <cell r="Q54">
            <v>8635000</v>
          </cell>
          <cell r="R54">
            <v>8635000</v>
          </cell>
          <cell r="S54" t="str">
            <v>71598</v>
          </cell>
          <cell r="T54" t="str">
            <v>2453/QĐ-BVQY103</v>
          </cell>
          <cell r="U54">
            <v>45807</v>
          </cell>
          <cell r="V54">
            <v>0</v>
          </cell>
          <cell r="W54">
            <v>0</v>
          </cell>
          <cell r="X54">
            <v>1</v>
          </cell>
          <cell r="Y54">
            <v>1</v>
          </cell>
          <cell r="Z54">
            <v>0</v>
          </cell>
          <cell r="AA54">
            <v>8635000</v>
          </cell>
          <cell r="AB54">
            <v>8635000</v>
          </cell>
          <cell r="AC54">
            <v>1</v>
          </cell>
          <cell r="AD54">
            <v>8635000</v>
          </cell>
          <cell r="AE54">
            <v>8635000</v>
          </cell>
          <cell r="AF54">
            <v>0</v>
          </cell>
          <cell r="AG54">
            <v>0</v>
          </cell>
          <cell r="AJ54">
            <v>385013</v>
          </cell>
          <cell r="AK54">
            <v>2</v>
          </cell>
        </row>
        <row r="55">
          <cell r="E55" t="str">
            <v>Bộ kít nhuộm Hematoxylin - Eosin</v>
          </cell>
          <cell r="F55" t="str">
            <v>Dung dịch Mayer Hematoxylin 500 ml &amp; Dung dịch Eosin Y alcoholic solution 0,5% 500 ml</v>
          </cell>
          <cell r="H55" t="str">
            <v>Bộ kít</v>
          </cell>
          <cell r="I55" t="str">
            <v/>
          </cell>
          <cell r="J55" t="str">
            <v>Công ty cổ phần đầu tư và phát triển Ecolink</v>
          </cell>
          <cell r="K55" t="str">
            <v>Bio Optica Milano S.p.A</v>
          </cell>
          <cell r="L55" t="str">
            <v>Ý</v>
          </cell>
          <cell r="M55" t="str">
            <v/>
          </cell>
          <cell r="N55" t="str">
            <v>230001075/PCBA-HN</v>
          </cell>
          <cell r="O55">
            <v>2700000</v>
          </cell>
          <cell r="P55">
            <v>2700000</v>
          </cell>
          <cell r="Q55">
            <v>2700000</v>
          </cell>
          <cell r="R55">
            <v>2700000</v>
          </cell>
          <cell r="S55" t="str">
            <v>24242,23320</v>
          </cell>
          <cell r="T55" t="str">
            <v>4837/QĐ-BVQY103</v>
          </cell>
          <cell r="U55">
            <v>45977</v>
          </cell>
          <cell r="V55">
            <v>0</v>
          </cell>
          <cell r="W55">
            <v>0</v>
          </cell>
          <cell r="X55">
            <v>5</v>
          </cell>
          <cell r="Y55">
            <v>5</v>
          </cell>
          <cell r="Z55">
            <v>0</v>
          </cell>
          <cell r="AA55">
            <v>2700000</v>
          </cell>
          <cell r="AB55">
            <v>13500000</v>
          </cell>
          <cell r="AC55">
            <v>5</v>
          </cell>
          <cell r="AD55">
            <v>2700000</v>
          </cell>
          <cell r="AE55">
            <v>13500000</v>
          </cell>
          <cell r="AF55">
            <v>0</v>
          </cell>
          <cell r="AG55">
            <v>0</v>
          </cell>
          <cell r="AJ55">
            <v>526832</v>
          </cell>
          <cell r="AK55">
            <v>16</v>
          </cell>
        </row>
        <row r="56">
          <cell r="E56" t="str">
            <v>Bộ kít nhuộm Hematoxylin - Eosin</v>
          </cell>
          <cell r="F56" t="str">
            <v>Dung dịch Mayer Hematoxylin 500 ml &amp; Dung dịch Eosin Y alcoholic solution 0,5% 500 ml</v>
          </cell>
          <cell r="H56" t="str">
            <v>Bộ kít</v>
          </cell>
          <cell r="I56" t="str">
            <v/>
          </cell>
          <cell r="J56" t="str">
            <v>Công ty cổ phần đầu tư và phát triển Ecolink</v>
          </cell>
          <cell r="K56" t="str">
            <v>Bio Optica Milano S.p.A</v>
          </cell>
          <cell r="L56" t="str">
            <v>Ý</v>
          </cell>
          <cell r="M56" t="str">
            <v/>
          </cell>
          <cell r="N56" t="str">
            <v>230001075/PCBA-HN</v>
          </cell>
          <cell r="O56">
            <v>2700000</v>
          </cell>
          <cell r="P56">
            <v>2700000</v>
          </cell>
          <cell r="Q56">
            <v>2700000</v>
          </cell>
          <cell r="R56">
            <v>2700000</v>
          </cell>
          <cell r="S56" t="str">
            <v>23317,,24113</v>
          </cell>
          <cell r="T56" t="str">
            <v>4837/QĐ-BVQY103</v>
          </cell>
          <cell r="U56">
            <v>45968</v>
          </cell>
          <cell r="V56">
            <v>0</v>
          </cell>
          <cell r="W56">
            <v>0</v>
          </cell>
          <cell r="X56">
            <v>10</v>
          </cell>
          <cell r="Y56">
            <v>10</v>
          </cell>
          <cell r="Z56">
            <v>0</v>
          </cell>
          <cell r="AA56">
            <v>2700000</v>
          </cell>
          <cell r="AB56">
            <v>27000000</v>
          </cell>
          <cell r="AC56">
            <v>10</v>
          </cell>
          <cell r="AD56">
            <v>2700000</v>
          </cell>
          <cell r="AE56">
            <v>27000000</v>
          </cell>
          <cell r="AF56">
            <v>0</v>
          </cell>
          <cell r="AG56">
            <v>0</v>
          </cell>
          <cell r="AJ56">
            <v>526831</v>
          </cell>
          <cell r="AK56">
            <v>16</v>
          </cell>
        </row>
        <row r="57">
          <cell r="E57" t="str">
            <v>Bộ kít nhuộm Hematoxylin - Eosin</v>
          </cell>
          <cell r="F57" t="str">
            <v>Dung dịch Mayer Hematoxylin 500 ml &amp; Dung dịch Eosin Y alcoholic solution 0,5% 500 ml</v>
          </cell>
          <cell r="H57" t="str">
            <v>Bộ kít</v>
          </cell>
          <cell r="I57" t="str">
            <v/>
          </cell>
          <cell r="J57" t="str">
            <v>Công ty cổ phần đầu tư và phát triển Ecolink</v>
          </cell>
          <cell r="K57" t="str">
            <v>Bio Optica Milano S.p.A</v>
          </cell>
          <cell r="L57" t="str">
            <v>Ý</v>
          </cell>
          <cell r="M57" t="str">
            <v/>
          </cell>
          <cell r="N57" t="str">
            <v>230001075/PCBA-HN</v>
          </cell>
          <cell r="O57">
            <v>2700000</v>
          </cell>
          <cell r="P57">
            <v>2700000</v>
          </cell>
          <cell r="Q57">
            <v>2700000</v>
          </cell>
          <cell r="R57">
            <v>2700000</v>
          </cell>
          <cell r="S57" t="str">
            <v>23258,24025</v>
          </cell>
          <cell r="T57" t="str">
            <v>2576/QĐ-BVQY103</v>
          </cell>
          <cell r="U57">
            <v>45915</v>
          </cell>
          <cell r="V57">
            <v>0</v>
          </cell>
          <cell r="W57">
            <v>0</v>
          </cell>
          <cell r="X57">
            <v>1</v>
          </cell>
          <cell r="Y57">
            <v>1</v>
          </cell>
          <cell r="Z57">
            <v>0</v>
          </cell>
          <cell r="AA57">
            <v>2700000</v>
          </cell>
          <cell r="AB57">
            <v>2700000</v>
          </cell>
          <cell r="AC57">
            <v>1</v>
          </cell>
          <cell r="AD57">
            <v>2700000</v>
          </cell>
          <cell r="AE57">
            <v>2700000</v>
          </cell>
          <cell r="AF57">
            <v>0</v>
          </cell>
          <cell r="AG57">
            <v>0</v>
          </cell>
          <cell r="AJ57">
            <v>386686</v>
          </cell>
          <cell r="AK57">
            <v>16</v>
          </cell>
        </row>
        <row r="58">
          <cell r="E58" t="str">
            <v>Bộ kit nhuộm hóa mô miễn dịch</v>
          </cell>
          <cell r="F58" t="str">
            <v>DS9800</v>
          </cell>
          <cell r="H58" t="str">
            <v>bộ</v>
          </cell>
          <cell r="I58" t="str">
            <v/>
          </cell>
          <cell r="J58" t="str">
            <v>Công ty TNHH Lê Lợi</v>
          </cell>
          <cell r="K58" t="str">
            <v>Leica Biosystems</v>
          </cell>
          <cell r="L58" t="str">
            <v>Úc</v>
          </cell>
          <cell r="M58" t="str">
            <v/>
          </cell>
          <cell r="N58" t="str">
            <v>230000580/PCBA-HCM</v>
          </cell>
          <cell r="O58">
            <v>36000000</v>
          </cell>
          <cell r="P58">
            <v>36000000</v>
          </cell>
          <cell r="Q58">
            <v>36000000</v>
          </cell>
          <cell r="R58">
            <v>36000000</v>
          </cell>
          <cell r="S58" t="str">
            <v>79996</v>
          </cell>
          <cell r="T58" t="str">
            <v>2576/QĐ-BVQY103</v>
          </cell>
          <cell r="U58">
            <v>46001</v>
          </cell>
          <cell r="V58">
            <v>0</v>
          </cell>
          <cell r="W58">
            <v>0</v>
          </cell>
          <cell r="X58">
            <v>1</v>
          </cell>
          <cell r="Y58">
            <v>1</v>
          </cell>
          <cell r="Z58">
            <v>0</v>
          </cell>
          <cell r="AA58">
            <v>36000000</v>
          </cell>
          <cell r="AB58">
            <v>36000000</v>
          </cell>
          <cell r="AC58">
            <v>1</v>
          </cell>
          <cell r="AD58">
            <v>36000000</v>
          </cell>
          <cell r="AE58">
            <v>36000000</v>
          </cell>
          <cell r="AF58">
            <v>0</v>
          </cell>
          <cell r="AG58">
            <v>0</v>
          </cell>
          <cell r="AJ58">
            <v>386676</v>
          </cell>
          <cell r="AK58">
            <v>1</v>
          </cell>
        </row>
        <row r="59">
          <cell r="E59" t="str">
            <v>Bộ kít nhuộm hoá mô miễn dịch</v>
          </cell>
          <cell r="F59" t="str">
            <v>Mouse/Rabbit PolyVue PlusTM HRP/DAB Detection System
và  Montage™ Hematoxylin; PVP250D và K056-100AN</v>
          </cell>
          <cell r="H59" t="str">
            <v>Bộ</v>
          </cell>
          <cell r="I59" t="str">
            <v/>
          </cell>
          <cell r="J59" t="str">
            <v>Công ty TNHH Công nghệ Quốc tế Phú Mỹ</v>
          </cell>
          <cell r="K59" t="str">
            <v>Diagnostic BioSystems, Inc</v>
          </cell>
          <cell r="L59" t="str">
            <v>Mỹ</v>
          </cell>
          <cell r="M59" t="str">
            <v/>
          </cell>
          <cell r="N59" t="str">
            <v>240001434/PCBA-HCM</v>
          </cell>
          <cell r="O59">
            <v>24950000</v>
          </cell>
          <cell r="P59">
            <v>24950000</v>
          </cell>
          <cell r="Q59">
            <v>24950000</v>
          </cell>
          <cell r="R59">
            <v>24950000</v>
          </cell>
          <cell r="S59" t="str">
            <v>X006-M</v>
          </cell>
          <cell r="T59" t="str">
            <v>1895/QĐ-BVQY103</v>
          </cell>
          <cell r="U59">
            <v>46232</v>
          </cell>
          <cell r="V59">
            <v>0</v>
          </cell>
          <cell r="W59">
            <v>0</v>
          </cell>
          <cell r="X59">
            <v>1</v>
          </cell>
          <cell r="Y59">
            <v>1</v>
          </cell>
          <cell r="Z59">
            <v>0</v>
          </cell>
          <cell r="AA59">
            <v>24950000</v>
          </cell>
          <cell r="AB59">
            <v>24950000</v>
          </cell>
          <cell r="AC59">
            <v>1</v>
          </cell>
          <cell r="AD59">
            <v>24950000</v>
          </cell>
          <cell r="AE59">
            <v>24950000</v>
          </cell>
          <cell r="AF59">
            <v>0</v>
          </cell>
          <cell r="AG59">
            <v>0</v>
          </cell>
          <cell r="AJ59">
            <v>545463</v>
          </cell>
          <cell r="AK59">
            <v>2</v>
          </cell>
        </row>
        <row r="60">
          <cell r="E60" t="str">
            <v>Bộ kít nhuộm hoá mô miễn dịch</v>
          </cell>
          <cell r="F60" t="str">
            <v>Mouse/Rabbit PolyVue PlusTM HRP/DAB Detection System
và  Montage™ Hematoxylin; PVP250D và K056-100AN</v>
          </cell>
          <cell r="H60" t="str">
            <v>Bộ</v>
          </cell>
          <cell r="I60" t="str">
            <v/>
          </cell>
          <cell r="J60" t="str">
            <v>Công ty TNHH Công nghệ Quốc tế Phú Mỹ</v>
          </cell>
          <cell r="K60" t="str">
            <v>Diagnostic BioSystems, Inc</v>
          </cell>
          <cell r="L60" t="str">
            <v>Mỹ</v>
          </cell>
          <cell r="M60" t="str">
            <v/>
          </cell>
          <cell r="N60" t="str">
            <v>240001434/PCBA-HCM</v>
          </cell>
          <cell r="O60">
            <v>24950000</v>
          </cell>
          <cell r="P60">
            <v>24950000</v>
          </cell>
          <cell r="Q60">
            <v>24950000</v>
          </cell>
          <cell r="R60">
            <v>24950000</v>
          </cell>
          <cell r="S60" t="str">
            <v>V273-A</v>
          </cell>
          <cell r="T60" t="str">
            <v>1895/QĐ-BVQY103</v>
          </cell>
          <cell r="U60">
            <v>46232</v>
          </cell>
          <cell r="V60">
            <v>0</v>
          </cell>
          <cell r="W60">
            <v>0</v>
          </cell>
          <cell r="X60">
            <v>1</v>
          </cell>
          <cell r="Y60">
            <v>1</v>
          </cell>
          <cell r="Z60">
            <v>0</v>
          </cell>
          <cell r="AA60">
            <v>24950000</v>
          </cell>
          <cell r="AB60">
            <v>24950000</v>
          </cell>
          <cell r="AC60">
            <v>1</v>
          </cell>
          <cell r="AD60">
            <v>24950000</v>
          </cell>
          <cell r="AE60">
            <v>24950000</v>
          </cell>
          <cell r="AF60">
            <v>0</v>
          </cell>
          <cell r="AG60">
            <v>0</v>
          </cell>
          <cell r="AJ60">
            <v>545456</v>
          </cell>
          <cell r="AK60">
            <v>2</v>
          </cell>
        </row>
        <row r="61">
          <cell r="E61" t="str">
            <v>Bộ kít nhuộm Papanicolaou</v>
          </cell>
          <cell r="F61" t="str">
            <v>Dung dịch
 Papanicolaou EA50 1L
 Dung dịch 
Papanicolaou OG6 1L; 05-12019/L
05-12013/L</v>
          </cell>
          <cell r="H61" t="str">
            <v>Bộ kít</v>
          </cell>
          <cell r="I61" t="str">
            <v/>
          </cell>
          <cell r="J61" t="str">
            <v>Công ty cổ phần đầu tư và phát triển Ecolink</v>
          </cell>
          <cell r="K61" t="str">
            <v>Bio Optica Milano S.p.A</v>
          </cell>
          <cell r="L61" t="str">
            <v>Ý</v>
          </cell>
          <cell r="M61" t="str">
            <v/>
          </cell>
          <cell r="N61" t="str">
            <v>230001075/PCBA-HN</v>
          </cell>
          <cell r="O61">
            <v>2400000</v>
          </cell>
          <cell r="P61">
            <v>2400000</v>
          </cell>
          <cell r="Q61">
            <v>2400000</v>
          </cell>
          <cell r="R61">
            <v>2400000</v>
          </cell>
          <cell r="S61" t="str">
            <v>24332/24331</v>
          </cell>
          <cell r="T61" t="str">
            <v>1895/QĐ-BVQY103</v>
          </cell>
          <cell r="U61">
            <v>46352</v>
          </cell>
          <cell r="V61">
            <v>0</v>
          </cell>
          <cell r="W61">
            <v>0</v>
          </cell>
          <cell r="X61">
            <v>1</v>
          </cell>
          <cell r="Y61">
            <v>1</v>
          </cell>
          <cell r="Z61">
            <v>0</v>
          </cell>
          <cell r="AA61">
            <v>2400000</v>
          </cell>
          <cell r="AB61">
            <v>2400000</v>
          </cell>
          <cell r="AC61">
            <v>1</v>
          </cell>
          <cell r="AD61">
            <v>2400000</v>
          </cell>
          <cell r="AE61">
            <v>2400000</v>
          </cell>
          <cell r="AF61">
            <v>0</v>
          </cell>
          <cell r="AG61">
            <v>0</v>
          </cell>
          <cell r="AJ61">
            <v>546931</v>
          </cell>
          <cell r="AK61">
            <v>1</v>
          </cell>
        </row>
        <row r="62">
          <cell r="E62" t="str">
            <v>Bộ kít nhuộm PAS</v>
          </cell>
          <cell r="F62" t="str">
            <v>Bộ nhuộm PAS; FX2108-1, FX2109</v>
          </cell>
          <cell r="H62" t="str">
            <v>Bộ kít</v>
          </cell>
          <cell r="I62" t="str">
            <v/>
          </cell>
          <cell r="J62" t="str">
            <v>Công ty TNHH Thiết bị Y tế và Hóa chất Hoàng Phương</v>
          </cell>
          <cell r="K62" t="str">
            <v>Cancer Diagnostics Inc</v>
          </cell>
          <cell r="L62" t="str">
            <v>Mỹ</v>
          </cell>
          <cell r="M62" t="str">
            <v/>
          </cell>
          <cell r="N62" t="str">
            <v>220002165/PCBA-HN</v>
          </cell>
          <cell r="O62">
            <v>1785000</v>
          </cell>
          <cell r="P62">
            <v>1785000</v>
          </cell>
          <cell r="Q62">
            <v>1785000</v>
          </cell>
          <cell r="R62">
            <v>1785000</v>
          </cell>
          <cell r="S62" t="str">
            <v>FX2108-12433914,FX21092501536</v>
          </cell>
          <cell r="T62" t="str">
            <v>1895/QĐ-BVQY103</v>
          </cell>
          <cell r="U62">
            <v>46368</v>
          </cell>
          <cell r="V62">
            <v>0</v>
          </cell>
          <cell r="W62">
            <v>0</v>
          </cell>
          <cell r="X62">
            <v>1</v>
          </cell>
          <cell r="Y62">
            <v>1</v>
          </cell>
          <cell r="Z62">
            <v>0</v>
          </cell>
          <cell r="AA62">
            <v>1785000</v>
          </cell>
          <cell r="AB62">
            <v>1785000</v>
          </cell>
          <cell r="AC62">
            <v>1</v>
          </cell>
          <cell r="AD62">
            <v>1785000</v>
          </cell>
          <cell r="AE62">
            <v>1785000</v>
          </cell>
          <cell r="AF62">
            <v>0</v>
          </cell>
          <cell r="AG62">
            <v>0</v>
          </cell>
          <cell r="AJ62">
            <v>544658</v>
          </cell>
          <cell r="AK62">
            <v>2</v>
          </cell>
        </row>
        <row r="63">
          <cell r="E63" t="str">
            <v>Bộ kít nhuộm PAS</v>
          </cell>
          <cell r="F63" t="str">
            <v>05-M05030, 05-M2001</v>
          </cell>
          <cell r="H63" t="str">
            <v>Bộ</v>
          </cell>
          <cell r="I63" t="str">
            <v/>
          </cell>
          <cell r="J63" t="str">
            <v>Công ty cổ phần đầu tư và phát triển Ecolink</v>
          </cell>
          <cell r="K63" t="str">
            <v>Bio - Optica</v>
          </cell>
          <cell r="L63" t="str">
            <v>Ý</v>
          </cell>
          <cell r="M63" t="str">
            <v/>
          </cell>
          <cell r="N63" t="str">
            <v>230001075/PCBA-HN ngày 13/06/2023</v>
          </cell>
          <cell r="O63">
            <v>2900000</v>
          </cell>
          <cell r="P63">
            <v>2900000</v>
          </cell>
          <cell r="Q63">
            <v>2900000</v>
          </cell>
          <cell r="R63">
            <v>2900000</v>
          </cell>
          <cell r="S63" t="str">
            <v>24050;24061</v>
          </cell>
          <cell r="T63" t="str">
            <v>2576/QĐ-BVQY103</v>
          </cell>
          <cell r="U63">
            <v>45926</v>
          </cell>
          <cell r="V63">
            <v>0</v>
          </cell>
          <cell r="W63">
            <v>0</v>
          </cell>
          <cell r="X63">
            <v>1</v>
          </cell>
          <cell r="Y63">
            <v>1</v>
          </cell>
          <cell r="Z63">
            <v>0</v>
          </cell>
          <cell r="AA63">
            <v>2900000</v>
          </cell>
          <cell r="AB63">
            <v>2900000</v>
          </cell>
          <cell r="AC63">
            <v>1</v>
          </cell>
          <cell r="AD63">
            <v>2900000</v>
          </cell>
          <cell r="AE63">
            <v>2900000</v>
          </cell>
          <cell r="AF63">
            <v>0</v>
          </cell>
          <cell r="AG63">
            <v>0</v>
          </cell>
          <cell r="AJ63">
            <v>386687</v>
          </cell>
          <cell r="AK63">
            <v>2</v>
          </cell>
        </row>
        <row r="64">
          <cell r="E64" t="str">
            <v>Bộ kit phát hiện đột biến gen BRAF ở người</v>
          </cell>
          <cell r="F64" t="str">
            <v>BRAF 600/601 StripAssay; 5-560</v>
          </cell>
          <cell r="H64" t="str">
            <v>Bộ kit</v>
          </cell>
          <cell r="I64" t="str">
            <v/>
          </cell>
          <cell r="J64" t="str">
            <v>Công ty Cổ phần Thái Uyên</v>
          </cell>
          <cell r="K64" t="str">
            <v>ViennaLab Diagnostics GmbH</v>
          </cell>
          <cell r="L64" t="str">
            <v>Áo</v>
          </cell>
          <cell r="M64" t="str">
            <v/>
          </cell>
          <cell r="N64" t="str">
            <v>8758NK/BYT-TB-CT</v>
          </cell>
          <cell r="O64">
            <v>63000000</v>
          </cell>
          <cell r="P64">
            <v>63000000</v>
          </cell>
          <cell r="Q64">
            <v>63000000</v>
          </cell>
          <cell r="R64">
            <v>63000000</v>
          </cell>
          <cell r="S64" t="str">
            <v>10-ZW-25-004</v>
          </cell>
          <cell r="T64" t="str">
            <v>1240/QĐ-BVQY103</v>
          </cell>
          <cell r="U64">
            <v>46112</v>
          </cell>
          <cell r="V64">
            <v>0</v>
          </cell>
          <cell r="W64">
            <v>0</v>
          </cell>
          <cell r="X64">
            <v>1</v>
          </cell>
          <cell r="Y64">
            <v>1</v>
          </cell>
          <cell r="Z64">
            <v>0</v>
          </cell>
          <cell r="AA64">
            <v>63000000</v>
          </cell>
          <cell r="AB64">
            <v>63000000</v>
          </cell>
          <cell r="AC64">
            <v>1</v>
          </cell>
          <cell r="AD64">
            <v>63000000</v>
          </cell>
          <cell r="AE64">
            <v>63000000</v>
          </cell>
          <cell r="AF64">
            <v>0</v>
          </cell>
          <cell r="AG64">
            <v>0</v>
          </cell>
          <cell r="AJ64">
            <v>542253</v>
          </cell>
          <cell r="AK64">
            <v>1</v>
          </cell>
        </row>
        <row r="65">
          <cell r="E65" t="str">
            <v>Bộ kit phát hiện đột biến gen EGFR ở người</v>
          </cell>
          <cell r="F65" t="str">
            <v>EGFR XL StripAssay; 5-630</v>
          </cell>
          <cell r="H65" t="str">
            <v>Bộ kit</v>
          </cell>
          <cell r="I65" t="str">
            <v/>
          </cell>
          <cell r="J65" t="str">
            <v>Công ty Cổ phần Thái Uyên</v>
          </cell>
          <cell r="K65" t="str">
            <v>ViennaLab Diagnostics GmbH</v>
          </cell>
          <cell r="L65" t="str">
            <v>Áo</v>
          </cell>
          <cell r="M65" t="str">
            <v/>
          </cell>
          <cell r="N65" t="str">
            <v>8758NK/BYT-TB-CT</v>
          </cell>
          <cell r="O65">
            <v>84000000</v>
          </cell>
          <cell r="P65">
            <v>84000000</v>
          </cell>
          <cell r="Q65">
            <v>84000000</v>
          </cell>
          <cell r="R65">
            <v>84000000</v>
          </cell>
          <cell r="S65" t="str">
            <v>10-VI-25-015</v>
          </cell>
          <cell r="T65" t="str">
            <v>1240/QĐ-BVQY103</v>
          </cell>
          <cell r="U65">
            <v>46203</v>
          </cell>
          <cell r="V65">
            <v>0</v>
          </cell>
          <cell r="W65">
            <v>0</v>
          </cell>
          <cell r="X65">
            <v>1</v>
          </cell>
          <cell r="Y65">
            <v>1</v>
          </cell>
          <cell r="Z65">
            <v>0</v>
          </cell>
          <cell r="AA65">
            <v>84000000</v>
          </cell>
          <cell r="AB65">
            <v>84000000</v>
          </cell>
          <cell r="AC65">
            <v>1</v>
          </cell>
          <cell r="AD65">
            <v>84000000</v>
          </cell>
          <cell r="AE65">
            <v>84000000</v>
          </cell>
          <cell r="AF65">
            <v>0</v>
          </cell>
          <cell r="AG65">
            <v>0</v>
          </cell>
          <cell r="AJ65">
            <v>546950</v>
          </cell>
          <cell r="AK65">
            <v>1</v>
          </cell>
        </row>
        <row r="66">
          <cell r="E66" t="str">
            <v>Bộ kit phát hiện đột biến gen KRAS ở người</v>
          </cell>
          <cell r="F66" t="str">
            <v>KRAS XL StripAssay; 5-680</v>
          </cell>
          <cell r="H66" t="str">
            <v>Bộ kit</v>
          </cell>
          <cell r="I66" t="str">
            <v/>
          </cell>
          <cell r="J66" t="str">
            <v>Công ty Cổ phần Thái Uyên</v>
          </cell>
          <cell r="K66" t="str">
            <v>ViennaLab Diagnostics GmbH</v>
          </cell>
          <cell r="L66" t="str">
            <v>Áo</v>
          </cell>
          <cell r="M66" t="str">
            <v/>
          </cell>
          <cell r="N66" t="str">
            <v>8758NK/BYT-TB-CT</v>
          </cell>
          <cell r="O66">
            <v>78645000</v>
          </cell>
          <cell r="P66">
            <v>78645000</v>
          </cell>
          <cell r="Q66">
            <v>78645000</v>
          </cell>
          <cell r="R66">
            <v>78645000</v>
          </cell>
          <cell r="S66" t="str">
            <v>10-ZW-25-007</v>
          </cell>
          <cell r="T66" t="str">
            <v>1240/QĐ-BVQY103</v>
          </cell>
          <cell r="U66">
            <v>46112</v>
          </cell>
          <cell r="V66">
            <v>0</v>
          </cell>
          <cell r="W66">
            <v>0</v>
          </cell>
          <cell r="X66">
            <v>1</v>
          </cell>
          <cell r="Y66">
            <v>1</v>
          </cell>
          <cell r="Z66">
            <v>0</v>
          </cell>
          <cell r="AA66">
            <v>78645000</v>
          </cell>
          <cell r="AB66">
            <v>78645000</v>
          </cell>
          <cell r="AC66">
            <v>1</v>
          </cell>
          <cell r="AD66">
            <v>78645000</v>
          </cell>
          <cell r="AE66">
            <v>78645000</v>
          </cell>
          <cell r="AF66">
            <v>0</v>
          </cell>
          <cell r="AG66">
            <v>0</v>
          </cell>
          <cell r="AJ66">
            <v>542254</v>
          </cell>
          <cell r="AK66">
            <v>1</v>
          </cell>
        </row>
        <row r="67">
          <cell r="E67" t="str">
            <v>Bộ kit phát hiện đột biến gen NRAS ở người</v>
          </cell>
          <cell r="F67" t="str">
            <v>NRAS XL StripAssay; 5-620</v>
          </cell>
          <cell r="H67" t="str">
            <v>Bộ kit</v>
          </cell>
          <cell r="I67" t="str">
            <v/>
          </cell>
          <cell r="J67" t="str">
            <v>Công ty Cổ phần Thái Uyên</v>
          </cell>
          <cell r="K67" t="str">
            <v>ViennaLab Diagnostics GmbH</v>
          </cell>
          <cell r="L67" t="str">
            <v>Áo</v>
          </cell>
          <cell r="M67" t="str">
            <v/>
          </cell>
          <cell r="N67" t="str">
            <v>8758NK/BYT-TB-CT</v>
          </cell>
          <cell r="O67">
            <v>84000000</v>
          </cell>
          <cell r="P67">
            <v>84000000</v>
          </cell>
          <cell r="Q67">
            <v>84000000</v>
          </cell>
          <cell r="R67">
            <v>84000000</v>
          </cell>
          <cell r="S67" t="str">
            <v>10-ZW-25-003</v>
          </cell>
          <cell r="T67" t="str">
            <v>1240/QĐ-BVQY103</v>
          </cell>
          <cell r="U67">
            <v>46112</v>
          </cell>
          <cell r="V67">
            <v>0</v>
          </cell>
          <cell r="W67">
            <v>0</v>
          </cell>
          <cell r="X67">
            <v>1</v>
          </cell>
          <cell r="Y67">
            <v>1</v>
          </cell>
          <cell r="Z67">
            <v>0</v>
          </cell>
          <cell r="AA67">
            <v>84000000</v>
          </cell>
          <cell r="AB67">
            <v>84000000</v>
          </cell>
          <cell r="AC67">
            <v>1</v>
          </cell>
          <cell r="AD67">
            <v>84000000</v>
          </cell>
          <cell r="AE67">
            <v>84000000</v>
          </cell>
          <cell r="AF67">
            <v>0</v>
          </cell>
          <cell r="AG67">
            <v>0</v>
          </cell>
          <cell r="AJ67">
            <v>542255</v>
          </cell>
          <cell r="AK67">
            <v>1</v>
          </cell>
        </row>
        <row r="68">
          <cell r="E68" t="str">
            <v>Bộ kít tách chiết cho mẫu xét nghiệm HLA phù hợp máy tách có sẵn của bệnh viện</v>
          </cell>
          <cell r="F68" t="str">
            <v>Bộ xét nghiệm IVD dùng cho quy trình tách chiết và tinh sạch DNA/RNA; 61ES46</v>
          </cell>
          <cell r="H68" t="str">
            <v>lọ</v>
          </cell>
          <cell r="I68" t="str">
            <v/>
          </cell>
          <cell r="J68" t="str">
            <v>Công ty TNHH Thiết Bị Khoa Học Kỹ Thuật Hóa Sinh</v>
          </cell>
          <cell r="K68" t="str">
            <v>Taiwan Advanced Nanotech</v>
          </cell>
          <cell r="L68" t="str">
            <v>Đài Loan</v>
          </cell>
          <cell r="M68" t="str">
            <v/>
          </cell>
          <cell r="N68" t="str">
            <v>Số công bố: 240001598/PCBA-HCM</v>
          </cell>
          <cell r="O68">
            <v>8640000</v>
          </cell>
          <cell r="P68">
            <v>8640000</v>
          </cell>
          <cell r="Q68">
            <v>8640000</v>
          </cell>
          <cell r="R68">
            <v>8640000</v>
          </cell>
          <cell r="S68" t="str">
            <v>E214253B</v>
          </cell>
          <cell r="T68" t="str">
            <v>779/QĐ-BVQY103</v>
          </cell>
          <cell r="U68">
            <v>46234</v>
          </cell>
          <cell r="V68">
            <v>0</v>
          </cell>
          <cell r="W68">
            <v>0</v>
          </cell>
          <cell r="X68">
            <v>1</v>
          </cell>
          <cell r="Y68">
            <v>1</v>
          </cell>
          <cell r="Z68">
            <v>0</v>
          </cell>
          <cell r="AA68">
            <v>8640000</v>
          </cell>
          <cell r="AB68">
            <v>8640000</v>
          </cell>
          <cell r="AC68">
            <v>1</v>
          </cell>
          <cell r="AD68">
            <v>8640000</v>
          </cell>
          <cell r="AE68">
            <v>8640000</v>
          </cell>
          <cell r="AF68">
            <v>0</v>
          </cell>
          <cell r="AG68">
            <v>0</v>
          </cell>
          <cell r="AJ68">
            <v>543029</v>
          </cell>
          <cell r="AK68">
            <v>3</v>
          </cell>
        </row>
        <row r="69">
          <cell r="E69" t="str">
            <v>Bộ kít tách chiết cho mẫu xét nghiệm HLA phù hợp máy tách có sẵn của bệnh viện</v>
          </cell>
          <cell r="F69" t="str">
            <v>Bộ xét nghiệm IVD dùng cho quy trình tách chiết và tinh sạch DNA/RNA; 61ES46</v>
          </cell>
          <cell r="H69" t="str">
            <v>lọ</v>
          </cell>
          <cell r="I69" t="str">
            <v/>
          </cell>
          <cell r="J69" t="str">
            <v>Công ty TNHH Thiết Bị Khoa Học Kỹ Thuật Hóa Sinh</v>
          </cell>
          <cell r="K69" t="str">
            <v>Taiwan Advanced Nanotech</v>
          </cell>
          <cell r="L69" t="str">
            <v>Đài Loan</v>
          </cell>
          <cell r="M69" t="str">
            <v/>
          </cell>
          <cell r="N69" t="str">
            <v>Số công bố: 240001598/PCBA-HCM</v>
          </cell>
          <cell r="O69">
            <v>8640000</v>
          </cell>
          <cell r="P69">
            <v>8640000</v>
          </cell>
          <cell r="Q69">
            <v>8640000</v>
          </cell>
          <cell r="R69">
            <v>8640000</v>
          </cell>
          <cell r="S69" t="str">
            <v>EN13251B</v>
          </cell>
          <cell r="T69" t="str">
            <v>779/QĐ-BVQY103</v>
          </cell>
          <cell r="U69">
            <v>46142</v>
          </cell>
          <cell r="V69">
            <v>0</v>
          </cell>
          <cell r="W69">
            <v>0</v>
          </cell>
          <cell r="X69">
            <v>2</v>
          </cell>
          <cell r="Y69">
            <v>2</v>
          </cell>
          <cell r="Z69">
            <v>0</v>
          </cell>
          <cell r="AA69">
            <v>8640000</v>
          </cell>
          <cell r="AB69">
            <v>17280000</v>
          </cell>
          <cell r="AC69">
            <v>2</v>
          </cell>
          <cell r="AD69">
            <v>8640000</v>
          </cell>
          <cell r="AE69">
            <v>17280000</v>
          </cell>
          <cell r="AF69">
            <v>0</v>
          </cell>
          <cell r="AG69">
            <v>0</v>
          </cell>
          <cell r="AJ69">
            <v>537764</v>
          </cell>
          <cell r="AK69">
            <v>3</v>
          </cell>
        </row>
        <row r="70">
          <cell r="E70" t="str">
            <v>Bộ kít tách chiết DNA từ mẫu mô đúc</v>
          </cell>
          <cell r="F70" t="str">
            <v>MagPurix FFPE DNA Extraction Kit, ZP02009</v>
          </cell>
          <cell r="H70" t="str">
            <v>Test</v>
          </cell>
          <cell r="I70" t="str">
            <v/>
          </cell>
          <cell r="J70" t="str">
            <v>Công ty cổ phần Giải pháp Y tế và Khoa học Suran</v>
          </cell>
          <cell r="K70" t="str">
            <v>Zinexts Life Science Corp</v>
          </cell>
          <cell r="L70" t="str">
            <v>Đài Loan</v>
          </cell>
          <cell r="M70" t="str">
            <v/>
          </cell>
          <cell r="N70" t="str">
            <v>230001097/PCBA-HN</v>
          </cell>
          <cell r="O70">
            <v>134968</v>
          </cell>
          <cell r="P70">
            <v>134968</v>
          </cell>
          <cell r="Q70">
            <v>134968</v>
          </cell>
          <cell r="R70">
            <v>134968</v>
          </cell>
          <cell r="S70" t="str">
            <v>25130201</v>
          </cell>
          <cell r="T70" t="str">
            <v>2423/QĐ-BVQY103</v>
          </cell>
          <cell r="U70">
            <v>46295</v>
          </cell>
          <cell r="V70">
            <v>0</v>
          </cell>
          <cell r="W70">
            <v>0</v>
          </cell>
          <cell r="X70">
            <v>96</v>
          </cell>
          <cell r="Y70">
            <v>96</v>
          </cell>
          <cell r="Z70">
            <v>0</v>
          </cell>
          <cell r="AA70">
            <v>134968</v>
          </cell>
          <cell r="AB70">
            <v>12956928</v>
          </cell>
          <cell r="AC70">
            <v>96</v>
          </cell>
          <cell r="AD70">
            <v>134968</v>
          </cell>
          <cell r="AE70">
            <v>12956928</v>
          </cell>
          <cell r="AF70">
            <v>0</v>
          </cell>
          <cell r="AG70">
            <v>0</v>
          </cell>
          <cell r="AJ70">
            <v>546651</v>
          </cell>
          <cell r="AK70">
            <v>144</v>
          </cell>
        </row>
        <row r="71">
          <cell r="E71" t="str">
            <v>Bộ kít tách chiết DNA từ mẫu mô đúc</v>
          </cell>
          <cell r="F71" t="str">
            <v>MagPurix FFPE DNA Extraction Kit, ZP02009</v>
          </cell>
          <cell r="H71" t="str">
            <v>Test</v>
          </cell>
          <cell r="I71" t="str">
            <v/>
          </cell>
          <cell r="J71" t="str">
            <v>Công ty TNHH hóa chất và Thiết bị Y tế Hà Nội</v>
          </cell>
          <cell r="K71" t="str">
            <v>Zinexts Life Science Corp</v>
          </cell>
          <cell r="L71" t="str">
            <v>Đài Loan</v>
          </cell>
          <cell r="M71" t="str">
            <v/>
          </cell>
          <cell r="N71" t="str">
            <v>230001097/PCBA-HN</v>
          </cell>
          <cell r="O71">
            <v>134968</v>
          </cell>
          <cell r="P71">
            <v>134968</v>
          </cell>
          <cell r="Q71">
            <v>134968</v>
          </cell>
          <cell r="R71">
            <v>134968</v>
          </cell>
          <cell r="S71" t="str">
            <v>235209</v>
          </cell>
          <cell r="T71" t="str">
            <v>2965/QĐ-BVQY103</v>
          </cell>
          <cell r="U71">
            <v>45838</v>
          </cell>
          <cell r="V71">
            <v>0</v>
          </cell>
          <cell r="W71">
            <v>0</v>
          </cell>
          <cell r="X71">
            <v>48</v>
          </cell>
          <cell r="Y71">
            <v>48</v>
          </cell>
          <cell r="Z71">
            <v>0</v>
          </cell>
          <cell r="AA71">
            <v>134968</v>
          </cell>
          <cell r="AB71">
            <v>6478464</v>
          </cell>
          <cell r="AC71">
            <v>48</v>
          </cell>
          <cell r="AD71">
            <v>134968</v>
          </cell>
          <cell r="AE71">
            <v>6478464</v>
          </cell>
          <cell r="AF71">
            <v>0</v>
          </cell>
          <cell r="AG71">
            <v>0</v>
          </cell>
          <cell r="AJ71">
            <v>394938</v>
          </cell>
          <cell r="AK71">
            <v>144</v>
          </cell>
        </row>
        <row r="72">
          <cell r="E72" t="str">
            <v>Bộ kít tách huyết tương giàu tiểu cầu</v>
          </cell>
          <cell r="F72" t="str">
            <v>Tropocells® PRP 22ml
; 22MACD7SGB</v>
          </cell>
          <cell r="H72" t="str">
            <v>Bộ</v>
          </cell>
          <cell r="I72" t="str">
            <v/>
          </cell>
          <cell r="J72" t="str">
            <v>Công ty TNHH Phát triển Khoa học Sự sống</v>
          </cell>
          <cell r="K72" t="str">
            <v>Estar Technologies Ltd.</v>
          </cell>
          <cell r="L72" t="str">
            <v>Israel</v>
          </cell>
          <cell r="M72" t="str">
            <v/>
          </cell>
          <cell r="N72" t="str">
            <v>220000840/PCBB-HN</v>
          </cell>
          <cell r="O72">
            <v>2989000</v>
          </cell>
          <cell r="P72">
            <v>2989000</v>
          </cell>
          <cell r="Q72">
            <v>2989000</v>
          </cell>
          <cell r="R72">
            <v>2989000</v>
          </cell>
          <cell r="S72" t="str">
            <v>190125T</v>
          </cell>
          <cell r="T72" t="str">
            <v>4883/QĐ-BVQY103</v>
          </cell>
          <cell r="U72">
            <v>46418</v>
          </cell>
          <cell r="V72">
            <v>0</v>
          </cell>
          <cell r="W72">
            <v>0</v>
          </cell>
          <cell r="X72">
            <v>5</v>
          </cell>
          <cell r="Y72">
            <v>5</v>
          </cell>
          <cell r="Z72">
            <v>0</v>
          </cell>
          <cell r="AA72">
            <v>2989000</v>
          </cell>
          <cell r="AB72">
            <v>14945000</v>
          </cell>
          <cell r="AC72">
            <v>5</v>
          </cell>
          <cell r="AD72">
            <v>2989000</v>
          </cell>
          <cell r="AE72">
            <v>14945000</v>
          </cell>
          <cell r="AF72">
            <v>0</v>
          </cell>
          <cell r="AG72">
            <v>0</v>
          </cell>
          <cell r="AJ72">
            <v>538356</v>
          </cell>
          <cell r="AK72">
            <v>21</v>
          </cell>
        </row>
        <row r="73">
          <cell r="E73" t="str">
            <v>Bộ kít tách huyết tương giàu tiểu cầu</v>
          </cell>
          <cell r="F73" t="str">
            <v>Tropocells® PRP 22ml
; 22MACD7SGB</v>
          </cell>
          <cell r="H73" t="str">
            <v>Bộ</v>
          </cell>
          <cell r="I73" t="str">
            <v/>
          </cell>
          <cell r="J73" t="str">
            <v>Công ty TNHH Phát triển Khoa học Sự sống</v>
          </cell>
          <cell r="K73" t="str">
            <v>Estar Technologies Ltd.</v>
          </cell>
          <cell r="L73" t="str">
            <v>Israel</v>
          </cell>
          <cell r="M73" t="str">
            <v/>
          </cell>
          <cell r="N73" t="str">
            <v>220000840/PCBB-HN</v>
          </cell>
          <cell r="O73">
            <v>2989000</v>
          </cell>
          <cell r="P73">
            <v>2989000</v>
          </cell>
          <cell r="Q73">
            <v>2989000</v>
          </cell>
          <cell r="R73">
            <v>2989000</v>
          </cell>
          <cell r="S73" t="str">
            <v>101124T</v>
          </cell>
          <cell r="T73" t="str">
            <v>4883/QĐ-BVQY103</v>
          </cell>
          <cell r="U73">
            <v>46356</v>
          </cell>
          <cell r="V73">
            <v>0</v>
          </cell>
          <cell r="W73">
            <v>0</v>
          </cell>
          <cell r="X73">
            <v>8</v>
          </cell>
          <cell r="Y73">
            <v>8</v>
          </cell>
          <cell r="Z73">
            <v>0</v>
          </cell>
          <cell r="AA73">
            <v>2989000</v>
          </cell>
          <cell r="AB73">
            <v>23912000</v>
          </cell>
          <cell r="AC73">
            <v>8</v>
          </cell>
          <cell r="AD73">
            <v>2989000</v>
          </cell>
          <cell r="AE73">
            <v>23912000</v>
          </cell>
          <cell r="AF73">
            <v>0</v>
          </cell>
          <cell r="AG73">
            <v>0</v>
          </cell>
          <cell r="AJ73">
            <v>527097</v>
          </cell>
          <cell r="AK73">
            <v>21</v>
          </cell>
        </row>
        <row r="74">
          <cell r="E74" t="str">
            <v>Bộ kít tách huyết tương giàu tiểu cầu</v>
          </cell>
          <cell r="F74" t="str">
            <v>Tropocells® PRP 22ml
; 22MACD7SGB</v>
          </cell>
          <cell r="H74" t="str">
            <v>Bộ</v>
          </cell>
          <cell r="I74" t="str">
            <v/>
          </cell>
          <cell r="J74" t="str">
            <v>Công ty TNHH Phát triển Khoa học Sự sống</v>
          </cell>
          <cell r="K74" t="str">
            <v>Estar Technologies Ltd.</v>
          </cell>
          <cell r="L74" t="str">
            <v>Israel</v>
          </cell>
          <cell r="M74" t="str">
            <v/>
          </cell>
          <cell r="N74" t="str">
            <v>220000840/PCBB-HN</v>
          </cell>
          <cell r="O74">
            <v>2989000</v>
          </cell>
          <cell r="P74">
            <v>2989000</v>
          </cell>
          <cell r="Q74">
            <v>2989000</v>
          </cell>
          <cell r="R74">
            <v>2989000</v>
          </cell>
          <cell r="S74" t="str">
            <v>300624T</v>
          </cell>
          <cell r="T74" t="str">
            <v>4883/QĐ-BVQY103</v>
          </cell>
          <cell r="U74">
            <v>46203</v>
          </cell>
          <cell r="V74">
            <v>0</v>
          </cell>
          <cell r="W74">
            <v>0</v>
          </cell>
          <cell r="X74">
            <v>2</v>
          </cell>
          <cell r="Y74">
            <v>2</v>
          </cell>
          <cell r="Z74">
            <v>0</v>
          </cell>
          <cell r="AA74">
            <v>2989000</v>
          </cell>
          <cell r="AB74">
            <v>5978000</v>
          </cell>
          <cell r="AC74">
            <v>2</v>
          </cell>
          <cell r="AD74">
            <v>2989000</v>
          </cell>
          <cell r="AE74">
            <v>5978000</v>
          </cell>
          <cell r="AF74">
            <v>0</v>
          </cell>
          <cell r="AG74">
            <v>0</v>
          </cell>
          <cell r="AJ74">
            <v>526664</v>
          </cell>
          <cell r="AK74">
            <v>21</v>
          </cell>
        </row>
        <row r="75">
          <cell r="E75" t="str">
            <v>Bộ kít tách huyết tương giàu tiểu cầu</v>
          </cell>
          <cell r="F75" t="str">
            <v>Tropocells® PRP 22ml
; 22MACD7SGB</v>
          </cell>
          <cell r="H75" t="str">
            <v>Bộ</v>
          </cell>
          <cell r="I75" t="str">
            <v/>
          </cell>
          <cell r="J75" t="str">
            <v>Công ty TNHH Phát triển Khoa học Sự sống</v>
          </cell>
          <cell r="K75" t="str">
            <v>Estar Technologies Ltd.</v>
          </cell>
          <cell r="L75" t="str">
            <v>Israel</v>
          </cell>
          <cell r="M75" t="str">
            <v/>
          </cell>
          <cell r="N75" t="str">
            <v>220000840/PCBB-HN</v>
          </cell>
          <cell r="O75">
            <v>2989000</v>
          </cell>
          <cell r="P75">
            <v>2989000</v>
          </cell>
          <cell r="Q75">
            <v>2989000</v>
          </cell>
          <cell r="R75">
            <v>2989000</v>
          </cell>
          <cell r="S75" t="str">
            <v>d140424T</v>
          </cell>
          <cell r="T75" t="str">
            <v>4883/QĐ-BVQY103</v>
          </cell>
          <cell r="U75">
            <v>46126</v>
          </cell>
          <cell r="V75">
            <v>0</v>
          </cell>
          <cell r="W75">
            <v>0</v>
          </cell>
          <cell r="X75">
            <v>6</v>
          </cell>
          <cell r="Y75">
            <v>6</v>
          </cell>
          <cell r="Z75">
            <v>0</v>
          </cell>
          <cell r="AA75">
            <v>2989000</v>
          </cell>
          <cell r="AB75">
            <v>17934000</v>
          </cell>
          <cell r="AC75">
            <v>6</v>
          </cell>
          <cell r="AD75">
            <v>2989000</v>
          </cell>
          <cell r="AE75">
            <v>17934000</v>
          </cell>
          <cell r="AF75">
            <v>0</v>
          </cell>
          <cell r="AG75">
            <v>0</v>
          </cell>
          <cell r="AJ75">
            <v>526403</v>
          </cell>
          <cell r="AK75">
            <v>21</v>
          </cell>
        </row>
        <row r="76">
          <cell r="E76" t="str">
            <v>Bộ kít tách huyết tương giàu tiểu cầu PRP Tropocells 22ml</v>
          </cell>
          <cell r="F76" t="str">
            <v>PRP Tropocells 22ml</v>
          </cell>
          <cell r="H76" t="str">
            <v>Bộ</v>
          </cell>
          <cell r="I76" t="str">
            <v/>
          </cell>
          <cell r="J76" t="str">
            <v>Công ty TNHH Phát triển Khoa học Sự sống</v>
          </cell>
          <cell r="K76" t="str">
            <v>Estar Medical</v>
          </cell>
          <cell r="L76" t="str">
            <v>Ixraen</v>
          </cell>
          <cell r="M76" t="str">
            <v/>
          </cell>
          <cell r="N76" t="str">
            <v>TKHQ số: 104183941741</v>
          </cell>
          <cell r="O76">
            <v>3150000</v>
          </cell>
          <cell r="P76">
            <v>3150000</v>
          </cell>
          <cell r="Q76">
            <v>3150000</v>
          </cell>
          <cell r="R76">
            <v>3150000</v>
          </cell>
          <cell r="S76" t="str">
            <v>050223T</v>
          </cell>
          <cell r="T76" t="str">
            <v>426/TTr-KD</v>
          </cell>
          <cell r="U76">
            <v>45693</v>
          </cell>
          <cell r="V76">
            <v>5</v>
          </cell>
          <cell r="W76">
            <v>15750000</v>
          </cell>
          <cell r="X76">
            <v>0</v>
          </cell>
          <cell r="Y76">
            <v>0</v>
          </cell>
          <cell r="Z76">
            <v>0</v>
          </cell>
          <cell r="AA76">
            <v>3150000</v>
          </cell>
          <cell r="AB76">
            <v>0</v>
          </cell>
          <cell r="AC76">
            <v>5</v>
          </cell>
          <cell r="AD76">
            <v>3150000</v>
          </cell>
          <cell r="AE76">
            <v>15750000</v>
          </cell>
          <cell r="AF76">
            <v>0</v>
          </cell>
          <cell r="AG76">
            <v>0</v>
          </cell>
          <cell r="AJ76">
            <v>302849</v>
          </cell>
          <cell r="AK76">
            <v>0</v>
          </cell>
        </row>
        <row r="77">
          <cell r="E77" t="str">
            <v>Bộ kit thử đo độ đông máu</v>
          </cell>
          <cell r="F77" t="str">
            <v>Cartridge, HR-ACT/ 402-03</v>
          </cell>
          <cell r="H77" t="str">
            <v>Test</v>
          </cell>
          <cell r="I77" t="str">
            <v/>
          </cell>
          <cell r="J77" t="str">
            <v>Công ty TNHH Thương mại Tổng hợp Vật tư y tế</v>
          </cell>
          <cell r="K77" t="str">
            <v>Medtronic Perfusion Systems/USA</v>
          </cell>
          <cell r="L77" t="str">
            <v/>
          </cell>
          <cell r="M77" t="str">
            <v/>
          </cell>
          <cell r="N77" t="str">
            <v/>
          </cell>
          <cell r="O77">
            <v>103000</v>
          </cell>
          <cell r="P77">
            <v>103000</v>
          </cell>
          <cell r="Q77">
            <v>103000</v>
          </cell>
          <cell r="R77">
            <v>103000</v>
          </cell>
          <cell r="S77" t="str">
            <v>228540638</v>
          </cell>
          <cell r="T77" t="str">
            <v>2207/QĐ-BVQY103</v>
          </cell>
          <cell r="U77">
            <v>45611</v>
          </cell>
          <cell r="V77">
            <v>0</v>
          </cell>
          <cell r="W77">
            <v>0</v>
          </cell>
          <cell r="X77">
            <v>100</v>
          </cell>
          <cell r="Y77">
            <v>100</v>
          </cell>
          <cell r="Z77">
            <v>0</v>
          </cell>
          <cell r="AA77">
            <v>103000</v>
          </cell>
          <cell r="AB77">
            <v>10300000</v>
          </cell>
          <cell r="AC77">
            <v>100</v>
          </cell>
          <cell r="AD77">
            <v>103000</v>
          </cell>
          <cell r="AE77">
            <v>10300000</v>
          </cell>
          <cell r="AF77">
            <v>0</v>
          </cell>
          <cell r="AG77">
            <v>0</v>
          </cell>
          <cell r="AJ77">
            <v>377584</v>
          </cell>
          <cell r="AK77">
            <v>100</v>
          </cell>
        </row>
        <row r="78">
          <cell r="E78" t="str">
            <v>Bộ kít xét nghiệm đông máu nhanh ACT</v>
          </cell>
          <cell r="F78" t="str">
            <v>402-03
, HR-ACT</v>
          </cell>
          <cell r="H78" t="str">
            <v>Test</v>
          </cell>
          <cell r="I78" t="str">
            <v/>
          </cell>
          <cell r="J78" t="str">
            <v>Công ty TNHH Thương mại Tổng hợp Vật tư y tế</v>
          </cell>
          <cell r="K78" t="str">
            <v>Medtronic Perfusion Systems</v>
          </cell>
          <cell r="L78" t="str">
            <v>Mỹ</v>
          </cell>
          <cell r="M78" t="str">
            <v/>
          </cell>
          <cell r="N78" t="str">
            <v>10198NK/BYT-TB-CT</v>
          </cell>
          <cell r="O78">
            <v>103000</v>
          </cell>
          <cell r="P78">
            <v>103000</v>
          </cell>
          <cell r="Q78">
            <v>103000</v>
          </cell>
          <cell r="R78">
            <v>103000</v>
          </cell>
          <cell r="S78" t="str">
            <v>230938569</v>
          </cell>
          <cell r="T78" t="str">
            <v>4883/QĐ-BVQY103</v>
          </cell>
          <cell r="U78">
            <v>45966</v>
          </cell>
          <cell r="V78">
            <v>0</v>
          </cell>
          <cell r="W78">
            <v>0</v>
          </cell>
          <cell r="X78">
            <v>50</v>
          </cell>
          <cell r="Y78">
            <v>50</v>
          </cell>
          <cell r="Z78">
            <v>0</v>
          </cell>
          <cell r="AA78">
            <v>103000</v>
          </cell>
          <cell r="AB78">
            <v>5150000</v>
          </cell>
          <cell r="AC78">
            <v>50</v>
          </cell>
          <cell r="AD78">
            <v>103000</v>
          </cell>
          <cell r="AE78">
            <v>5150000</v>
          </cell>
          <cell r="AF78">
            <v>0</v>
          </cell>
          <cell r="AG78">
            <v>0</v>
          </cell>
          <cell r="AJ78">
            <v>544843</v>
          </cell>
          <cell r="AK78">
            <v>695</v>
          </cell>
        </row>
        <row r="79">
          <cell r="E79" t="str">
            <v>Bộ kít xét nghiệm đông máu nhanh ACT</v>
          </cell>
          <cell r="F79" t="str">
            <v>402-03
, HR-ACT</v>
          </cell>
          <cell r="H79" t="str">
            <v>Test</v>
          </cell>
          <cell r="I79" t="str">
            <v/>
          </cell>
          <cell r="J79" t="str">
            <v>Công ty TNHH Thương mại Tổng hợp Vật tư y tế</v>
          </cell>
          <cell r="K79" t="str">
            <v>Medtronic Perfusion Systems</v>
          </cell>
          <cell r="L79" t="str">
            <v>Mỹ</v>
          </cell>
          <cell r="M79" t="str">
            <v/>
          </cell>
          <cell r="N79" t="str">
            <v>10198NK/BYT-TB-CT</v>
          </cell>
          <cell r="O79">
            <v>103000</v>
          </cell>
          <cell r="P79">
            <v>103000</v>
          </cell>
          <cell r="Q79">
            <v>103000</v>
          </cell>
          <cell r="R79">
            <v>103000</v>
          </cell>
          <cell r="S79" t="str">
            <v>229910383</v>
          </cell>
          <cell r="T79" t="str">
            <v>4883/QĐ-BVQY103</v>
          </cell>
          <cell r="U79">
            <v>45817</v>
          </cell>
          <cell r="V79">
            <v>0</v>
          </cell>
          <cell r="W79">
            <v>0</v>
          </cell>
          <cell r="X79">
            <v>50</v>
          </cell>
          <cell r="Y79">
            <v>50</v>
          </cell>
          <cell r="Z79">
            <v>0</v>
          </cell>
          <cell r="AA79">
            <v>103000</v>
          </cell>
          <cell r="AB79">
            <v>5150000</v>
          </cell>
          <cell r="AC79">
            <v>50</v>
          </cell>
          <cell r="AD79">
            <v>103000</v>
          </cell>
          <cell r="AE79">
            <v>5150000</v>
          </cell>
          <cell r="AF79">
            <v>0</v>
          </cell>
          <cell r="AG79">
            <v>0</v>
          </cell>
          <cell r="AJ79">
            <v>541073</v>
          </cell>
          <cell r="AK79">
            <v>695</v>
          </cell>
        </row>
        <row r="80">
          <cell r="E80" t="str">
            <v>Bộ kít xét nghiệm đông máu nhanh ACT</v>
          </cell>
          <cell r="F80" t="str">
            <v>402-03
, HR-ACT</v>
          </cell>
          <cell r="H80" t="str">
            <v>Test</v>
          </cell>
          <cell r="I80" t="str">
            <v/>
          </cell>
          <cell r="J80" t="str">
            <v>Công ty TNHH Thương mại Tổng hợp Vật tư y tế</v>
          </cell>
          <cell r="K80" t="str">
            <v>Medtronic Perfusion Systems</v>
          </cell>
          <cell r="L80" t="str">
            <v>Mỹ</v>
          </cell>
          <cell r="M80" t="str">
            <v/>
          </cell>
          <cell r="N80" t="str">
            <v>10198NK/BYT-TB-CT</v>
          </cell>
          <cell r="O80">
            <v>103000</v>
          </cell>
          <cell r="P80">
            <v>103000</v>
          </cell>
          <cell r="Q80">
            <v>103000</v>
          </cell>
          <cell r="R80">
            <v>103000</v>
          </cell>
          <cell r="S80" t="str">
            <v>230475381</v>
          </cell>
          <cell r="T80" t="str">
            <v>4883/QĐ-BVQY103</v>
          </cell>
          <cell r="U80">
            <v>45911</v>
          </cell>
          <cell r="V80">
            <v>0</v>
          </cell>
          <cell r="W80">
            <v>0</v>
          </cell>
          <cell r="X80">
            <v>50</v>
          </cell>
          <cell r="Y80">
            <v>50</v>
          </cell>
          <cell r="Z80">
            <v>0</v>
          </cell>
          <cell r="AA80">
            <v>103000</v>
          </cell>
          <cell r="AB80">
            <v>5150000</v>
          </cell>
          <cell r="AC80">
            <v>50</v>
          </cell>
          <cell r="AD80">
            <v>103000</v>
          </cell>
          <cell r="AE80">
            <v>5150000</v>
          </cell>
          <cell r="AF80">
            <v>0</v>
          </cell>
          <cell r="AG80">
            <v>0</v>
          </cell>
          <cell r="AJ80">
            <v>537977</v>
          </cell>
          <cell r="AK80">
            <v>695</v>
          </cell>
        </row>
        <row r="81">
          <cell r="E81" t="str">
            <v>Bộ kít xét nghiệm đông máu nhanh ACT</v>
          </cell>
          <cell r="F81" t="str">
            <v>402-03
, HR-ACT</v>
          </cell>
          <cell r="H81" t="str">
            <v>Test</v>
          </cell>
          <cell r="I81" t="str">
            <v/>
          </cell>
          <cell r="J81" t="str">
            <v>Công ty TNHH Thương mại Tổng hợp Vật tư y tế</v>
          </cell>
          <cell r="K81" t="str">
            <v>Medtronic Perfusion Systems</v>
          </cell>
          <cell r="L81" t="str">
            <v>Mỹ</v>
          </cell>
          <cell r="M81" t="str">
            <v/>
          </cell>
          <cell r="N81" t="str">
            <v>10198NK/BYT-TB-CT</v>
          </cell>
          <cell r="O81">
            <v>103000</v>
          </cell>
          <cell r="P81">
            <v>103000</v>
          </cell>
          <cell r="Q81">
            <v>103000</v>
          </cell>
          <cell r="R81">
            <v>103000</v>
          </cell>
          <cell r="S81" t="str">
            <v>230102508</v>
          </cell>
          <cell r="T81" t="str">
            <v>4883/QĐ-BVQY103</v>
          </cell>
          <cell r="U81">
            <v>45847</v>
          </cell>
          <cell r="V81">
            <v>0</v>
          </cell>
          <cell r="W81">
            <v>0</v>
          </cell>
          <cell r="X81">
            <v>50</v>
          </cell>
          <cell r="Y81">
            <v>50</v>
          </cell>
          <cell r="Z81">
            <v>0</v>
          </cell>
          <cell r="AA81">
            <v>103000</v>
          </cell>
          <cell r="AB81">
            <v>5150000</v>
          </cell>
          <cell r="AC81">
            <v>50</v>
          </cell>
          <cell r="AD81">
            <v>103000</v>
          </cell>
          <cell r="AE81">
            <v>5150000</v>
          </cell>
          <cell r="AF81">
            <v>0</v>
          </cell>
          <cell r="AG81">
            <v>0</v>
          </cell>
          <cell r="AJ81">
            <v>530655</v>
          </cell>
          <cell r="AK81">
            <v>695</v>
          </cell>
        </row>
        <row r="82">
          <cell r="E82" t="str">
            <v>Bộ kít xét nghiệm đông máu nhanh ACT</v>
          </cell>
          <cell r="F82" t="str">
            <v>Kít thử thời gian đông máu HR-ACT (Medtronic)</v>
          </cell>
          <cell r="H82" t="str">
            <v>Test</v>
          </cell>
          <cell r="I82" t="str">
            <v/>
          </cell>
          <cell r="J82" t="str">
            <v>Công ty cổ phần Nghiên Cứu Và Phát Triển Y Tế Việt Nam</v>
          </cell>
          <cell r="K82" t="str">
            <v>Medtronic</v>
          </cell>
          <cell r="L82" t="str">
            <v>USA</v>
          </cell>
          <cell r="M82" t="str">
            <v/>
          </cell>
          <cell r="N82" t="str">
            <v>10198/NK-BYT-TB-CT</v>
          </cell>
          <cell r="O82">
            <v>103000</v>
          </cell>
          <cell r="P82">
            <v>103000</v>
          </cell>
          <cell r="Q82">
            <v>103000</v>
          </cell>
          <cell r="R82">
            <v>103000</v>
          </cell>
          <cell r="S82" t="str">
            <v>229045597</v>
          </cell>
          <cell r="T82" t="str">
            <v>3109/QĐ-BVQY103</v>
          </cell>
          <cell r="U82">
            <v>45688</v>
          </cell>
          <cell r="V82">
            <v>0</v>
          </cell>
          <cell r="W82">
            <v>0</v>
          </cell>
          <cell r="X82">
            <v>445</v>
          </cell>
          <cell r="Y82">
            <v>400</v>
          </cell>
          <cell r="Z82">
            <v>45</v>
          </cell>
          <cell r="AA82">
            <v>103000</v>
          </cell>
          <cell r="AB82">
            <v>45835000</v>
          </cell>
          <cell r="AC82">
            <v>445</v>
          </cell>
          <cell r="AD82">
            <v>103000</v>
          </cell>
          <cell r="AE82">
            <v>45835000</v>
          </cell>
          <cell r="AF82">
            <v>0</v>
          </cell>
          <cell r="AG82">
            <v>0</v>
          </cell>
          <cell r="AJ82">
            <v>410788</v>
          </cell>
          <cell r="AK82">
            <v>695</v>
          </cell>
        </row>
        <row r="83">
          <cell r="E83" t="str">
            <v>Bộ kít xét nghiệm đông máu nhanh ACT</v>
          </cell>
          <cell r="F83" t="str">
            <v>Kít thử thời gian đông máu HR-ACT (Medtronic)</v>
          </cell>
          <cell r="H83" t="str">
            <v>Test</v>
          </cell>
          <cell r="I83" t="str">
            <v/>
          </cell>
          <cell r="J83" t="str">
            <v>Công ty cổ phần Nghiên Cứu Và Phát Triển Y Tế Việt Nam</v>
          </cell>
          <cell r="K83" t="str">
            <v>Medtronic</v>
          </cell>
          <cell r="L83" t="str">
            <v>USA</v>
          </cell>
          <cell r="M83" t="str">
            <v/>
          </cell>
          <cell r="N83" t="str">
            <v>10198/NK-BYT-TB-CT</v>
          </cell>
          <cell r="O83">
            <v>103000</v>
          </cell>
          <cell r="P83">
            <v>103000</v>
          </cell>
          <cell r="Q83">
            <v>103000</v>
          </cell>
          <cell r="R83">
            <v>103000</v>
          </cell>
          <cell r="S83" t="str">
            <v>228625977</v>
          </cell>
          <cell r="T83" t="str">
            <v>3109/QĐ-BVQY103</v>
          </cell>
          <cell r="U83">
            <v>45622</v>
          </cell>
          <cell r="V83">
            <v>0</v>
          </cell>
          <cell r="W83">
            <v>0</v>
          </cell>
          <cell r="X83">
            <v>50</v>
          </cell>
          <cell r="Y83">
            <v>50</v>
          </cell>
          <cell r="Z83">
            <v>0</v>
          </cell>
          <cell r="AA83">
            <v>103000</v>
          </cell>
          <cell r="AB83">
            <v>5150000</v>
          </cell>
          <cell r="AC83">
            <v>50</v>
          </cell>
          <cell r="AD83">
            <v>103000</v>
          </cell>
          <cell r="AE83">
            <v>5150000</v>
          </cell>
          <cell r="AF83">
            <v>0</v>
          </cell>
          <cell r="AG83">
            <v>0</v>
          </cell>
          <cell r="AJ83">
            <v>394445</v>
          </cell>
          <cell r="AK83">
            <v>695</v>
          </cell>
        </row>
        <row r="84">
          <cell r="E84" t="str">
            <v>Bộ nhuộm các loài Mycobacteria</v>
          </cell>
          <cell r="F84" t="str">
            <v>MELAB - Ziehl Neelsen Set (Bộ nhuộm Ziehl Neelsen); B250902</v>
          </cell>
          <cell r="H84" t="str">
            <v>Bộ</v>
          </cell>
          <cell r="I84" t="str">
            <v/>
          </cell>
          <cell r="J84" t="str">
            <v>Công ty TNHH DEKA</v>
          </cell>
          <cell r="K84" t="str">
            <v>Công ty cổ phần công nghệ Lavitec</v>
          </cell>
          <cell r="L84" t="str">
            <v>Việt Nam</v>
          </cell>
          <cell r="M84" t="str">
            <v/>
          </cell>
          <cell r="N84" t="str">
            <v>240000039/PCBA-VP</v>
          </cell>
          <cell r="O84">
            <v>924000</v>
          </cell>
          <cell r="P84">
            <v>924000</v>
          </cell>
          <cell r="Q84">
            <v>924000</v>
          </cell>
          <cell r="R84">
            <v>924000</v>
          </cell>
          <cell r="S84" t="str">
            <v>B050525A</v>
          </cell>
          <cell r="T84" t="str">
            <v>823/QĐ_BVQY103</v>
          </cell>
          <cell r="U84">
            <v>46146</v>
          </cell>
          <cell r="V84">
            <v>0</v>
          </cell>
          <cell r="W84">
            <v>0</v>
          </cell>
          <cell r="X84">
            <v>3</v>
          </cell>
          <cell r="Y84">
            <v>3</v>
          </cell>
          <cell r="Z84">
            <v>0</v>
          </cell>
          <cell r="AA84">
            <v>924000</v>
          </cell>
          <cell r="AB84">
            <v>2772000</v>
          </cell>
          <cell r="AC84">
            <v>3</v>
          </cell>
          <cell r="AD84">
            <v>924000</v>
          </cell>
          <cell r="AE84">
            <v>2772000</v>
          </cell>
          <cell r="AF84">
            <v>0</v>
          </cell>
          <cell r="AG84">
            <v>0</v>
          </cell>
          <cell r="AJ84">
            <v>545582</v>
          </cell>
          <cell r="AK84">
            <v>7</v>
          </cell>
        </row>
        <row r="85">
          <cell r="E85" t="str">
            <v>Bộ nhuộm các loài Mycobacteria</v>
          </cell>
          <cell r="F85" t="str">
            <v>MELAB - Ziehl Neelsen Set (Bộ nhuộm Ziehl Neelsen); B250902</v>
          </cell>
          <cell r="H85" t="str">
            <v>Bộ</v>
          </cell>
          <cell r="I85" t="str">
            <v/>
          </cell>
          <cell r="J85" t="str">
            <v>Công ty TNHH DEKA</v>
          </cell>
          <cell r="K85" t="str">
            <v>Công ty cổ phần công nghệ Lavitec</v>
          </cell>
          <cell r="L85" t="str">
            <v>Việt Nam</v>
          </cell>
          <cell r="M85" t="str">
            <v/>
          </cell>
          <cell r="N85" t="str">
            <v>240000039/PCBA-VP</v>
          </cell>
          <cell r="O85">
            <v>924000</v>
          </cell>
          <cell r="P85">
            <v>924000</v>
          </cell>
          <cell r="Q85">
            <v>924000</v>
          </cell>
          <cell r="R85">
            <v>924000</v>
          </cell>
          <cell r="S85" t="str">
            <v>B040325A</v>
          </cell>
          <cell r="T85" t="str">
            <v>823/QĐ_BVQY103</v>
          </cell>
          <cell r="U85">
            <v>46084</v>
          </cell>
          <cell r="V85">
            <v>0</v>
          </cell>
          <cell r="W85">
            <v>0</v>
          </cell>
          <cell r="X85">
            <v>2</v>
          </cell>
          <cell r="Y85">
            <v>2</v>
          </cell>
          <cell r="Z85">
            <v>0</v>
          </cell>
          <cell r="AA85">
            <v>924000</v>
          </cell>
          <cell r="AB85">
            <v>1848000</v>
          </cell>
          <cell r="AC85">
            <v>2</v>
          </cell>
          <cell r="AD85">
            <v>924000</v>
          </cell>
          <cell r="AE85">
            <v>1848000</v>
          </cell>
          <cell r="AF85">
            <v>0</v>
          </cell>
          <cell r="AG85">
            <v>0</v>
          </cell>
          <cell r="AJ85">
            <v>535068</v>
          </cell>
          <cell r="AK85">
            <v>7</v>
          </cell>
        </row>
        <row r="86">
          <cell r="E86" t="str">
            <v>Bộ nhuộm các loài Mycobacteria</v>
          </cell>
          <cell r="F86" t="str">
            <v>MELAB - Ziehl Neelsen Set (Bộ nhuộm Ziehl Neelsen); B250902</v>
          </cell>
          <cell r="H86" t="str">
            <v>Bộ</v>
          </cell>
          <cell r="I86" t="str">
            <v/>
          </cell>
          <cell r="J86" t="str">
            <v>Công ty TNHH DEKA</v>
          </cell>
          <cell r="K86" t="str">
            <v>Công ty cổ phần công nghệ Lavitec</v>
          </cell>
          <cell r="L86" t="str">
            <v>Việt Nam</v>
          </cell>
          <cell r="M86" t="str">
            <v/>
          </cell>
          <cell r="N86" t="str">
            <v>240000039/PCBA-VP</v>
          </cell>
          <cell r="O86">
            <v>924000</v>
          </cell>
          <cell r="P86">
            <v>924000</v>
          </cell>
          <cell r="Q86">
            <v>924000</v>
          </cell>
          <cell r="R86">
            <v>924000</v>
          </cell>
          <cell r="S86" t="str">
            <v>B040225A</v>
          </cell>
          <cell r="T86" t="str">
            <v>823/QĐ_BVQY103</v>
          </cell>
          <cell r="U86">
            <v>46056</v>
          </cell>
          <cell r="V86">
            <v>0</v>
          </cell>
          <cell r="W86">
            <v>0</v>
          </cell>
          <cell r="X86">
            <v>2</v>
          </cell>
          <cell r="Y86">
            <v>2</v>
          </cell>
          <cell r="Z86">
            <v>0</v>
          </cell>
          <cell r="AA86">
            <v>924000</v>
          </cell>
          <cell r="AB86">
            <v>1848000</v>
          </cell>
          <cell r="AC86">
            <v>2</v>
          </cell>
          <cell r="AD86">
            <v>924000</v>
          </cell>
          <cell r="AE86">
            <v>1848000</v>
          </cell>
          <cell r="AF86">
            <v>0</v>
          </cell>
          <cell r="AG86">
            <v>0</v>
          </cell>
          <cell r="AJ86">
            <v>534956</v>
          </cell>
          <cell r="AK86">
            <v>7</v>
          </cell>
        </row>
        <row r="87">
          <cell r="E87" t="str">
            <v>Bộ nhuộm Gram</v>
          </cell>
          <cell r="F87" t="str">
            <v>MELAB Color Gram Set; B250900</v>
          </cell>
          <cell r="H87" t="str">
            <v>Bộ</v>
          </cell>
          <cell r="I87" t="str">
            <v/>
          </cell>
          <cell r="J87" t="str">
            <v>Công ty TNHH DEKA</v>
          </cell>
          <cell r="K87" t="str">
            <v>Công ty cổ phần Lavichem</v>
          </cell>
          <cell r="L87" t="str">
            <v>Việt Nam</v>
          </cell>
          <cell r="M87" t="str">
            <v/>
          </cell>
          <cell r="N87" t="str">
            <v>240000034/PCBA-VP</v>
          </cell>
          <cell r="O87">
            <v>693000</v>
          </cell>
          <cell r="P87">
            <v>693000</v>
          </cell>
          <cell r="Q87">
            <v>693000</v>
          </cell>
          <cell r="R87">
            <v>693000</v>
          </cell>
          <cell r="S87" t="str">
            <v>B080425A</v>
          </cell>
          <cell r="T87" t="str">
            <v>823/QĐ_BVQY103</v>
          </cell>
          <cell r="U87">
            <v>46119</v>
          </cell>
          <cell r="V87">
            <v>0</v>
          </cell>
          <cell r="W87">
            <v>0</v>
          </cell>
          <cell r="X87">
            <v>2</v>
          </cell>
          <cell r="Y87">
            <v>2</v>
          </cell>
          <cell r="Z87">
            <v>0</v>
          </cell>
          <cell r="AA87">
            <v>693000</v>
          </cell>
          <cell r="AB87">
            <v>1386000</v>
          </cell>
          <cell r="AC87">
            <v>2</v>
          </cell>
          <cell r="AD87">
            <v>693000</v>
          </cell>
          <cell r="AE87">
            <v>1386000</v>
          </cell>
          <cell r="AF87">
            <v>0</v>
          </cell>
          <cell r="AG87">
            <v>0</v>
          </cell>
          <cell r="AJ87">
            <v>545583</v>
          </cell>
          <cell r="AK87">
            <v>8</v>
          </cell>
        </row>
        <row r="88">
          <cell r="E88" t="str">
            <v>Bộ nhuộm Gram</v>
          </cell>
          <cell r="F88" t="str">
            <v>MELAB Color Gram Set; B250900</v>
          </cell>
          <cell r="H88" t="str">
            <v>Bộ</v>
          </cell>
          <cell r="I88" t="str">
            <v/>
          </cell>
          <cell r="J88" t="str">
            <v>Công ty TNHH DEKA</v>
          </cell>
          <cell r="K88" t="str">
            <v>Công ty cổ phần Lavichem</v>
          </cell>
          <cell r="L88" t="str">
            <v>Việt Nam</v>
          </cell>
          <cell r="M88" t="str">
            <v/>
          </cell>
          <cell r="N88" t="str">
            <v>240000034/PCBA-VP</v>
          </cell>
          <cell r="O88">
            <v>693000</v>
          </cell>
          <cell r="P88">
            <v>693000</v>
          </cell>
          <cell r="Q88">
            <v>693000</v>
          </cell>
          <cell r="R88">
            <v>693000</v>
          </cell>
          <cell r="S88" t="str">
            <v>B240325A</v>
          </cell>
          <cell r="T88" t="str">
            <v>823/QĐ_BVQY103</v>
          </cell>
          <cell r="U88">
            <v>46104</v>
          </cell>
          <cell r="V88">
            <v>0</v>
          </cell>
          <cell r="W88">
            <v>0</v>
          </cell>
          <cell r="X88">
            <v>2</v>
          </cell>
          <cell r="Y88">
            <v>2</v>
          </cell>
          <cell r="Z88">
            <v>0</v>
          </cell>
          <cell r="AA88">
            <v>693000</v>
          </cell>
          <cell r="AB88">
            <v>1386000</v>
          </cell>
          <cell r="AC88">
            <v>2</v>
          </cell>
          <cell r="AD88">
            <v>693000</v>
          </cell>
          <cell r="AE88">
            <v>1386000</v>
          </cell>
          <cell r="AF88">
            <v>0</v>
          </cell>
          <cell r="AG88">
            <v>0</v>
          </cell>
          <cell r="AJ88">
            <v>538664</v>
          </cell>
          <cell r="AK88">
            <v>8</v>
          </cell>
        </row>
        <row r="89">
          <cell r="E89" t="str">
            <v>Bộ nhuộm Gram</v>
          </cell>
          <cell r="F89" t="str">
            <v>MELAB- Color Gram Set (Bộ nhuộm Gram)</v>
          </cell>
          <cell r="H89" t="str">
            <v>Bộ</v>
          </cell>
          <cell r="I89" t="str">
            <v/>
          </cell>
          <cell r="J89" t="str">
            <v>Công ty TNHH DEKA</v>
          </cell>
          <cell r="K89" t="str">
            <v>Công ty cổ phần công nghệ Lavitec</v>
          </cell>
          <cell r="L89" t="str">
            <v>Việt Nam</v>
          </cell>
          <cell r="M89" t="str">
            <v/>
          </cell>
          <cell r="N89" t="str">
            <v>240000034/PCBA-VP</v>
          </cell>
          <cell r="O89">
            <v>693000</v>
          </cell>
          <cell r="P89">
            <v>693000</v>
          </cell>
          <cell r="Q89">
            <v>693000</v>
          </cell>
          <cell r="R89">
            <v>693000</v>
          </cell>
          <cell r="S89" t="str">
            <v>B200125A</v>
          </cell>
          <cell r="T89" t="str">
            <v>148/QĐ-BVQY103</v>
          </cell>
          <cell r="U89">
            <v>46041</v>
          </cell>
          <cell r="V89">
            <v>0</v>
          </cell>
          <cell r="W89">
            <v>0</v>
          </cell>
          <cell r="X89">
            <v>2</v>
          </cell>
          <cell r="Y89">
            <v>2</v>
          </cell>
          <cell r="Z89">
            <v>0</v>
          </cell>
          <cell r="AA89">
            <v>693000</v>
          </cell>
          <cell r="AB89">
            <v>1386000</v>
          </cell>
          <cell r="AC89">
            <v>2</v>
          </cell>
          <cell r="AD89">
            <v>693000</v>
          </cell>
          <cell r="AE89">
            <v>1386000</v>
          </cell>
          <cell r="AF89">
            <v>0</v>
          </cell>
          <cell r="AG89">
            <v>0</v>
          </cell>
          <cell r="AJ89">
            <v>530651</v>
          </cell>
          <cell r="AK89">
            <v>8</v>
          </cell>
        </row>
        <row r="90">
          <cell r="E90" t="str">
            <v>Bộ nhuộm Gram</v>
          </cell>
          <cell r="F90" t="str">
            <v>MELAB- Color Gram Set (Bộ nhuộm Gram)</v>
          </cell>
          <cell r="H90" t="str">
            <v>Bộ</v>
          </cell>
          <cell r="I90" t="str">
            <v/>
          </cell>
          <cell r="J90" t="str">
            <v>Công ty TNHH DEKA</v>
          </cell>
          <cell r="K90" t="str">
            <v>Công ty cổ phần công nghệ Lavitec</v>
          </cell>
          <cell r="L90" t="str">
            <v>Việt Nam</v>
          </cell>
          <cell r="M90" t="str">
            <v/>
          </cell>
          <cell r="N90" t="str">
            <v>240000034/PCBA-VP</v>
          </cell>
          <cell r="O90">
            <v>693000</v>
          </cell>
          <cell r="P90">
            <v>693000</v>
          </cell>
          <cell r="Q90">
            <v>693000</v>
          </cell>
          <cell r="R90">
            <v>693000</v>
          </cell>
          <cell r="S90" t="str">
            <v>B161224A</v>
          </cell>
          <cell r="T90" t="str">
            <v>148/QĐ-BVQY103</v>
          </cell>
          <cell r="U90">
            <v>46006</v>
          </cell>
          <cell r="V90">
            <v>0</v>
          </cell>
          <cell r="W90">
            <v>0</v>
          </cell>
          <cell r="X90">
            <v>2</v>
          </cell>
          <cell r="Y90">
            <v>2</v>
          </cell>
          <cell r="Z90">
            <v>0</v>
          </cell>
          <cell r="AA90">
            <v>693000</v>
          </cell>
          <cell r="AB90">
            <v>1386000</v>
          </cell>
          <cell r="AC90">
            <v>2</v>
          </cell>
          <cell r="AD90">
            <v>693000</v>
          </cell>
          <cell r="AE90">
            <v>1386000</v>
          </cell>
          <cell r="AF90">
            <v>0</v>
          </cell>
          <cell r="AG90">
            <v>0</v>
          </cell>
          <cell r="AJ90">
            <v>528048</v>
          </cell>
          <cell r="AK90">
            <v>8</v>
          </cell>
        </row>
        <row r="91">
          <cell r="E91" t="str">
            <v>Bộ ống lấy máu cho xét nghiệm định lượng Interferon gamma chẩn đoán nhiễm VK Lao</v>
          </cell>
          <cell r="F91" t="str">
            <v>QuantiFERON-TB Gold plus (QFT-plus) 2 Plate Kit ELISA và QuantiFERON-TB Gold plus (QFT-plus) Blood Collection Tubes; 622120 và 622526</v>
          </cell>
          <cell r="H91" t="str">
            <v>Bộ</v>
          </cell>
          <cell r="I91" t="str">
            <v/>
          </cell>
          <cell r="J91" t="str">
            <v>Công ty TNHH Tekmax</v>
          </cell>
          <cell r="K91" t="str">
            <v>QIAGEN Sciences LLC và Greiner Bio-One GmbH</v>
          </cell>
          <cell r="L91" t="str">
            <v>Đức</v>
          </cell>
          <cell r="M91" t="str">
            <v/>
          </cell>
          <cell r="N91" t="str">
            <v>4838NK/BYT-TB-CT</v>
          </cell>
          <cell r="O91">
            <v>35400750</v>
          </cell>
          <cell r="P91">
            <v>35400750</v>
          </cell>
          <cell r="Q91">
            <v>35400750</v>
          </cell>
          <cell r="R91">
            <v>35400750</v>
          </cell>
          <cell r="S91" t="str">
            <v>57803173/059071711</v>
          </cell>
          <cell r="T91" t="str">
            <v>823/QĐ_BVQY103</v>
          </cell>
          <cell r="U91">
            <v>46112</v>
          </cell>
          <cell r="V91">
            <v>0</v>
          </cell>
          <cell r="W91">
            <v>0</v>
          </cell>
          <cell r="X91">
            <v>1</v>
          </cell>
          <cell r="Y91">
            <v>1</v>
          </cell>
          <cell r="Z91">
            <v>0</v>
          </cell>
          <cell r="AA91">
            <v>35400750</v>
          </cell>
          <cell r="AB91">
            <v>35400750</v>
          </cell>
          <cell r="AC91">
            <v>1</v>
          </cell>
          <cell r="AD91">
            <v>35400750</v>
          </cell>
          <cell r="AE91">
            <v>35400750</v>
          </cell>
          <cell r="AF91">
            <v>0</v>
          </cell>
          <cell r="AG91">
            <v>0</v>
          </cell>
          <cell r="AJ91">
            <v>545614</v>
          </cell>
          <cell r="AK91">
            <v>1</v>
          </cell>
        </row>
        <row r="92">
          <cell r="E92" t="str">
            <v>Bộ ống lấy mẫu cho xét nghiệm định lượng Interferon gamma chẩn đoán nhiễm VK Lao</v>
          </cell>
          <cell r="F92" t="str">
            <v>"QuantiFERON-TB Gold plus (QFT-plus) 2 Plate Kit ELISA; 
QuantiFERON-TB Gold plus (QFT-plus) Blood Collection Tubes"</v>
          </cell>
          <cell r="H92" t="str">
            <v>Bộ</v>
          </cell>
          <cell r="I92" t="str">
            <v/>
          </cell>
          <cell r="J92" t="str">
            <v>Công ty TNHH Tekmax</v>
          </cell>
          <cell r="K92" t="str">
            <v>QIAGEN Sciences LLC, USA; Greiner Bio-One GmbH, Austria</v>
          </cell>
          <cell r="L92" t="str">
            <v>USA, Austria</v>
          </cell>
          <cell r="M92" t="str">
            <v/>
          </cell>
          <cell r="N92" t="str">
            <v>4838NK/
BYT-TB-CT</v>
          </cell>
          <cell r="O92">
            <v>35400750</v>
          </cell>
          <cell r="P92">
            <v>35400750</v>
          </cell>
          <cell r="Q92">
            <v>35400750</v>
          </cell>
          <cell r="R92">
            <v>35400750</v>
          </cell>
          <cell r="S92" t="str">
            <v>575014972,059071361</v>
          </cell>
          <cell r="T92" t="str">
            <v>2965/QĐ-BVQY103</v>
          </cell>
          <cell r="U92">
            <v>45869</v>
          </cell>
          <cell r="V92">
            <v>0</v>
          </cell>
          <cell r="W92">
            <v>0</v>
          </cell>
          <cell r="X92">
            <v>3</v>
          </cell>
          <cell r="Y92">
            <v>3</v>
          </cell>
          <cell r="Z92">
            <v>0</v>
          </cell>
          <cell r="AA92">
            <v>35400750</v>
          </cell>
          <cell r="AB92">
            <v>106202250</v>
          </cell>
          <cell r="AC92">
            <v>3</v>
          </cell>
          <cell r="AD92">
            <v>35400750</v>
          </cell>
          <cell r="AE92">
            <v>106202250</v>
          </cell>
          <cell r="AF92">
            <v>0</v>
          </cell>
          <cell r="AG92">
            <v>0</v>
          </cell>
          <cell r="AJ92">
            <v>527237</v>
          </cell>
          <cell r="AK92">
            <v>11</v>
          </cell>
        </row>
        <row r="93">
          <cell r="E93" t="str">
            <v>Bộ ống lấy mẫu cho xét nghiệm định lượng Interferon gamma chẩn đoán nhiễm VK Lao</v>
          </cell>
          <cell r="F93" t="str">
            <v>"QuantiFERON-TB Gold plus (QFT-plus) 2 Plate Kit ELISA; 
QuantiFERON-TB Gold plus (QFT-plus) Blood Collection Tubes"</v>
          </cell>
          <cell r="H93" t="str">
            <v>Bộ</v>
          </cell>
          <cell r="I93" t="str">
            <v/>
          </cell>
          <cell r="J93" t="str">
            <v>Công ty TNHH Tekmax</v>
          </cell>
          <cell r="K93" t="str">
            <v>QIAGEN Sciences LLC, USA; Greiner Bio-One GmbH, Austria</v>
          </cell>
          <cell r="L93" t="str">
            <v>USA, Austria</v>
          </cell>
          <cell r="M93" t="str">
            <v/>
          </cell>
          <cell r="N93" t="str">
            <v>4838/NK/BYT-TB-CT</v>
          </cell>
          <cell r="O93">
            <v>35400750</v>
          </cell>
          <cell r="P93">
            <v>35400750</v>
          </cell>
          <cell r="Q93">
            <v>35400750</v>
          </cell>
          <cell r="R93">
            <v>35400750</v>
          </cell>
          <cell r="S93" t="str">
            <v>575014971/059071271</v>
          </cell>
          <cell r="T93" t="str">
            <v>1832/QĐ-BVQY103</v>
          </cell>
          <cell r="U93">
            <v>45838</v>
          </cell>
          <cell r="V93">
            <v>0</v>
          </cell>
          <cell r="W93">
            <v>0</v>
          </cell>
          <cell r="X93">
            <v>1</v>
          </cell>
          <cell r="Y93">
            <v>1</v>
          </cell>
          <cell r="Z93">
            <v>0</v>
          </cell>
          <cell r="AA93">
            <v>35400750</v>
          </cell>
          <cell r="AB93">
            <v>35400750</v>
          </cell>
          <cell r="AC93">
            <v>1</v>
          </cell>
          <cell r="AD93">
            <v>35400750</v>
          </cell>
          <cell r="AE93">
            <v>35400750</v>
          </cell>
          <cell r="AF93">
            <v>0</v>
          </cell>
          <cell r="AG93">
            <v>0</v>
          </cell>
          <cell r="AJ93">
            <v>522136</v>
          </cell>
          <cell r="AK93">
            <v>11</v>
          </cell>
        </row>
        <row r="94">
          <cell r="E94" t="str">
            <v>Bộ ống lấy mẫu cho xét nghiệm định lượng Interferon gamma chẩn đoán nhiễm VK Lao</v>
          </cell>
          <cell r="F94" t="str">
            <v>"QuantiFERON-TB Gold plus (QFT-plus) 2 Plate Kit ELISA; 
QuantiFERON-TB Gold plus (QFT-plus) Blood Collection Tubes"</v>
          </cell>
          <cell r="H94" t="str">
            <v>Bộ</v>
          </cell>
          <cell r="I94" t="str">
            <v/>
          </cell>
          <cell r="J94" t="str">
            <v>Công ty TNHH Tekmax</v>
          </cell>
          <cell r="K94" t="str">
            <v>QIAGEN Sciences LLC, USA; Greiner Bio-One GmbH, Austria</v>
          </cell>
          <cell r="L94" t="str">
            <v>USA, Austria</v>
          </cell>
          <cell r="M94" t="str">
            <v/>
          </cell>
          <cell r="N94" t="str">
            <v>4838NK/
BYT-TB-CT</v>
          </cell>
          <cell r="O94">
            <v>35400750</v>
          </cell>
          <cell r="P94">
            <v>35400750</v>
          </cell>
          <cell r="Q94">
            <v>35400750</v>
          </cell>
          <cell r="R94">
            <v>35400750</v>
          </cell>
          <cell r="S94" t="str">
            <v>575014971/059071321</v>
          </cell>
          <cell r="T94" t="str">
            <v>2965/QĐ-BVQY103</v>
          </cell>
          <cell r="U94">
            <v>45838</v>
          </cell>
          <cell r="V94">
            <v>0</v>
          </cell>
          <cell r="W94">
            <v>0</v>
          </cell>
          <cell r="X94">
            <v>1</v>
          </cell>
          <cell r="Y94">
            <v>1</v>
          </cell>
          <cell r="Z94">
            <v>0</v>
          </cell>
          <cell r="AA94">
            <v>35400750</v>
          </cell>
          <cell r="AB94">
            <v>35400750</v>
          </cell>
          <cell r="AC94">
            <v>1</v>
          </cell>
          <cell r="AD94">
            <v>35400750</v>
          </cell>
          <cell r="AE94">
            <v>35400750</v>
          </cell>
          <cell r="AF94">
            <v>0</v>
          </cell>
          <cell r="AG94">
            <v>0</v>
          </cell>
          <cell r="AJ94">
            <v>522135</v>
          </cell>
          <cell r="AK94">
            <v>11</v>
          </cell>
        </row>
        <row r="95">
          <cell r="E95" t="str">
            <v>Bộ ống lấy mẫu cho xét nghiệm định lượng Interferon gamma chẩn đoán nhiễm VK Lao</v>
          </cell>
          <cell r="F95" t="str">
            <v>"QuantiFERON-TB Gold plus (QFT-plus) 2 Plate Kit ELISA; 
QuantiFERON-TB Gold plus (QFT-plus) Blood Collection Tubes"</v>
          </cell>
          <cell r="H95" t="str">
            <v>Bộ</v>
          </cell>
          <cell r="I95" t="str">
            <v/>
          </cell>
          <cell r="J95" t="str">
            <v>Công ty TNHH Tekmax</v>
          </cell>
          <cell r="K95" t="str">
            <v>QIAGEN Sciences LLC, USA; Greiner Bio-One GmbH, Austria</v>
          </cell>
          <cell r="L95" t="str">
            <v>USA, Austria</v>
          </cell>
          <cell r="M95" t="str">
            <v/>
          </cell>
          <cell r="N95" t="str">
            <v>4838/NK/BYT-TB-CT</v>
          </cell>
          <cell r="O95">
            <v>35400750</v>
          </cell>
          <cell r="P95">
            <v>35400750</v>
          </cell>
          <cell r="Q95">
            <v>35400750</v>
          </cell>
          <cell r="R95">
            <v>35400750</v>
          </cell>
          <cell r="S95" t="str">
            <v>575014654,059071151</v>
          </cell>
          <cell r="T95" t="str">
            <v>1832/QĐ-BVQY103</v>
          </cell>
          <cell r="U95">
            <v>45747</v>
          </cell>
          <cell r="V95">
            <v>0</v>
          </cell>
          <cell r="W95">
            <v>0</v>
          </cell>
          <cell r="X95">
            <v>2</v>
          </cell>
          <cell r="Y95">
            <v>2</v>
          </cell>
          <cell r="Z95">
            <v>0</v>
          </cell>
          <cell r="AA95">
            <v>35400750</v>
          </cell>
          <cell r="AB95">
            <v>70801500</v>
          </cell>
          <cell r="AC95">
            <v>2</v>
          </cell>
          <cell r="AD95">
            <v>35400750</v>
          </cell>
          <cell r="AE95">
            <v>70801500</v>
          </cell>
          <cell r="AF95">
            <v>0</v>
          </cell>
          <cell r="AG95">
            <v>0</v>
          </cell>
          <cell r="AJ95">
            <v>394489</v>
          </cell>
          <cell r="AK95">
            <v>11</v>
          </cell>
        </row>
        <row r="96">
          <cell r="E96" t="str">
            <v>Bộ ống lấy mẫu cho xét nghiệm định lượng Interferon gamma chẩn đoán nhiễm VK Lao</v>
          </cell>
          <cell r="F96" t="str">
            <v>"QuantiFERON-TB Gold plus (QFT-plus) 2 Plate Kit ELISA; 
QuantiFERON-TB Gold plus (QFT-plus) Blood Collection Tubes"</v>
          </cell>
          <cell r="H96" t="str">
            <v>Bộ</v>
          </cell>
          <cell r="I96" t="str">
            <v/>
          </cell>
          <cell r="J96" t="str">
            <v>Công ty TNHH Tekmax</v>
          </cell>
          <cell r="K96" t="str">
            <v>QIAGEN Sciences LLC, USA; Greiner Bio-One GmbH, Austria</v>
          </cell>
          <cell r="L96" t="str">
            <v>USA, Austria</v>
          </cell>
          <cell r="M96" t="str">
            <v/>
          </cell>
          <cell r="N96" t="str">
            <v>4838/NK/BYT-TB-CT</v>
          </cell>
          <cell r="O96">
            <v>35400750</v>
          </cell>
          <cell r="P96">
            <v>35400750</v>
          </cell>
          <cell r="Q96">
            <v>35400750</v>
          </cell>
          <cell r="R96">
            <v>35400750</v>
          </cell>
          <cell r="S96" t="str">
            <v>059071011/575014092</v>
          </cell>
          <cell r="T96" t="str">
            <v>1832/QĐ-BVQY103</v>
          </cell>
          <cell r="U96">
            <v>45716</v>
          </cell>
          <cell r="V96">
            <v>0</v>
          </cell>
          <cell r="W96">
            <v>0</v>
          </cell>
          <cell r="X96">
            <v>1</v>
          </cell>
          <cell r="Y96">
            <v>1</v>
          </cell>
          <cell r="Z96">
            <v>0</v>
          </cell>
          <cell r="AA96">
            <v>35400750</v>
          </cell>
          <cell r="AB96">
            <v>35400750</v>
          </cell>
          <cell r="AC96">
            <v>1</v>
          </cell>
          <cell r="AD96">
            <v>35400750</v>
          </cell>
          <cell r="AE96">
            <v>35400750</v>
          </cell>
          <cell r="AF96">
            <v>0</v>
          </cell>
          <cell r="AG96">
            <v>0</v>
          </cell>
          <cell r="AJ96">
            <v>385963</v>
          </cell>
          <cell r="AK96">
            <v>11</v>
          </cell>
        </row>
        <row r="97">
          <cell r="E97" t="str">
            <v>Bộ ống lấy mẫu cho xét nghiệm định lượng Interferon gamma chẩn đoán nhiễm VK Lao</v>
          </cell>
          <cell r="F97" t="str">
            <v>"QuantiFERON-TB Gold plus (QFT-plus) 2 Plate Kit ELISA; 
QuantiFERON-TB Gold plus (QFT-plus) Blood Collection Tubes"</v>
          </cell>
          <cell r="H97" t="str">
            <v>Bộ</v>
          </cell>
          <cell r="I97" t="str">
            <v/>
          </cell>
          <cell r="J97" t="str">
            <v>Công ty TNHH Tekmax</v>
          </cell>
          <cell r="K97" t="str">
            <v>QIAGEN Sciences LLC, USA; Greiner Bio-One GmbH, Austria</v>
          </cell>
          <cell r="L97" t="str">
            <v>USA, Austria</v>
          </cell>
          <cell r="M97" t="str">
            <v/>
          </cell>
          <cell r="N97" t="str">
            <v>4838/NK/BYT-TB-CT</v>
          </cell>
          <cell r="O97">
            <v>35400750</v>
          </cell>
          <cell r="P97">
            <v>35400750</v>
          </cell>
          <cell r="Q97">
            <v>35400750</v>
          </cell>
          <cell r="R97">
            <v>35400750</v>
          </cell>
          <cell r="S97" t="str">
            <v>575013492,059070911</v>
          </cell>
          <cell r="T97" t="str">
            <v>1832/QĐ-BVQY103</v>
          </cell>
          <cell r="U97">
            <v>45688</v>
          </cell>
          <cell r="V97">
            <v>0</v>
          </cell>
          <cell r="W97">
            <v>0</v>
          </cell>
          <cell r="X97">
            <v>2</v>
          </cell>
          <cell r="Y97">
            <v>2</v>
          </cell>
          <cell r="Z97">
            <v>0</v>
          </cell>
          <cell r="AA97">
            <v>35400750</v>
          </cell>
          <cell r="AB97">
            <v>70801500</v>
          </cell>
          <cell r="AC97">
            <v>2</v>
          </cell>
          <cell r="AD97">
            <v>35400750</v>
          </cell>
          <cell r="AE97">
            <v>70801500</v>
          </cell>
          <cell r="AF97">
            <v>0</v>
          </cell>
          <cell r="AG97">
            <v>0</v>
          </cell>
          <cell r="AJ97">
            <v>383278</v>
          </cell>
          <cell r="AK97">
            <v>11</v>
          </cell>
        </row>
        <row r="98">
          <cell r="E98" t="str">
            <v>Bộ ống lấy mẫu cho xét nghiệm định lượng Interferon gamma chẩn đoán nhiễm VK Lao</v>
          </cell>
          <cell r="F98" t="str">
            <v>"QuantiFERON-TB Gold plus (QFT-plus) 2 Plate Kit ELISA; 
QuantiFERON-TB Gold plus (QFT-plus) Blood Collection Tubes"</v>
          </cell>
          <cell r="H98" t="str">
            <v>Bộ</v>
          </cell>
          <cell r="I98" t="str">
            <v/>
          </cell>
          <cell r="J98" t="str">
            <v>Công ty TNHH Tekmax</v>
          </cell>
          <cell r="K98" t="str">
            <v>QIAGEN Sciences LLC, USA; Greiner Bio-One GmbH, Austria</v>
          </cell>
          <cell r="L98" t="str">
            <v>USA, Austria</v>
          </cell>
          <cell r="M98" t="str">
            <v/>
          </cell>
          <cell r="N98" t="str">
            <v>4838/NK/BYT-TB-CT</v>
          </cell>
          <cell r="O98">
            <v>35400750</v>
          </cell>
          <cell r="P98">
            <v>35400750</v>
          </cell>
          <cell r="Q98">
            <v>35400750</v>
          </cell>
          <cell r="R98">
            <v>35400750</v>
          </cell>
          <cell r="S98" t="str">
            <v>575012591,059070911</v>
          </cell>
          <cell r="T98" t="str">
            <v>1832/QĐ-BVQY103</v>
          </cell>
          <cell r="U98">
            <v>45688</v>
          </cell>
          <cell r="V98">
            <v>0</v>
          </cell>
          <cell r="W98">
            <v>0</v>
          </cell>
          <cell r="X98">
            <v>1</v>
          </cell>
          <cell r="Y98">
            <v>1</v>
          </cell>
          <cell r="Z98">
            <v>0</v>
          </cell>
          <cell r="AA98">
            <v>35400750</v>
          </cell>
          <cell r="AB98">
            <v>35400750</v>
          </cell>
          <cell r="AC98">
            <v>1</v>
          </cell>
          <cell r="AD98">
            <v>35400750</v>
          </cell>
          <cell r="AE98">
            <v>35400750</v>
          </cell>
          <cell r="AF98">
            <v>0</v>
          </cell>
          <cell r="AG98">
            <v>0</v>
          </cell>
          <cell r="AJ98">
            <v>377260</v>
          </cell>
          <cell r="AK98">
            <v>11</v>
          </cell>
        </row>
        <row r="99">
          <cell r="E99" t="str">
            <v>Bộ sinh phẩm phát 
hiện đột biến RAS
(KRAS/NRAS)</v>
          </cell>
          <cell r="F99" t="str">
            <v>RAS-RT50,
RAS Mutation Analysis Kit</v>
          </cell>
          <cell r="H99" t="str">
            <v>Bộ</v>
          </cell>
          <cell r="I99" t="str">
            <v/>
          </cell>
          <cell r="J99" t="str">
            <v>Công ty TNHH Giải pháp Y tế Đăng Quang</v>
          </cell>
          <cell r="K99" t="str">
            <v>EntroGen Inc.,</v>
          </cell>
          <cell r="L99" t="str">
            <v>Hoa Kỳ</v>
          </cell>
          <cell r="M99" t="str">
            <v/>
          </cell>
          <cell r="N99" t="str">
            <v>3426NK/BYT-TB-CT</v>
          </cell>
          <cell r="O99">
            <v>136500000</v>
          </cell>
          <cell r="P99">
            <v>136500000</v>
          </cell>
          <cell r="Q99">
            <v>136500000</v>
          </cell>
          <cell r="R99">
            <v>136500000</v>
          </cell>
          <cell r="S99" t="str">
            <v>34319517</v>
          </cell>
          <cell r="T99" t="str">
            <v>2965/QĐ-BVQY103</v>
          </cell>
          <cell r="U99">
            <v>45838</v>
          </cell>
          <cell r="V99">
            <v>0</v>
          </cell>
          <cell r="W99">
            <v>0</v>
          </cell>
          <cell r="X99">
            <v>1</v>
          </cell>
          <cell r="Y99">
            <v>1</v>
          </cell>
          <cell r="Z99">
            <v>0</v>
          </cell>
          <cell r="AA99">
            <v>136500000</v>
          </cell>
          <cell r="AB99">
            <v>136500000</v>
          </cell>
          <cell r="AC99">
            <v>1</v>
          </cell>
          <cell r="AD99">
            <v>136500000</v>
          </cell>
          <cell r="AE99">
            <v>136500000</v>
          </cell>
          <cell r="AF99">
            <v>0</v>
          </cell>
          <cell r="AG99">
            <v>0</v>
          </cell>
          <cell r="AJ99">
            <v>394490</v>
          </cell>
          <cell r="AK99">
            <v>1</v>
          </cell>
        </row>
        <row r="100">
          <cell r="E100" t="str">
            <v>Bộ sinh phẩm phát hiện đột biến  EGFR trong ung thư phổi</v>
          </cell>
          <cell r="F100" t="str">
            <v>RT003, Easy® EGFR</v>
          </cell>
          <cell r="H100" t="str">
            <v>Bộ</v>
          </cell>
          <cell r="I100" t="str">
            <v/>
          </cell>
          <cell r="J100" t="str">
            <v>Công ty cổ phần Giải pháp Y tế và Khoa học Suran</v>
          </cell>
          <cell r="K100" t="str">
            <v>Diatech Pharmacogenetics Srl a Socio Unico</v>
          </cell>
          <cell r="L100" t="str">
            <v>Ý</v>
          </cell>
          <cell r="M100" t="str">
            <v/>
          </cell>
          <cell r="N100" t="str">
            <v>16112NK/BYT-TB-CT
2404724 ĐKLH/BYT-HTTB</v>
          </cell>
          <cell r="O100">
            <v>65550000</v>
          </cell>
          <cell r="P100">
            <v>65550000</v>
          </cell>
          <cell r="Q100">
            <v>65550000</v>
          </cell>
          <cell r="R100">
            <v>65550000</v>
          </cell>
          <cell r="S100" t="str">
            <v>RT003/A24/06</v>
          </cell>
          <cell r="T100" t="str">
            <v>1240/QĐ-BVQY103</v>
          </cell>
          <cell r="U100">
            <v>46234</v>
          </cell>
          <cell r="V100">
            <v>0</v>
          </cell>
          <cell r="W100">
            <v>0</v>
          </cell>
          <cell r="X100">
            <v>2</v>
          </cell>
          <cell r="Y100">
            <v>2</v>
          </cell>
          <cell r="Z100">
            <v>0</v>
          </cell>
          <cell r="AA100">
            <v>65550000</v>
          </cell>
          <cell r="AB100">
            <v>131100000</v>
          </cell>
          <cell r="AC100">
            <v>2</v>
          </cell>
          <cell r="AD100">
            <v>65550000</v>
          </cell>
          <cell r="AE100">
            <v>131100000</v>
          </cell>
          <cell r="AF100">
            <v>0</v>
          </cell>
          <cell r="AG100">
            <v>0</v>
          </cell>
          <cell r="AJ100">
            <v>544644</v>
          </cell>
          <cell r="AK100">
            <v>2</v>
          </cell>
        </row>
        <row r="101">
          <cell r="E101" t="str">
            <v>Bộ sinh phẩm phát hiện đột biến EGFR trong ung thư phổi</v>
          </cell>
          <cell r="F101" t="str">
            <v>EasyPGX ready EGFR</v>
          </cell>
          <cell r="H101" t="str">
            <v>Test</v>
          </cell>
          <cell r="I101" t="str">
            <v/>
          </cell>
          <cell r="J101" t="str">
            <v>Công ty cổ phần Giải pháp Y tế và Khoa học Suran</v>
          </cell>
          <cell r="K101" t="str">
            <v>Diatech Pharmacogenetics srl a sociounico</v>
          </cell>
          <cell r="L101" t="str">
            <v>Italy</v>
          </cell>
          <cell r="M101" t="str">
            <v/>
          </cell>
          <cell r="N101" t="str">
            <v>16112NK/BYT-TB-CT</v>
          </cell>
          <cell r="O101">
            <v>2865625</v>
          </cell>
          <cell r="P101">
            <v>2865625</v>
          </cell>
          <cell r="Q101">
            <v>2865625</v>
          </cell>
          <cell r="R101">
            <v>2865625</v>
          </cell>
          <cell r="S101" t="str">
            <v>RT023/A25/04</v>
          </cell>
          <cell r="T101" t="str">
            <v>1089/QĐ-BVQY103</v>
          </cell>
          <cell r="U101">
            <v>46081</v>
          </cell>
          <cell r="V101">
            <v>0</v>
          </cell>
          <cell r="W101">
            <v>0</v>
          </cell>
          <cell r="X101">
            <v>48</v>
          </cell>
          <cell r="Y101">
            <v>48</v>
          </cell>
          <cell r="Z101">
            <v>0</v>
          </cell>
          <cell r="AA101">
            <v>2865625</v>
          </cell>
          <cell r="AB101">
            <v>137550000</v>
          </cell>
          <cell r="AC101">
            <v>48</v>
          </cell>
          <cell r="AD101">
            <v>2865625</v>
          </cell>
          <cell r="AE101">
            <v>137550000</v>
          </cell>
          <cell r="AF101">
            <v>0</v>
          </cell>
          <cell r="AG101">
            <v>0</v>
          </cell>
          <cell r="AJ101">
            <v>538861</v>
          </cell>
          <cell r="AK101">
            <v>48</v>
          </cell>
        </row>
        <row r="102">
          <cell r="E102" t="str">
            <v>Bộ xét nghiệm IVD định lượng DNA Hepatitis B Virus (HBV) bằng kỹ thuật Real-time PCR</v>
          </cell>
          <cell r="F102" t="str">
            <v>V5-96/3FRT, 
HBV Real-TM Quant Dx</v>
          </cell>
          <cell r="H102" t="str">
            <v>Bộ</v>
          </cell>
          <cell r="I102" t="str">
            <v/>
          </cell>
          <cell r="J102" t="str">
            <v>Công ty TNHH Thiết bị Khoa học Kỹ thuật Việt Huy</v>
          </cell>
          <cell r="K102" t="str">
            <v>Sacace Biotechnologies Srl</v>
          </cell>
          <cell r="L102" t="str">
            <v>Italia</v>
          </cell>
          <cell r="M102" t="str">
            <v/>
          </cell>
          <cell r="N102" t="str">
            <v>2200147ĐKLH/BYT-TB-CT</v>
          </cell>
          <cell r="O102">
            <v>31687488</v>
          </cell>
          <cell r="P102">
            <v>31687488</v>
          </cell>
          <cell r="Q102">
            <v>31687488</v>
          </cell>
          <cell r="R102">
            <v>31687488</v>
          </cell>
          <cell r="S102" t="str">
            <v>30L23.C778</v>
          </cell>
          <cell r="T102" t="str">
            <v>4779/QĐ-BVQY103</v>
          </cell>
          <cell r="U102">
            <v>46011</v>
          </cell>
          <cell r="V102">
            <v>0</v>
          </cell>
          <cell r="W102">
            <v>0</v>
          </cell>
          <cell r="X102">
            <v>6</v>
          </cell>
          <cell r="Y102">
            <v>6</v>
          </cell>
          <cell r="Z102">
            <v>0</v>
          </cell>
          <cell r="AA102">
            <v>31687488</v>
          </cell>
          <cell r="AB102">
            <v>190124928</v>
          </cell>
          <cell r="AC102">
            <v>6</v>
          </cell>
          <cell r="AD102">
            <v>31687488</v>
          </cell>
          <cell r="AE102">
            <v>190124928</v>
          </cell>
          <cell r="AF102">
            <v>0</v>
          </cell>
          <cell r="AG102">
            <v>0</v>
          </cell>
          <cell r="AJ102">
            <v>524327</v>
          </cell>
          <cell r="AK102">
            <v>6</v>
          </cell>
        </row>
        <row r="103">
          <cell r="E103" t="str">
            <v>Bôm dán lam</v>
          </cell>
          <cell r="F103" t="str">
            <v>Keo gắn Bio Mount HM, mounting medium</v>
          </cell>
          <cell r="H103" t="str">
            <v>Lọ</v>
          </cell>
          <cell r="I103" t="str">
            <v/>
          </cell>
          <cell r="J103" t="str">
            <v>Công ty cổ phần đầu tư và phát triển Ecolink</v>
          </cell>
          <cell r="K103" t="str">
            <v>Bio Optica Milano S.p.A</v>
          </cell>
          <cell r="L103" t="str">
            <v>Ý</v>
          </cell>
          <cell r="M103" t="str">
            <v/>
          </cell>
          <cell r="N103" t="str">
            <v>230001075/PCBA-HN</v>
          </cell>
          <cell r="O103">
            <v>600000</v>
          </cell>
          <cell r="P103">
            <v>600000</v>
          </cell>
          <cell r="Q103">
            <v>600000</v>
          </cell>
          <cell r="R103">
            <v>600000</v>
          </cell>
          <cell r="S103" t="str">
            <v>23257</v>
          </cell>
          <cell r="T103" t="str">
            <v>4837/QĐ-BVQY103</v>
          </cell>
          <cell r="U103">
            <v>45851</v>
          </cell>
          <cell r="V103">
            <v>0</v>
          </cell>
          <cell r="W103">
            <v>0</v>
          </cell>
          <cell r="X103">
            <v>7</v>
          </cell>
          <cell r="Y103">
            <v>7</v>
          </cell>
          <cell r="Z103">
            <v>0</v>
          </cell>
          <cell r="AA103">
            <v>600000</v>
          </cell>
          <cell r="AB103">
            <v>4200000</v>
          </cell>
          <cell r="AC103">
            <v>7</v>
          </cell>
          <cell r="AD103">
            <v>600000</v>
          </cell>
          <cell r="AE103">
            <v>4200000</v>
          </cell>
          <cell r="AF103">
            <v>0</v>
          </cell>
          <cell r="AG103">
            <v>0</v>
          </cell>
          <cell r="AJ103">
            <v>524332</v>
          </cell>
          <cell r="AK103">
            <v>7</v>
          </cell>
        </row>
        <row r="104">
          <cell r="E104" t="str">
            <v>Bông hút nước 1 kg, Chưa vô trùng</v>
          </cell>
          <cell r="F104" t="str">
            <v>Bông hút nước 1 kg, Chưa vô trùng</v>
          </cell>
          <cell r="H104" t="str">
            <v>Kg</v>
          </cell>
          <cell r="I104" t="str">
            <v/>
          </cell>
          <cell r="J104" t="str">
            <v/>
          </cell>
          <cell r="K104" t="str">
            <v>Danameco</v>
          </cell>
          <cell r="L104" t="str">
            <v>Việt Nam</v>
          </cell>
          <cell r="M104" t="str">
            <v/>
          </cell>
          <cell r="N104" t="str">
            <v/>
          </cell>
          <cell r="O104">
            <v>112</v>
          </cell>
          <cell r="P104">
            <v>112</v>
          </cell>
          <cell r="Q104">
            <v>0</v>
          </cell>
          <cell r="R104">
            <v>0</v>
          </cell>
          <cell r="S104" t="str">
            <v/>
          </cell>
          <cell r="T104" t="str">
            <v>Nhập cơ số</v>
          </cell>
          <cell r="V104">
            <v>0</v>
          </cell>
          <cell r="W104">
            <v>0</v>
          </cell>
          <cell r="X104">
            <v>0.2</v>
          </cell>
          <cell r="Y104">
            <v>0</v>
          </cell>
          <cell r="Z104">
            <v>0.2</v>
          </cell>
          <cell r="AA104">
            <v>112</v>
          </cell>
          <cell r="AB104">
            <v>22.400000000000002</v>
          </cell>
          <cell r="AC104">
            <v>0.2</v>
          </cell>
          <cell r="AD104">
            <v>112</v>
          </cell>
          <cell r="AE104">
            <v>22.400000000000002</v>
          </cell>
          <cell r="AF104">
            <v>0</v>
          </cell>
          <cell r="AG104">
            <v>0</v>
          </cell>
          <cell r="AJ104">
            <v>516559</v>
          </cell>
          <cell r="AK104">
            <v>0.2</v>
          </cell>
        </row>
        <row r="105">
          <cell r="E105" t="str">
            <v>Brilliance UTI Agar</v>
          </cell>
          <cell r="F105" t="str">
            <v>CM0949C/
BRILLIANCE UTI AGAR</v>
          </cell>
          <cell r="H105" t="str">
            <v>gam</v>
          </cell>
          <cell r="I105" t="str">
            <v/>
          </cell>
          <cell r="J105" t="str">
            <v>Công ty TNHH Thiết bị Khoa học Việt Anh</v>
          </cell>
          <cell r="K105" t="str">
            <v>Oxoid Limited</v>
          </cell>
          <cell r="L105" t="str">
            <v>Vương Quốc Anh</v>
          </cell>
          <cell r="M105" t="str">
            <v/>
          </cell>
          <cell r="N105" t="str">
            <v>210001840/PCBA-HN</v>
          </cell>
          <cell r="O105">
            <v>9250</v>
          </cell>
          <cell r="P105">
            <v>9250</v>
          </cell>
          <cell r="Q105">
            <v>9250</v>
          </cell>
          <cell r="R105">
            <v>9250</v>
          </cell>
          <cell r="S105" t="str">
            <v>3807417</v>
          </cell>
          <cell r="T105" t="str">
            <v>2850/QĐ-BVQY103</v>
          </cell>
          <cell r="U105">
            <v>46477</v>
          </cell>
          <cell r="V105">
            <v>0</v>
          </cell>
          <cell r="W105">
            <v>0</v>
          </cell>
          <cell r="X105">
            <v>1200</v>
          </cell>
          <cell r="Y105">
            <v>1200</v>
          </cell>
          <cell r="Z105">
            <v>0</v>
          </cell>
          <cell r="AA105">
            <v>9250</v>
          </cell>
          <cell r="AB105">
            <v>11100000</v>
          </cell>
          <cell r="AC105">
            <v>1200</v>
          </cell>
          <cell r="AD105">
            <v>9250</v>
          </cell>
          <cell r="AE105">
            <v>11100000</v>
          </cell>
          <cell r="AF105">
            <v>0</v>
          </cell>
          <cell r="AG105">
            <v>0</v>
          </cell>
          <cell r="AJ105">
            <v>386408</v>
          </cell>
          <cell r="AK105">
            <v>1200</v>
          </cell>
        </row>
        <row r="106">
          <cell r="E106" t="str">
            <v>Cartridge đo các thông số khí máu</v>
          </cell>
          <cell r="F106" t="str">
            <v>00026330089, GEM Premier 3500 iQM pH, pCO2, pO2, Hct, Na+, K+, Ca++, Glucose, Lactate, Hct 300 test (3 week cartridge)</v>
          </cell>
          <cell r="H106" t="str">
            <v>Hộp</v>
          </cell>
          <cell r="I106" t="str">
            <v/>
          </cell>
          <cell r="J106" t="str">
            <v>Công ty TNHH Kỹ Thuật Y Tế Việt Nam</v>
          </cell>
          <cell r="K106" t="str">
            <v>Instrumentation
Laboratory</v>
          </cell>
          <cell r="L106" t="str">
            <v>Hoa Kỳ</v>
          </cell>
          <cell r="M106" t="str">
            <v/>
          </cell>
          <cell r="N106" t="str">
            <v>14471NK/BYT-TB-CT</v>
          </cell>
          <cell r="O106">
            <v>37485000</v>
          </cell>
          <cell r="P106">
            <v>37485000</v>
          </cell>
          <cell r="Q106">
            <v>37485000</v>
          </cell>
          <cell r="R106">
            <v>37485000</v>
          </cell>
          <cell r="S106" t="str">
            <v>506256E</v>
          </cell>
          <cell r="T106" t="str">
            <v>743/QĐ-BVQY103</v>
          </cell>
          <cell r="U106">
            <v>45899</v>
          </cell>
          <cell r="V106">
            <v>0</v>
          </cell>
          <cell r="W106">
            <v>0</v>
          </cell>
          <cell r="X106">
            <v>1</v>
          </cell>
          <cell r="Y106">
            <v>1</v>
          </cell>
          <cell r="Z106">
            <v>0</v>
          </cell>
          <cell r="AA106">
            <v>37485000</v>
          </cell>
          <cell r="AB106">
            <v>37485000</v>
          </cell>
          <cell r="AC106">
            <v>1</v>
          </cell>
          <cell r="AD106">
            <v>37485000</v>
          </cell>
          <cell r="AE106">
            <v>37485000</v>
          </cell>
          <cell r="AF106">
            <v>0</v>
          </cell>
          <cell r="AG106">
            <v>0</v>
          </cell>
          <cell r="AJ106">
            <v>550163</v>
          </cell>
          <cell r="AK106">
            <v>18</v>
          </cell>
        </row>
        <row r="107">
          <cell r="E107" t="str">
            <v>Cartridge đo các thông số khí máu</v>
          </cell>
          <cell r="F107" t="str">
            <v>00026330089, GEM Premier 3500 iQM pH, pCO2, pO2, Hct, Na+, K+, Ca++, Glucose, Lactate, Hct 300 test (3 week cartridge)</v>
          </cell>
          <cell r="H107" t="str">
            <v>Hộp</v>
          </cell>
          <cell r="I107" t="str">
            <v/>
          </cell>
          <cell r="J107" t="str">
            <v>Công ty TNHH Kỹ Thuật Y Tế Việt Nam</v>
          </cell>
          <cell r="K107" t="str">
            <v>Instrumentation
Laboratory</v>
          </cell>
          <cell r="L107" t="str">
            <v>Hoa Kỳ</v>
          </cell>
          <cell r="M107" t="str">
            <v/>
          </cell>
          <cell r="N107" t="str">
            <v>GPNK số: 14471NK/BYT-TB-CT</v>
          </cell>
          <cell r="O107">
            <v>37485000</v>
          </cell>
          <cell r="P107">
            <v>37485000</v>
          </cell>
          <cell r="Q107">
            <v>37485000</v>
          </cell>
          <cell r="R107">
            <v>37485000</v>
          </cell>
          <cell r="S107" t="str">
            <v>501456E</v>
          </cell>
          <cell r="T107" t="str">
            <v>743/QĐ-BVQY103</v>
          </cell>
          <cell r="U107">
            <v>45851</v>
          </cell>
          <cell r="V107">
            <v>0</v>
          </cell>
          <cell r="W107">
            <v>0</v>
          </cell>
          <cell r="X107">
            <v>4</v>
          </cell>
          <cell r="Y107">
            <v>4</v>
          </cell>
          <cell r="Z107">
            <v>0</v>
          </cell>
          <cell r="AA107">
            <v>37485000</v>
          </cell>
          <cell r="AB107">
            <v>149940000</v>
          </cell>
          <cell r="AC107">
            <v>4</v>
          </cell>
          <cell r="AD107">
            <v>37485000</v>
          </cell>
          <cell r="AE107">
            <v>149940000</v>
          </cell>
          <cell r="AF107">
            <v>0</v>
          </cell>
          <cell r="AG107">
            <v>0</v>
          </cell>
          <cell r="AJ107">
            <v>540942</v>
          </cell>
          <cell r="AK107">
            <v>18</v>
          </cell>
        </row>
        <row r="108">
          <cell r="E108" t="str">
            <v>Cartridge đo các thông số khí máu</v>
          </cell>
          <cell r="F108" t="str">
            <v>00026330089, GEM Premier 3500 iQM pH, pCO2, pO2, Hct, Na+, K+, Ca++, Glucose, Lactate, Hct 300 test (3 week cartridge)</v>
          </cell>
          <cell r="H108" t="str">
            <v>Hộp</v>
          </cell>
          <cell r="I108" t="str">
            <v/>
          </cell>
          <cell r="J108" t="str">
            <v>Công ty TNHH Kỹ Thuật Y Tế Việt Nam</v>
          </cell>
          <cell r="K108" t="str">
            <v>Instrumentation
Laboratory</v>
          </cell>
          <cell r="L108" t="str">
            <v>Hoa Kỳ</v>
          </cell>
          <cell r="M108" t="str">
            <v/>
          </cell>
          <cell r="N108" t="str">
            <v>14471NK/BYT-TB-CT</v>
          </cell>
          <cell r="O108">
            <v>37485000</v>
          </cell>
          <cell r="P108">
            <v>37485000</v>
          </cell>
          <cell r="Q108">
            <v>37485000</v>
          </cell>
          <cell r="R108">
            <v>37485000</v>
          </cell>
          <cell r="S108" t="str">
            <v>429556P</v>
          </cell>
          <cell r="T108" t="str">
            <v>2965/QĐ-BVQY103</v>
          </cell>
          <cell r="U108">
            <v>45766</v>
          </cell>
          <cell r="V108">
            <v>0</v>
          </cell>
          <cell r="W108">
            <v>0</v>
          </cell>
          <cell r="X108">
            <v>4</v>
          </cell>
          <cell r="Y108">
            <v>4</v>
          </cell>
          <cell r="Z108">
            <v>0</v>
          </cell>
          <cell r="AA108">
            <v>37485000</v>
          </cell>
          <cell r="AB108">
            <v>149940000</v>
          </cell>
          <cell r="AC108">
            <v>4</v>
          </cell>
          <cell r="AD108">
            <v>37485000</v>
          </cell>
          <cell r="AE108">
            <v>149940000</v>
          </cell>
          <cell r="AF108">
            <v>0</v>
          </cell>
          <cell r="AG108">
            <v>0</v>
          </cell>
          <cell r="AJ108">
            <v>526585</v>
          </cell>
          <cell r="AK108">
            <v>18</v>
          </cell>
        </row>
        <row r="109">
          <cell r="E109" t="str">
            <v>Cartridge đo các thông số khí máu</v>
          </cell>
          <cell r="F109" t="str">
            <v>00026330089, GEM Premier 3500 iQM pH, pCO2, pO2, Hct, Na+, K+, Ca++, Glucose, Lactate, Hct 300 test (3 week cartridge)</v>
          </cell>
          <cell r="H109" t="str">
            <v>Hộp</v>
          </cell>
          <cell r="I109" t="str">
            <v/>
          </cell>
          <cell r="J109" t="str">
            <v>Công ty TNHH Kỹ Thuật Y Tế Việt Nam</v>
          </cell>
          <cell r="K109" t="str">
            <v>Instrumentation
Laboratory</v>
          </cell>
          <cell r="L109" t="str">
            <v>Hoa Kỳ</v>
          </cell>
          <cell r="M109" t="str">
            <v/>
          </cell>
          <cell r="N109" t="str">
            <v>14471NK/BYT-TB-CT</v>
          </cell>
          <cell r="O109">
            <v>37485000</v>
          </cell>
          <cell r="P109">
            <v>37485000</v>
          </cell>
          <cell r="Q109">
            <v>37485000</v>
          </cell>
          <cell r="R109">
            <v>37485000</v>
          </cell>
          <cell r="S109" t="str">
            <v>428256C</v>
          </cell>
          <cell r="T109" t="str">
            <v>2965/QĐ-BVQY103</v>
          </cell>
          <cell r="U109">
            <v>45753</v>
          </cell>
          <cell r="V109">
            <v>0</v>
          </cell>
          <cell r="W109">
            <v>0</v>
          </cell>
          <cell r="X109">
            <v>9</v>
          </cell>
          <cell r="Y109">
            <v>9</v>
          </cell>
          <cell r="Z109">
            <v>0</v>
          </cell>
          <cell r="AA109">
            <v>37485000</v>
          </cell>
          <cell r="AB109">
            <v>337365000</v>
          </cell>
          <cell r="AC109">
            <v>9</v>
          </cell>
          <cell r="AD109">
            <v>37485000</v>
          </cell>
          <cell r="AE109">
            <v>337365000</v>
          </cell>
          <cell r="AF109">
            <v>0</v>
          </cell>
          <cell r="AG109">
            <v>0</v>
          </cell>
          <cell r="AJ109">
            <v>524253</v>
          </cell>
          <cell r="AK109">
            <v>18</v>
          </cell>
        </row>
        <row r="110">
          <cell r="E110" t="str">
            <v>Cartridge đo các thông số khí máu (pH, pCO2, pO2)/ Điện giải (Na, K, Ca)/ Glucose&amp;Lactate/Hct</v>
          </cell>
          <cell r="F110" t="str">
            <v>Prime Calibrator Cartridge CCS Comp 300 Sample; 52427</v>
          </cell>
          <cell r="H110" t="str">
            <v>Hộp</v>
          </cell>
          <cell r="I110" t="str">
            <v/>
          </cell>
          <cell r="J110" t="str">
            <v>Công ty TNHH Thương Mại Tâm Long</v>
          </cell>
          <cell r="K110" t="str">
            <v>Nova Biomedical Corporation</v>
          </cell>
          <cell r="L110" t="str">
            <v>Mỹ</v>
          </cell>
          <cell r="M110" t="str">
            <v/>
          </cell>
          <cell r="N110" t="str">
            <v>GPNK: 9340NK/BYT-TB-CT
TKHQ: 105597182940</v>
          </cell>
          <cell r="O110">
            <v>34000000</v>
          </cell>
          <cell r="P110">
            <v>34000000</v>
          </cell>
          <cell r="Q110">
            <v>34000000</v>
          </cell>
          <cell r="R110">
            <v>34000000</v>
          </cell>
          <cell r="S110" t="str">
            <v>25105033</v>
          </cell>
          <cell r="T110" t="str">
            <v>4883/QĐ-BVQY103</v>
          </cell>
          <cell r="U110">
            <v>46283</v>
          </cell>
          <cell r="V110">
            <v>0</v>
          </cell>
          <cell r="W110">
            <v>0</v>
          </cell>
          <cell r="X110">
            <v>7</v>
          </cell>
          <cell r="Y110">
            <v>7</v>
          </cell>
          <cell r="Z110">
            <v>0</v>
          </cell>
          <cell r="AA110">
            <v>34000000</v>
          </cell>
          <cell r="AB110">
            <v>238000000</v>
          </cell>
          <cell r="AC110">
            <v>6</v>
          </cell>
          <cell r="AD110">
            <v>34000000</v>
          </cell>
          <cell r="AE110">
            <v>204000000</v>
          </cell>
          <cell r="AF110">
            <v>1</v>
          </cell>
          <cell r="AG110">
            <v>34000000</v>
          </cell>
          <cell r="AJ110">
            <v>543557</v>
          </cell>
          <cell r="AK110">
            <v>71</v>
          </cell>
        </row>
        <row r="111">
          <cell r="E111" t="str">
            <v>Cartridge đo các thông số khí máu (pH, pCO2, pO2)/ Điện giải (Na, K, Ca)/ Glucose&amp;Lactate/Hct</v>
          </cell>
          <cell r="F111" t="str">
            <v>Prime Calibrator Cartridge CCS Comp 100 Sample; 52861</v>
          </cell>
          <cell r="H111" t="str">
            <v>Hộp</v>
          </cell>
          <cell r="I111" t="str">
            <v/>
          </cell>
          <cell r="J111" t="str">
            <v>Công ty TNHH Thương Mại Tâm Long</v>
          </cell>
          <cell r="K111" t="str">
            <v>Nova Biomedical Corporation</v>
          </cell>
          <cell r="L111" t="str">
            <v>Mỹ</v>
          </cell>
          <cell r="M111" t="str">
            <v/>
          </cell>
          <cell r="N111" t="str">
            <v>GPNK: 9340NK/BYT-TB-CT
TKHQ: 105597182940</v>
          </cell>
          <cell r="O111">
            <v>18000000</v>
          </cell>
          <cell r="P111">
            <v>18000000</v>
          </cell>
          <cell r="Q111">
            <v>18000000</v>
          </cell>
          <cell r="R111">
            <v>18000000</v>
          </cell>
          <cell r="S111" t="str">
            <v>25056070</v>
          </cell>
          <cell r="T111" t="str">
            <v>4883/QĐ-BVQY103</v>
          </cell>
          <cell r="U111">
            <v>46248</v>
          </cell>
          <cell r="V111">
            <v>0</v>
          </cell>
          <cell r="W111">
            <v>0</v>
          </cell>
          <cell r="X111">
            <v>2</v>
          </cell>
          <cell r="Y111">
            <v>2</v>
          </cell>
          <cell r="Z111">
            <v>0</v>
          </cell>
          <cell r="AA111">
            <v>18000000</v>
          </cell>
          <cell r="AB111">
            <v>36000000</v>
          </cell>
          <cell r="AC111">
            <v>0</v>
          </cell>
          <cell r="AD111">
            <v>0</v>
          </cell>
          <cell r="AE111">
            <v>0</v>
          </cell>
          <cell r="AF111">
            <v>2</v>
          </cell>
          <cell r="AG111">
            <v>36000000</v>
          </cell>
          <cell r="AJ111">
            <v>540969</v>
          </cell>
          <cell r="AK111">
            <v>71</v>
          </cell>
        </row>
        <row r="112">
          <cell r="E112" t="str">
            <v>Cartridge đo các thông số khí máu (pH, pCO2, pO2)/ Điện giải (Na, K, Ca)/ Glucose&amp;Lactate/Hct</v>
          </cell>
          <cell r="F112" t="str">
            <v>Prime Calibrator Cartridge CCS Comp 100 Sample; 52861</v>
          </cell>
          <cell r="H112" t="str">
            <v>Hộp</v>
          </cell>
          <cell r="I112" t="str">
            <v/>
          </cell>
          <cell r="J112" t="str">
            <v>Công ty TNHH Thương Mại Tâm Long</v>
          </cell>
          <cell r="K112" t="str">
            <v>Nova Biomedical Corporation</v>
          </cell>
          <cell r="L112" t="str">
            <v>Mỹ</v>
          </cell>
          <cell r="M112" t="str">
            <v/>
          </cell>
          <cell r="N112" t="str">
            <v>GPNK: 9340NK/BYT-TB-CT
TKHQ: 105597182940</v>
          </cell>
          <cell r="O112">
            <v>18000000</v>
          </cell>
          <cell r="P112">
            <v>18000000</v>
          </cell>
          <cell r="Q112">
            <v>18000000</v>
          </cell>
          <cell r="R112">
            <v>18000000</v>
          </cell>
          <cell r="S112" t="str">
            <v>25028040</v>
          </cell>
          <cell r="T112" t="str">
            <v>4883/QĐ-BVQY103</v>
          </cell>
          <cell r="U112">
            <v>46216</v>
          </cell>
          <cell r="V112">
            <v>0</v>
          </cell>
          <cell r="W112">
            <v>0</v>
          </cell>
          <cell r="X112">
            <v>4</v>
          </cell>
          <cell r="Y112">
            <v>4</v>
          </cell>
          <cell r="Z112">
            <v>0</v>
          </cell>
          <cell r="AA112">
            <v>18000000</v>
          </cell>
          <cell r="AB112">
            <v>72000000</v>
          </cell>
          <cell r="AC112">
            <v>0</v>
          </cell>
          <cell r="AD112">
            <v>0</v>
          </cell>
          <cell r="AE112">
            <v>0</v>
          </cell>
          <cell r="AF112">
            <v>4</v>
          </cell>
          <cell r="AG112">
            <v>72000000</v>
          </cell>
          <cell r="AJ112">
            <v>540968</v>
          </cell>
          <cell r="AK112">
            <v>71</v>
          </cell>
        </row>
        <row r="113">
          <cell r="E113" t="str">
            <v>Cartridge đo các thông số khí máu (pH, pCO2, pO2)/ Điện giải (Na, K, Ca)/ Glucose&amp;Lactate/Hct</v>
          </cell>
          <cell r="F113" t="str">
            <v>Prime Calibrator Cartridge CCS Comp 300 Sample; 52427</v>
          </cell>
          <cell r="H113" t="str">
            <v>Hộp</v>
          </cell>
          <cell r="I113" t="str">
            <v/>
          </cell>
          <cell r="J113" t="str">
            <v>Công ty TNHH Thương Mại Tâm Long</v>
          </cell>
          <cell r="K113" t="str">
            <v>Nova Biomedical Corporation</v>
          </cell>
          <cell r="L113" t="str">
            <v>Mỹ</v>
          </cell>
          <cell r="M113" t="str">
            <v/>
          </cell>
          <cell r="N113" t="str">
            <v>GPNK: 9340NK/BYT-TB-CT
TKHQ: 105597182940</v>
          </cell>
          <cell r="O113">
            <v>34000000</v>
          </cell>
          <cell r="P113">
            <v>34000000</v>
          </cell>
          <cell r="Q113">
            <v>34000000</v>
          </cell>
          <cell r="R113">
            <v>34000000</v>
          </cell>
          <cell r="S113" t="str">
            <v>22320078</v>
          </cell>
          <cell r="T113" t="str">
            <v>4883/QĐ-BVQY103</v>
          </cell>
          <cell r="U113">
            <v>46146</v>
          </cell>
          <cell r="V113">
            <v>0</v>
          </cell>
          <cell r="W113">
            <v>0</v>
          </cell>
          <cell r="X113">
            <v>7</v>
          </cell>
          <cell r="Y113">
            <v>7</v>
          </cell>
          <cell r="Z113">
            <v>0</v>
          </cell>
          <cell r="AA113">
            <v>34000000</v>
          </cell>
          <cell r="AB113">
            <v>238000000</v>
          </cell>
          <cell r="AC113">
            <v>7</v>
          </cell>
          <cell r="AD113">
            <v>34000000</v>
          </cell>
          <cell r="AE113">
            <v>238000000</v>
          </cell>
          <cell r="AF113">
            <v>0</v>
          </cell>
          <cell r="AG113">
            <v>0</v>
          </cell>
          <cell r="AJ113">
            <v>538182</v>
          </cell>
          <cell r="AK113">
            <v>71</v>
          </cell>
        </row>
        <row r="114">
          <cell r="E114" t="str">
            <v>Cartridge đo các thông số khí máu (pH, pCO2, pO2)/ Điện giải (Na, K, Ca)/ Glucose&amp;Lactate/Hct</v>
          </cell>
          <cell r="F114" t="str">
            <v>Prime Calibrator Cartridge CCS Comp 300 Sample; 52427</v>
          </cell>
          <cell r="H114" t="str">
            <v>Hộp</v>
          </cell>
          <cell r="I114" t="str">
            <v/>
          </cell>
          <cell r="J114" t="str">
            <v>Công ty TNHH Thương Mại Tâm Long</v>
          </cell>
          <cell r="K114" t="str">
            <v>Nova Biomedical Corporation</v>
          </cell>
          <cell r="L114" t="str">
            <v>Mỹ</v>
          </cell>
          <cell r="M114" t="str">
            <v/>
          </cell>
          <cell r="N114" t="str">
            <v>GPNK: 9340NK/BYT-TB-CT
TKHQ: 105597182940</v>
          </cell>
          <cell r="O114">
            <v>34000000</v>
          </cell>
          <cell r="P114">
            <v>34000000</v>
          </cell>
          <cell r="Q114">
            <v>34000000</v>
          </cell>
          <cell r="R114">
            <v>34000000</v>
          </cell>
          <cell r="S114" t="str">
            <v>24278037</v>
          </cell>
          <cell r="T114" t="str">
            <v>4883/QĐ-BVQY103</v>
          </cell>
          <cell r="U114">
            <v>46104</v>
          </cell>
          <cell r="V114">
            <v>0</v>
          </cell>
          <cell r="W114">
            <v>0</v>
          </cell>
          <cell r="X114">
            <v>11</v>
          </cell>
          <cell r="Y114">
            <v>11</v>
          </cell>
          <cell r="Z114">
            <v>0</v>
          </cell>
          <cell r="AA114">
            <v>34000000</v>
          </cell>
          <cell r="AB114">
            <v>374000000</v>
          </cell>
          <cell r="AC114">
            <v>11</v>
          </cell>
          <cell r="AD114">
            <v>34000000</v>
          </cell>
          <cell r="AE114">
            <v>374000000</v>
          </cell>
          <cell r="AF114">
            <v>0</v>
          </cell>
          <cell r="AG114">
            <v>0</v>
          </cell>
          <cell r="AJ114">
            <v>527443</v>
          </cell>
          <cell r="AK114">
            <v>71</v>
          </cell>
        </row>
        <row r="115">
          <cell r="E115" t="str">
            <v>Cartridge đo các thông số khí máu (pH, pCO2, pO2)/ Điện giải (Na, K, Ca)/ Glucose&amp;Lactate/Hct</v>
          </cell>
          <cell r="F115" t="str">
            <v>Prime Calibrator Cartridge CCS Comp 300 Sample; 52427</v>
          </cell>
          <cell r="H115" t="str">
            <v>Hộp</v>
          </cell>
          <cell r="I115" t="str">
            <v/>
          </cell>
          <cell r="J115" t="str">
            <v>Công ty TNHH Thương Mại Tâm Long</v>
          </cell>
          <cell r="K115" t="str">
            <v>Nova Biomedical Corporation</v>
          </cell>
          <cell r="L115" t="str">
            <v>Mỹ</v>
          </cell>
          <cell r="M115" t="str">
            <v/>
          </cell>
          <cell r="N115" t="str">
            <v>GPNK: 9340NK/BYT-TB-CT
TKHQ: 105597182940</v>
          </cell>
          <cell r="O115">
            <v>34000000</v>
          </cell>
          <cell r="P115">
            <v>34000000</v>
          </cell>
          <cell r="Q115">
            <v>34000000</v>
          </cell>
          <cell r="R115">
            <v>34000000</v>
          </cell>
          <cell r="S115" t="str">
            <v>24247063</v>
          </cell>
          <cell r="T115" t="str">
            <v>4883/QĐ-BVQY103</v>
          </cell>
          <cell r="U115">
            <v>46065</v>
          </cell>
          <cell r="V115">
            <v>0</v>
          </cell>
          <cell r="W115">
            <v>0</v>
          </cell>
          <cell r="X115">
            <v>1</v>
          </cell>
          <cell r="Y115">
            <v>1</v>
          </cell>
          <cell r="Z115">
            <v>0</v>
          </cell>
          <cell r="AA115">
            <v>34000000</v>
          </cell>
          <cell r="AB115">
            <v>34000000</v>
          </cell>
          <cell r="AC115">
            <v>1</v>
          </cell>
          <cell r="AD115">
            <v>34000000</v>
          </cell>
          <cell r="AE115">
            <v>34000000</v>
          </cell>
          <cell r="AF115">
            <v>0</v>
          </cell>
          <cell r="AG115">
            <v>0</v>
          </cell>
          <cell r="AJ115">
            <v>526700</v>
          </cell>
          <cell r="AK115">
            <v>71</v>
          </cell>
        </row>
        <row r="116">
          <cell r="E116" t="str">
            <v>Cartridge đo các thông số khí máu (pH, pCO2, pO2)/ Điện giải (Na, K, Ca)/ Glucose&amp;Lactate/Hct</v>
          </cell>
          <cell r="F116" t="str">
            <v>Prime Calibrator Cartridge CCS Comp 300 Sample; 52427</v>
          </cell>
          <cell r="H116" t="str">
            <v>Hộp</v>
          </cell>
          <cell r="I116" t="str">
            <v/>
          </cell>
          <cell r="J116" t="str">
            <v>Công ty TNHH Thương Mại Tâm Long</v>
          </cell>
          <cell r="K116" t="str">
            <v>Nova Biomedical Corporation</v>
          </cell>
          <cell r="L116" t="str">
            <v>Mỹ</v>
          </cell>
          <cell r="M116" t="str">
            <v/>
          </cell>
          <cell r="N116" t="str">
            <v>GPNK: 9340NK/BYT-TB-CT
TKHQ: 105597182940</v>
          </cell>
          <cell r="O116">
            <v>34000000</v>
          </cell>
          <cell r="P116">
            <v>34000000</v>
          </cell>
          <cell r="Q116">
            <v>34000000</v>
          </cell>
          <cell r="R116">
            <v>34000000</v>
          </cell>
          <cell r="S116" t="str">
            <v>24320078</v>
          </cell>
          <cell r="T116" t="str">
            <v>4883/QĐ-BVQY103</v>
          </cell>
          <cell r="U116">
            <v>46146</v>
          </cell>
          <cell r="V116">
            <v>0</v>
          </cell>
          <cell r="W116">
            <v>0</v>
          </cell>
          <cell r="X116">
            <v>6</v>
          </cell>
          <cell r="Y116">
            <v>6</v>
          </cell>
          <cell r="Z116">
            <v>0</v>
          </cell>
          <cell r="AA116">
            <v>34000000</v>
          </cell>
          <cell r="AB116">
            <v>204000000</v>
          </cell>
          <cell r="AC116">
            <v>6</v>
          </cell>
          <cell r="AD116">
            <v>34000000</v>
          </cell>
          <cell r="AE116">
            <v>204000000</v>
          </cell>
          <cell r="AF116">
            <v>0</v>
          </cell>
          <cell r="AG116">
            <v>0</v>
          </cell>
          <cell r="AJ116">
            <v>526706</v>
          </cell>
          <cell r="AK116">
            <v>71</v>
          </cell>
        </row>
        <row r="117">
          <cell r="E117" t="str">
            <v>Cartridge đo các thông số khí máu (pH, pCO2, pO2)/ Điện giải (Na, K, Ca)/ Glucose&amp;Lactate/Hct</v>
          </cell>
          <cell r="F117" t="str">
            <v>Prime Calibrator Cartridge CCS Comp 100 Sample; 52861</v>
          </cell>
          <cell r="H117" t="str">
            <v>Hộp</v>
          </cell>
          <cell r="I117" t="str">
            <v/>
          </cell>
          <cell r="J117" t="str">
            <v>Công ty TNHH Thương Mại Tâm Long</v>
          </cell>
          <cell r="K117" t="str">
            <v>Nova Biomedical Corporation</v>
          </cell>
          <cell r="L117" t="str">
            <v>Mỹ</v>
          </cell>
          <cell r="M117" t="str">
            <v/>
          </cell>
          <cell r="N117" t="str">
            <v>GPNK: 9340NK/BYT-TB-CT
TKHQ: 105597182940</v>
          </cell>
          <cell r="O117">
            <v>18000000</v>
          </cell>
          <cell r="P117">
            <v>18000000</v>
          </cell>
          <cell r="Q117">
            <v>18000000</v>
          </cell>
          <cell r="R117">
            <v>18000000</v>
          </cell>
          <cell r="S117" t="str">
            <v>24312049</v>
          </cell>
          <cell r="T117" t="str">
            <v>4883/QĐ-BVQY103</v>
          </cell>
          <cell r="U117">
            <v>46141</v>
          </cell>
          <cell r="V117">
            <v>0</v>
          </cell>
          <cell r="W117">
            <v>0</v>
          </cell>
          <cell r="X117">
            <v>10</v>
          </cell>
          <cell r="Y117">
            <v>10</v>
          </cell>
          <cell r="Z117">
            <v>0</v>
          </cell>
          <cell r="AA117">
            <v>18000000</v>
          </cell>
          <cell r="AB117">
            <v>180000000</v>
          </cell>
          <cell r="AC117">
            <v>10</v>
          </cell>
          <cell r="AD117">
            <v>18000000</v>
          </cell>
          <cell r="AE117">
            <v>180000000</v>
          </cell>
          <cell r="AF117">
            <v>0</v>
          </cell>
          <cell r="AG117">
            <v>0</v>
          </cell>
          <cell r="AJ117">
            <v>526705</v>
          </cell>
          <cell r="AK117">
            <v>71</v>
          </cell>
        </row>
        <row r="118">
          <cell r="E118" t="str">
            <v>Cartridge đo các thông số khí máu (pH, pCO2, pO2)/ Điện giải (Na, K, Ca)/ Glucose&amp;Lactate/Hct</v>
          </cell>
          <cell r="F118" t="str">
            <v>Prime Calibrator Cartridge CCS Comp 300 Sample; 52427</v>
          </cell>
          <cell r="H118" t="str">
            <v>Hộp</v>
          </cell>
          <cell r="I118" t="str">
            <v/>
          </cell>
          <cell r="J118" t="str">
            <v>Công ty TNHH Điện Dương</v>
          </cell>
          <cell r="K118" t="str">
            <v>Nova Biomedical Corporation</v>
          </cell>
          <cell r="L118" t="str">
            <v>Mỹ</v>
          </cell>
          <cell r="M118" t="str">
            <v/>
          </cell>
          <cell r="N118" t="str">
            <v>9340NK/BYT-TB-CT</v>
          </cell>
          <cell r="O118">
            <v>34000000</v>
          </cell>
          <cell r="P118">
            <v>34000000</v>
          </cell>
          <cell r="Q118">
            <v>34000000</v>
          </cell>
          <cell r="R118">
            <v>34000000</v>
          </cell>
          <cell r="S118" t="str">
            <v>24247063</v>
          </cell>
          <cell r="T118" t="str">
            <v>1833/QĐ-BVQY103</v>
          </cell>
          <cell r="U118">
            <v>46065</v>
          </cell>
          <cell r="V118">
            <v>0</v>
          </cell>
          <cell r="W118">
            <v>0</v>
          </cell>
          <cell r="X118">
            <v>4</v>
          </cell>
          <cell r="Y118">
            <v>4</v>
          </cell>
          <cell r="Z118">
            <v>0</v>
          </cell>
          <cell r="AA118">
            <v>34000000</v>
          </cell>
          <cell r="AB118">
            <v>136000000</v>
          </cell>
          <cell r="AC118">
            <v>4</v>
          </cell>
          <cell r="AD118">
            <v>34000000</v>
          </cell>
          <cell r="AE118">
            <v>136000000</v>
          </cell>
          <cell r="AF118">
            <v>0</v>
          </cell>
          <cell r="AG118">
            <v>0</v>
          </cell>
          <cell r="AJ118">
            <v>516681</v>
          </cell>
          <cell r="AK118">
            <v>71</v>
          </cell>
        </row>
        <row r="119">
          <cell r="E119" t="str">
            <v>Cartridge đo các thông số khí máu (pH, pCO2, pO2)/ Điện giải (Na, K, Ca)/ Glucose&amp;Lactate/Hct</v>
          </cell>
          <cell r="F119" t="str">
            <v>Prime Calibrator Cartridge CCS Comp 300 Sample; 52427</v>
          </cell>
          <cell r="H119" t="str">
            <v>Hộp</v>
          </cell>
          <cell r="I119" t="str">
            <v/>
          </cell>
          <cell r="J119" t="str">
            <v>Công ty TNHH Điện Dương</v>
          </cell>
          <cell r="K119" t="str">
            <v>Nova Biomedical Corporation</v>
          </cell>
          <cell r="L119" t="str">
            <v>Mỹ</v>
          </cell>
          <cell r="M119" t="str">
            <v/>
          </cell>
          <cell r="N119" t="str">
            <v>9340NK/BYT-TB-CT</v>
          </cell>
          <cell r="O119">
            <v>34000000</v>
          </cell>
          <cell r="P119">
            <v>34000000</v>
          </cell>
          <cell r="Q119">
            <v>34000000</v>
          </cell>
          <cell r="R119">
            <v>34000000</v>
          </cell>
          <cell r="S119" t="str">
            <v>24163036</v>
          </cell>
          <cell r="T119" t="str">
            <v>1833/QĐ-BVQY103</v>
          </cell>
          <cell r="U119">
            <v>45994</v>
          </cell>
          <cell r="V119">
            <v>0</v>
          </cell>
          <cell r="W119">
            <v>0</v>
          </cell>
          <cell r="X119">
            <v>8</v>
          </cell>
          <cell r="Y119">
            <v>8</v>
          </cell>
          <cell r="Z119">
            <v>0</v>
          </cell>
          <cell r="AA119">
            <v>34000000</v>
          </cell>
          <cell r="AB119">
            <v>272000000</v>
          </cell>
          <cell r="AC119">
            <v>8</v>
          </cell>
          <cell r="AD119">
            <v>34000000</v>
          </cell>
          <cell r="AE119">
            <v>272000000</v>
          </cell>
          <cell r="AF119">
            <v>0</v>
          </cell>
          <cell r="AG119">
            <v>0</v>
          </cell>
          <cell r="AJ119">
            <v>386702</v>
          </cell>
          <cell r="AK119">
            <v>71</v>
          </cell>
        </row>
        <row r="120">
          <cell r="E120" t="str">
            <v>Cartridge đo các thông số khí máu (pH, pCO2, pO2)/ Điện giải (Na, K, Ca)/ Glucose&amp;Lactate/Hct</v>
          </cell>
          <cell r="F120" t="str">
            <v>Prime Calibrator Cartridge CCS Comp 100 Sample; 52861</v>
          </cell>
          <cell r="H120" t="str">
            <v>Hộp</v>
          </cell>
          <cell r="I120" t="str">
            <v/>
          </cell>
          <cell r="J120" t="str">
            <v>Công ty TNHH Điện Dương</v>
          </cell>
          <cell r="K120" t="str">
            <v>Nova Biomedical Corporation</v>
          </cell>
          <cell r="L120" t="str">
            <v>Mỹ</v>
          </cell>
          <cell r="M120" t="str">
            <v/>
          </cell>
          <cell r="N120" t="str">
            <v>9340NK/BYT-TB-CT</v>
          </cell>
          <cell r="O120">
            <v>18000000</v>
          </cell>
          <cell r="P120">
            <v>18000000</v>
          </cell>
          <cell r="Q120">
            <v>18000000</v>
          </cell>
          <cell r="R120">
            <v>18000000</v>
          </cell>
          <cell r="S120" t="str">
            <v>24171069</v>
          </cell>
          <cell r="T120" t="str">
            <v>1833/QĐ-BVQY103</v>
          </cell>
          <cell r="U120">
            <v>46002</v>
          </cell>
          <cell r="V120">
            <v>0</v>
          </cell>
          <cell r="W120">
            <v>0</v>
          </cell>
          <cell r="X120">
            <v>3</v>
          </cell>
          <cell r="Y120">
            <v>3</v>
          </cell>
          <cell r="Z120">
            <v>0</v>
          </cell>
          <cell r="AA120">
            <v>18000000</v>
          </cell>
          <cell r="AB120">
            <v>54000000</v>
          </cell>
          <cell r="AC120">
            <v>3</v>
          </cell>
          <cell r="AD120">
            <v>18000000</v>
          </cell>
          <cell r="AE120">
            <v>54000000</v>
          </cell>
          <cell r="AF120">
            <v>0</v>
          </cell>
          <cell r="AG120">
            <v>0</v>
          </cell>
          <cell r="AJ120">
            <v>386701</v>
          </cell>
          <cell r="AK120">
            <v>71</v>
          </cell>
        </row>
        <row r="121">
          <cell r="E121" t="str">
            <v>Cartridge đo các thông số khí máu (pH, pCO2, pO2)/ Điện giải (Na, K, Ca)/ Glucose&amp;Lactate/Hct</v>
          </cell>
          <cell r="F121" t="str">
            <v>Prime Calibrator Cartridge CCS Comp 300 Sample; 52427</v>
          </cell>
          <cell r="H121" t="str">
            <v>Hộp</v>
          </cell>
          <cell r="I121" t="str">
            <v/>
          </cell>
          <cell r="J121" t="str">
            <v>Công ty TNHH Điện Dương</v>
          </cell>
          <cell r="K121" t="str">
            <v>Nova Biomedical Corporation</v>
          </cell>
          <cell r="L121" t="str">
            <v>Mỹ</v>
          </cell>
          <cell r="M121" t="str">
            <v/>
          </cell>
          <cell r="N121" t="str">
            <v>9340NK/BYT-TB-CT</v>
          </cell>
          <cell r="O121">
            <v>34000000</v>
          </cell>
          <cell r="P121">
            <v>34000000</v>
          </cell>
          <cell r="Q121">
            <v>34000000</v>
          </cell>
          <cell r="R121">
            <v>34000000</v>
          </cell>
          <cell r="S121" t="str">
            <v>24141096</v>
          </cell>
          <cell r="T121" t="str">
            <v>1833/QĐ-BVQY103</v>
          </cell>
          <cell r="U121">
            <v>45971</v>
          </cell>
          <cell r="V121">
            <v>0</v>
          </cell>
          <cell r="W121">
            <v>0</v>
          </cell>
          <cell r="X121">
            <v>8</v>
          </cell>
          <cell r="Y121">
            <v>8</v>
          </cell>
          <cell r="Z121">
            <v>0</v>
          </cell>
          <cell r="AA121">
            <v>34000000</v>
          </cell>
          <cell r="AB121">
            <v>272000000</v>
          </cell>
          <cell r="AC121">
            <v>8</v>
          </cell>
          <cell r="AD121">
            <v>34000000</v>
          </cell>
          <cell r="AE121">
            <v>272000000</v>
          </cell>
          <cell r="AF121">
            <v>0</v>
          </cell>
          <cell r="AG121">
            <v>0</v>
          </cell>
          <cell r="AJ121">
            <v>384379</v>
          </cell>
          <cell r="AK121">
            <v>71</v>
          </cell>
        </row>
        <row r="122">
          <cell r="E122" t="str">
            <v>Cartridge đo các thông số khí máu (pH, pCO2, pO2)/ Điện giải (Na, K, Ca)/ Glucose&amp;Lactate/Hct</v>
          </cell>
          <cell r="F122" t="str">
            <v>Prime Calibrator Cartridge CCS Comp 300 Sample; 52427</v>
          </cell>
          <cell r="H122" t="str">
            <v>Hộp</v>
          </cell>
          <cell r="I122" t="str">
            <v/>
          </cell>
          <cell r="J122" t="str">
            <v>Công ty TNHH Điện Dương</v>
          </cell>
          <cell r="K122" t="str">
            <v>Nova Biomedical Corporation</v>
          </cell>
          <cell r="L122" t="str">
            <v>Mỹ</v>
          </cell>
          <cell r="M122" t="str">
            <v/>
          </cell>
          <cell r="N122" t="str">
            <v>9340NK/BYT-TB-CT</v>
          </cell>
          <cell r="O122">
            <v>34000000</v>
          </cell>
          <cell r="P122">
            <v>34000000</v>
          </cell>
          <cell r="Q122">
            <v>34000000</v>
          </cell>
          <cell r="R122">
            <v>34000000</v>
          </cell>
          <cell r="S122" t="str">
            <v>24081066</v>
          </cell>
          <cell r="T122" t="str">
            <v>1833/QĐ-BVQY103</v>
          </cell>
          <cell r="U122">
            <v>45912</v>
          </cell>
          <cell r="V122">
            <v>1</v>
          </cell>
          <cell r="W122">
            <v>34000000</v>
          </cell>
          <cell r="X122">
            <v>0</v>
          </cell>
          <cell r="Y122">
            <v>0</v>
          </cell>
          <cell r="Z122">
            <v>0</v>
          </cell>
          <cell r="AA122">
            <v>34000000</v>
          </cell>
          <cell r="AB122">
            <v>0</v>
          </cell>
          <cell r="AC122">
            <v>1</v>
          </cell>
          <cell r="AD122">
            <v>34000000</v>
          </cell>
          <cell r="AE122">
            <v>34000000</v>
          </cell>
          <cell r="AF122">
            <v>0</v>
          </cell>
          <cell r="AG122">
            <v>0</v>
          </cell>
          <cell r="AJ122">
            <v>375805</v>
          </cell>
          <cell r="AK122">
            <v>71</v>
          </cell>
        </row>
        <row r="123">
          <cell r="E123" t="str">
            <v>Cartridge đo các thông số khí máu (pH, pCO2, pO2)/ Điện giải (Na, K, Ca)/ Glucose&amp;Lactate/Hct</v>
          </cell>
          <cell r="F123" t="str">
            <v>Prime Calibrator Cartridge CCS Comp 100 Sample; 52861</v>
          </cell>
          <cell r="H123" t="str">
            <v>Hộp</v>
          </cell>
          <cell r="I123" t="str">
            <v/>
          </cell>
          <cell r="J123" t="str">
            <v>Công ty TNHH Điện Dương</v>
          </cell>
          <cell r="K123" t="str">
            <v>Nova Biomedical Corporation</v>
          </cell>
          <cell r="L123" t="str">
            <v>Mỹ</v>
          </cell>
          <cell r="M123" t="str">
            <v/>
          </cell>
          <cell r="N123" t="str">
            <v>9340NK/BYT-TB-CT</v>
          </cell>
          <cell r="O123">
            <v>18000000</v>
          </cell>
          <cell r="P123">
            <v>18000000</v>
          </cell>
          <cell r="Q123">
            <v>18000000</v>
          </cell>
          <cell r="R123">
            <v>18000000</v>
          </cell>
          <cell r="S123" t="str">
            <v>24109058</v>
          </cell>
          <cell r="T123" t="str">
            <v>1833/QĐ-BVQY103</v>
          </cell>
          <cell r="U123">
            <v>45941</v>
          </cell>
          <cell r="V123">
            <v>2</v>
          </cell>
          <cell r="W123">
            <v>36000000</v>
          </cell>
          <cell r="X123">
            <v>0</v>
          </cell>
          <cell r="Y123">
            <v>0</v>
          </cell>
          <cell r="Z123">
            <v>0</v>
          </cell>
          <cell r="AA123">
            <v>18000000</v>
          </cell>
          <cell r="AB123">
            <v>0</v>
          </cell>
          <cell r="AC123">
            <v>2</v>
          </cell>
          <cell r="AD123">
            <v>18000000</v>
          </cell>
          <cell r="AE123">
            <v>36000000</v>
          </cell>
          <cell r="AF123">
            <v>0</v>
          </cell>
          <cell r="AG123">
            <v>0</v>
          </cell>
          <cell r="AJ123">
            <v>375804</v>
          </cell>
          <cell r="AK123">
            <v>71</v>
          </cell>
        </row>
        <row r="124">
          <cell r="E124" t="str">
            <v>CD13 Đánh dấu huỳnh quang ECD</v>
          </cell>
          <cell r="F124" t="str">
            <v>CD13-ECD; B36286</v>
          </cell>
          <cell r="H124" t="str">
            <v>lọ</v>
          </cell>
          <cell r="I124" t="str">
            <v/>
          </cell>
          <cell r="J124" t="str">
            <v>Công ty TNHH Thiết bị Minh Tâm</v>
          </cell>
          <cell r="K124" t="str">
            <v>Immunotech S.A.S</v>
          </cell>
          <cell r="L124" t="str">
            <v>Pháp</v>
          </cell>
          <cell r="M124" t="str">
            <v/>
          </cell>
          <cell r="N124" t="str">
            <v>1996NK/BYT-TB-CT</v>
          </cell>
          <cell r="O124">
            <v>23740500</v>
          </cell>
          <cell r="P124">
            <v>23740500</v>
          </cell>
          <cell r="Q124">
            <v>23740500</v>
          </cell>
          <cell r="R124">
            <v>23740500</v>
          </cell>
          <cell r="S124" t="str">
            <v>200505</v>
          </cell>
          <cell r="T124" t="str">
            <v>4682/QĐ-BVQY103</v>
          </cell>
          <cell r="U124">
            <v>45785</v>
          </cell>
          <cell r="V124">
            <v>0</v>
          </cell>
          <cell r="W124">
            <v>0</v>
          </cell>
          <cell r="X124">
            <v>1</v>
          </cell>
          <cell r="Y124">
            <v>1</v>
          </cell>
          <cell r="Z124">
            <v>0</v>
          </cell>
          <cell r="AA124">
            <v>23740500</v>
          </cell>
          <cell r="AB124">
            <v>23740500</v>
          </cell>
          <cell r="AC124">
            <v>1</v>
          </cell>
          <cell r="AD124">
            <v>23740500</v>
          </cell>
          <cell r="AE124">
            <v>23740500</v>
          </cell>
          <cell r="AF124">
            <v>0</v>
          </cell>
          <cell r="AG124">
            <v>0</v>
          </cell>
          <cell r="AJ124">
            <v>383063</v>
          </cell>
          <cell r="AK124">
            <v>1</v>
          </cell>
        </row>
        <row r="125">
          <cell r="E125" t="str">
            <v>CD20 Đánh dấu huỳnh quang APC</v>
          </cell>
          <cell r="F125" t="str">
            <v>CD20-APC; A21693</v>
          </cell>
          <cell r="H125" t="str">
            <v>lọ</v>
          </cell>
          <cell r="I125" t="str">
            <v/>
          </cell>
          <cell r="J125" t="str">
            <v>Công ty TNHH Thiết bị Minh Tâm</v>
          </cell>
          <cell r="K125" t="str">
            <v>Immunotech S.A.S</v>
          </cell>
          <cell r="L125" t="str">
            <v>Pháp</v>
          </cell>
          <cell r="M125" t="str">
            <v/>
          </cell>
          <cell r="N125" t="str">
            <v>1996NK/BYT-TB-CT</v>
          </cell>
          <cell r="O125">
            <v>21186900</v>
          </cell>
          <cell r="P125">
            <v>21186900</v>
          </cell>
          <cell r="Q125">
            <v>21186900</v>
          </cell>
          <cell r="R125">
            <v>21186900</v>
          </cell>
          <cell r="S125" t="str">
            <v>200505</v>
          </cell>
          <cell r="T125" t="str">
            <v>4682/QĐ-BVQY103</v>
          </cell>
          <cell r="U125">
            <v>45808</v>
          </cell>
          <cell r="V125">
            <v>0</v>
          </cell>
          <cell r="W125">
            <v>0</v>
          </cell>
          <cell r="X125">
            <v>1</v>
          </cell>
          <cell r="Y125">
            <v>1</v>
          </cell>
          <cell r="Z125">
            <v>0</v>
          </cell>
          <cell r="AA125">
            <v>21186900</v>
          </cell>
          <cell r="AB125">
            <v>21186900</v>
          </cell>
          <cell r="AC125">
            <v>1</v>
          </cell>
          <cell r="AD125">
            <v>21186900</v>
          </cell>
          <cell r="AE125">
            <v>21186900</v>
          </cell>
          <cell r="AF125">
            <v>0</v>
          </cell>
          <cell r="AG125">
            <v>0</v>
          </cell>
          <cell r="AJ125">
            <v>383065</v>
          </cell>
          <cell r="AK125">
            <v>1</v>
          </cell>
        </row>
        <row r="126">
          <cell r="E126" t="str">
            <v>CD4 Đánh dấu huỳnh quang APC</v>
          </cell>
          <cell r="F126" t="str">
            <v>CD4-APC; IM2468</v>
          </cell>
          <cell r="H126" t="str">
            <v>lọ</v>
          </cell>
          <cell r="I126" t="str">
            <v/>
          </cell>
          <cell r="J126" t="str">
            <v>Công ty TNHH Thiết bị Minh Tâm</v>
          </cell>
          <cell r="K126" t="str">
            <v>Immunotech S.A.S</v>
          </cell>
          <cell r="L126" t="str">
            <v>Pháp</v>
          </cell>
          <cell r="M126" t="str">
            <v/>
          </cell>
          <cell r="N126" t="str">
            <v>2300182ĐKLH/BYT-TB-CT</v>
          </cell>
          <cell r="O126">
            <v>27054300</v>
          </cell>
          <cell r="P126">
            <v>27054300</v>
          </cell>
          <cell r="Q126">
            <v>27054300</v>
          </cell>
          <cell r="R126">
            <v>27054300</v>
          </cell>
          <cell r="S126" t="str">
            <v>200520</v>
          </cell>
          <cell r="T126" t="str">
            <v>4682/QĐ-BVQY103</v>
          </cell>
          <cell r="U126">
            <v>45822</v>
          </cell>
          <cell r="V126">
            <v>0</v>
          </cell>
          <cell r="W126">
            <v>0</v>
          </cell>
          <cell r="X126">
            <v>1</v>
          </cell>
          <cell r="Y126">
            <v>1</v>
          </cell>
          <cell r="Z126">
            <v>0</v>
          </cell>
          <cell r="AA126">
            <v>27054300</v>
          </cell>
          <cell r="AB126">
            <v>27054300</v>
          </cell>
          <cell r="AC126">
            <v>1</v>
          </cell>
          <cell r="AD126">
            <v>27054300</v>
          </cell>
          <cell r="AE126">
            <v>27054300</v>
          </cell>
          <cell r="AF126">
            <v>0</v>
          </cell>
          <cell r="AG126">
            <v>0</v>
          </cell>
          <cell r="AJ126">
            <v>383066</v>
          </cell>
          <cell r="AK126">
            <v>1</v>
          </cell>
        </row>
        <row r="127">
          <cell r="E127" t="str">
            <v>Cóng phản ứng dạng khối dùng cho hệ thống máy đông máu tự động</v>
          </cell>
          <cell r="F127" t="str">
            <v>0029400100
ACL TOP Cuvettes</v>
          </cell>
          <cell r="H127" t="str">
            <v>Hộp</v>
          </cell>
          <cell r="I127" t="str">
            <v/>
          </cell>
          <cell r="J127" t="str">
            <v>Công ty TNHH Kỹ thuật Thanh Hà</v>
          </cell>
          <cell r="K127" t="str">
            <v>Sunrise Technologies SA, Tây Ban Nha sản xuất cho Instrumentation Laboratory Company, Mỹ</v>
          </cell>
          <cell r="L127" t="str">
            <v>Tây Ban Nha</v>
          </cell>
          <cell r="M127" t="str">
            <v/>
          </cell>
          <cell r="N127" t="str">
            <v>200000261/PCBA-HN</v>
          </cell>
          <cell r="O127">
            <v>9676800</v>
          </cell>
          <cell r="P127">
            <v>9676800</v>
          </cell>
          <cell r="Q127">
            <v>9676800</v>
          </cell>
          <cell r="R127">
            <v>9676800</v>
          </cell>
          <cell r="S127" t="str">
            <v>SSS2403</v>
          </cell>
          <cell r="T127" t="str">
            <v>779/QĐ-BVQY103</v>
          </cell>
          <cell r="V127">
            <v>0</v>
          </cell>
          <cell r="W127">
            <v>0</v>
          </cell>
          <cell r="X127">
            <v>10</v>
          </cell>
          <cell r="Y127">
            <v>10</v>
          </cell>
          <cell r="Z127">
            <v>0</v>
          </cell>
          <cell r="AA127">
            <v>9676800</v>
          </cell>
          <cell r="AB127">
            <v>96768000</v>
          </cell>
          <cell r="AC127">
            <v>10</v>
          </cell>
          <cell r="AD127">
            <v>9676800</v>
          </cell>
          <cell r="AE127">
            <v>96768000</v>
          </cell>
          <cell r="AF127">
            <v>0</v>
          </cell>
          <cell r="AG127">
            <v>0</v>
          </cell>
          <cell r="AJ127">
            <v>538362</v>
          </cell>
          <cell r="AK127">
            <v>10</v>
          </cell>
        </row>
        <row r="128">
          <cell r="E128" t="str">
            <v>Cồn 96 độ</v>
          </cell>
          <cell r="F128" t="str">
            <v>Cồn 96</v>
          </cell>
          <cell r="H128" t="str">
            <v>Lít</v>
          </cell>
          <cell r="I128" t="str">
            <v/>
          </cell>
          <cell r="J128" t="str">
            <v>Công ty TNHH Kỹ thương Minh Long</v>
          </cell>
          <cell r="K128" t="str">
            <v>Thuận Phát</v>
          </cell>
          <cell r="L128" t="str">
            <v>Việt Nam</v>
          </cell>
          <cell r="M128" t="str">
            <v/>
          </cell>
          <cell r="N128" t="str">
            <v/>
          </cell>
          <cell r="O128">
            <v>29500</v>
          </cell>
          <cell r="P128">
            <v>29500</v>
          </cell>
          <cell r="Q128">
            <v>29500</v>
          </cell>
          <cell r="R128">
            <v>29500</v>
          </cell>
          <cell r="S128" t="str">
            <v>220823</v>
          </cell>
          <cell r="T128" t="str">
            <v>4328/QĐ-BVQY103</v>
          </cell>
          <cell r="U128">
            <v>46987</v>
          </cell>
          <cell r="V128">
            <v>300</v>
          </cell>
          <cell r="W128">
            <v>8850000</v>
          </cell>
          <cell r="X128">
            <v>0</v>
          </cell>
          <cell r="Y128">
            <v>0</v>
          </cell>
          <cell r="Z128">
            <v>0</v>
          </cell>
          <cell r="AA128">
            <v>29500</v>
          </cell>
          <cell r="AB128">
            <v>0</v>
          </cell>
          <cell r="AC128">
            <v>280</v>
          </cell>
          <cell r="AD128">
            <v>29500</v>
          </cell>
          <cell r="AE128">
            <v>8260000</v>
          </cell>
          <cell r="AF128">
            <v>20</v>
          </cell>
          <cell r="AG128">
            <v>590000</v>
          </cell>
          <cell r="AJ128">
            <v>319652</v>
          </cell>
          <cell r="AK128">
            <v>0</v>
          </cell>
        </row>
        <row r="129">
          <cell r="E129" t="str">
            <v>Cồn tuyệt đối</v>
          </cell>
          <cell r="F129" t="str">
            <v>Cồn tuyệt đối</v>
          </cell>
          <cell r="H129" t="str">
            <v>lít</v>
          </cell>
          <cell r="I129" t="str">
            <v/>
          </cell>
          <cell r="J129" t="str">
            <v>Công ty Cổ phần Hóa Dược Việt Nam</v>
          </cell>
          <cell r="K129" t="str">
            <v>CTCP Hóa Dược Việt Nam</v>
          </cell>
          <cell r="L129" t="str">
            <v>Việt Nam</v>
          </cell>
          <cell r="M129" t="str">
            <v/>
          </cell>
          <cell r="N129" t="str">
            <v>VD-19100-13</v>
          </cell>
          <cell r="O129">
            <v>92000</v>
          </cell>
          <cell r="P129">
            <v>92000</v>
          </cell>
          <cell r="Q129">
            <v>92000</v>
          </cell>
          <cell r="R129">
            <v>92000</v>
          </cell>
          <cell r="S129" t="str">
            <v>010824</v>
          </cell>
          <cell r="T129" t="str">
            <v>2277/QĐ-BVQY103</v>
          </cell>
          <cell r="U129">
            <v>47336</v>
          </cell>
          <cell r="V129">
            <v>0</v>
          </cell>
          <cell r="W129">
            <v>0</v>
          </cell>
          <cell r="X129">
            <v>260</v>
          </cell>
          <cell r="Y129">
            <v>260</v>
          </cell>
          <cell r="Z129">
            <v>0</v>
          </cell>
          <cell r="AA129">
            <v>92000</v>
          </cell>
          <cell r="AB129">
            <v>23920000</v>
          </cell>
          <cell r="AC129">
            <v>152</v>
          </cell>
          <cell r="AD129">
            <v>92000</v>
          </cell>
          <cell r="AE129">
            <v>13984000</v>
          </cell>
          <cell r="AF129">
            <v>108</v>
          </cell>
          <cell r="AG129">
            <v>9936000</v>
          </cell>
          <cell r="AJ129">
            <v>408099</v>
          </cell>
          <cell r="AK129">
            <v>500</v>
          </cell>
        </row>
        <row r="130">
          <cell r="E130" t="str">
            <v>Cồn tuyệt đối</v>
          </cell>
          <cell r="F130" t="str">
            <v>Cồn tuyệt đối</v>
          </cell>
          <cell r="H130" t="str">
            <v>lít</v>
          </cell>
          <cell r="I130" t="str">
            <v/>
          </cell>
          <cell r="J130" t="str">
            <v>Công ty Cổ phần Hóa Dược Việt Nam</v>
          </cell>
          <cell r="K130" t="str">
            <v>CTCP Hóa Dược Việt Nam</v>
          </cell>
          <cell r="L130" t="str">
            <v>Việt Nam</v>
          </cell>
          <cell r="M130" t="str">
            <v/>
          </cell>
          <cell r="N130" t="str">
            <v>VD-19100-13</v>
          </cell>
          <cell r="O130">
            <v>92000</v>
          </cell>
          <cell r="P130">
            <v>92000</v>
          </cell>
          <cell r="Q130">
            <v>92000</v>
          </cell>
          <cell r="R130">
            <v>92000</v>
          </cell>
          <cell r="S130" t="str">
            <v>0014</v>
          </cell>
          <cell r="T130" t="str">
            <v>2277/QĐ-BVQY103</v>
          </cell>
          <cell r="U130">
            <v>47097</v>
          </cell>
          <cell r="V130">
            <v>0</v>
          </cell>
          <cell r="W130">
            <v>0</v>
          </cell>
          <cell r="X130">
            <v>12</v>
          </cell>
          <cell r="Y130">
            <v>12</v>
          </cell>
          <cell r="Z130">
            <v>0</v>
          </cell>
          <cell r="AA130">
            <v>92000</v>
          </cell>
          <cell r="AB130">
            <v>1104000</v>
          </cell>
          <cell r="AC130">
            <v>12</v>
          </cell>
          <cell r="AD130">
            <v>92000</v>
          </cell>
          <cell r="AE130">
            <v>1104000</v>
          </cell>
          <cell r="AF130">
            <v>0</v>
          </cell>
          <cell r="AG130">
            <v>0</v>
          </cell>
          <cell r="AJ130">
            <v>384535</v>
          </cell>
          <cell r="AK130">
            <v>500</v>
          </cell>
        </row>
        <row r="131">
          <cell r="E131" t="str">
            <v>Cồn tuyệt đối</v>
          </cell>
          <cell r="F131" t="str">
            <v>Cồn tuyệt đối</v>
          </cell>
          <cell r="H131" t="str">
            <v>lít</v>
          </cell>
          <cell r="I131" t="str">
            <v/>
          </cell>
          <cell r="J131" t="str">
            <v>Công ty Cổ phần Hóa Dược Việt Nam</v>
          </cell>
          <cell r="K131" t="str">
            <v>CTCP Hóa Dược Việt Nam</v>
          </cell>
          <cell r="L131" t="str">
            <v>Việt Nam</v>
          </cell>
          <cell r="M131" t="str">
            <v/>
          </cell>
          <cell r="N131" t="str">
            <v>VD-19100-13</v>
          </cell>
          <cell r="O131">
            <v>92000</v>
          </cell>
          <cell r="P131">
            <v>92000</v>
          </cell>
          <cell r="Q131">
            <v>92000</v>
          </cell>
          <cell r="R131">
            <v>92000</v>
          </cell>
          <cell r="S131" t="str">
            <v>020424</v>
          </cell>
          <cell r="T131" t="str">
            <v>2277/QĐ-BVQY103</v>
          </cell>
          <cell r="U131">
            <v>47228</v>
          </cell>
          <cell r="V131">
            <v>0</v>
          </cell>
          <cell r="W131">
            <v>0</v>
          </cell>
          <cell r="X131">
            <v>228</v>
          </cell>
          <cell r="Y131">
            <v>228</v>
          </cell>
          <cell r="Z131">
            <v>0</v>
          </cell>
          <cell r="AA131">
            <v>92000</v>
          </cell>
          <cell r="AB131">
            <v>20976000</v>
          </cell>
          <cell r="AC131">
            <v>228</v>
          </cell>
          <cell r="AD131">
            <v>92000</v>
          </cell>
          <cell r="AE131">
            <v>20976000</v>
          </cell>
          <cell r="AF131">
            <v>0</v>
          </cell>
          <cell r="AG131">
            <v>0</v>
          </cell>
          <cell r="AJ131">
            <v>384534</v>
          </cell>
          <cell r="AK131">
            <v>500</v>
          </cell>
        </row>
        <row r="132">
          <cell r="E132" t="str">
            <v>Cơ chất phát quang</v>
          </cell>
          <cell r="F132" t="str">
            <v>81906
Access SUBSTRATE</v>
          </cell>
          <cell r="H132" t="str">
            <v>Hộp</v>
          </cell>
          <cell r="I132" t="str">
            <v/>
          </cell>
          <cell r="J132" t="str">
            <v>Công ty TNHH Thiết bị Minh Tâm</v>
          </cell>
          <cell r="K132" t="str">
            <v>Beckman Coulter, Inc., Mỹ</v>
          </cell>
          <cell r="L132" t="str">
            <v>Hoa Kỳ</v>
          </cell>
          <cell r="M132" t="str">
            <v/>
          </cell>
          <cell r="N132" t="str">
            <v>220000937/PCBA-HN</v>
          </cell>
          <cell r="O132">
            <v>10450440</v>
          </cell>
          <cell r="P132">
            <v>10450440</v>
          </cell>
          <cell r="Q132">
            <v>10450440</v>
          </cell>
          <cell r="R132">
            <v>10450440</v>
          </cell>
          <cell r="S132" t="str">
            <v>538243</v>
          </cell>
          <cell r="T132" t="str">
            <v>743/QĐ-BVQY103</v>
          </cell>
          <cell r="U132">
            <v>46081</v>
          </cell>
          <cell r="V132">
            <v>0</v>
          </cell>
          <cell r="W132">
            <v>0</v>
          </cell>
          <cell r="X132">
            <v>15</v>
          </cell>
          <cell r="Y132">
            <v>15</v>
          </cell>
          <cell r="Z132">
            <v>0</v>
          </cell>
          <cell r="AA132">
            <v>10450440</v>
          </cell>
          <cell r="AB132">
            <v>156756600</v>
          </cell>
          <cell r="AC132">
            <v>15</v>
          </cell>
          <cell r="AD132">
            <v>10450440</v>
          </cell>
          <cell r="AE132">
            <v>156756600</v>
          </cell>
          <cell r="AF132">
            <v>0</v>
          </cell>
          <cell r="AG132">
            <v>0</v>
          </cell>
          <cell r="AJ132">
            <v>546638</v>
          </cell>
          <cell r="AK132">
            <v>68</v>
          </cell>
        </row>
        <row r="133">
          <cell r="E133" t="str">
            <v>Cơ chất phát quang</v>
          </cell>
          <cell r="F133" t="str">
            <v>81906
Access SUBSTRATE</v>
          </cell>
          <cell r="H133" t="str">
            <v>Hộp</v>
          </cell>
          <cell r="I133" t="str">
            <v/>
          </cell>
          <cell r="J133" t="str">
            <v>Công ty TNHH Thiết bị Minh Tâm</v>
          </cell>
          <cell r="K133" t="str">
            <v>Beckman Coulter, Inc., Mỹ</v>
          </cell>
          <cell r="L133" t="str">
            <v>Hoa Kỳ</v>
          </cell>
          <cell r="M133" t="str">
            <v/>
          </cell>
          <cell r="N133" t="str">
            <v>220000937/PCBA-HN</v>
          </cell>
          <cell r="O133">
            <v>10450440</v>
          </cell>
          <cell r="P133">
            <v>10450440</v>
          </cell>
          <cell r="Q133">
            <v>10450440</v>
          </cell>
          <cell r="R133">
            <v>10450440</v>
          </cell>
          <cell r="S133" t="str">
            <v>440265</v>
          </cell>
          <cell r="T133" t="str">
            <v>743/QĐ-BVQY103</v>
          </cell>
          <cell r="U133">
            <v>45930</v>
          </cell>
          <cell r="V133">
            <v>0</v>
          </cell>
          <cell r="W133">
            <v>0</v>
          </cell>
          <cell r="X133">
            <v>15</v>
          </cell>
          <cell r="Y133">
            <v>15</v>
          </cell>
          <cell r="Z133">
            <v>0</v>
          </cell>
          <cell r="AA133">
            <v>10450440</v>
          </cell>
          <cell r="AB133">
            <v>156756600</v>
          </cell>
          <cell r="AC133">
            <v>15</v>
          </cell>
          <cell r="AD133">
            <v>10450440</v>
          </cell>
          <cell r="AE133">
            <v>156756600</v>
          </cell>
          <cell r="AF133">
            <v>0</v>
          </cell>
          <cell r="AG133">
            <v>0</v>
          </cell>
          <cell r="AJ133">
            <v>543275</v>
          </cell>
          <cell r="AK133">
            <v>68</v>
          </cell>
        </row>
        <row r="134">
          <cell r="E134" t="str">
            <v>Cơ chất phát quang</v>
          </cell>
          <cell r="F134" t="str">
            <v>81906
Access SUBSTRATE</v>
          </cell>
          <cell r="H134" t="str">
            <v>Hộp</v>
          </cell>
          <cell r="I134" t="str">
            <v/>
          </cell>
          <cell r="J134" t="str">
            <v>Công ty TNHH Thiết bị Minh Tâm</v>
          </cell>
          <cell r="K134" t="str">
            <v>Beckman Coulter, Inc., Mỹ</v>
          </cell>
          <cell r="L134" t="str">
            <v>Hoa Kỳ</v>
          </cell>
          <cell r="M134" t="str">
            <v/>
          </cell>
          <cell r="N134" t="str">
            <v>220000937/PCBA-HN</v>
          </cell>
          <cell r="O134">
            <v>10450440</v>
          </cell>
          <cell r="P134">
            <v>10450440</v>
          </cell>
          <cell r="Q134">
            <v>10450440</v>
          </cell>
          <cell r="R134">
            <v>10450440</v>
          </cell>
          <cell r="S134" t="str">
            <v>440165</v>
          </cell>
          <cell r="T134" t="str">
            <v>743/QĐ-BVQY103</v>
          </cell>
          <cell r="U134">
            <v>45900</v>
          </cell>
          <cell r="V134">
            <v>0</v>
          </cell>
          <cell r="W134">
            <v>0</v>
          </cell>
          <cell r="X134">
            <v>23</v>
          </cell>
          <cell r="Y134">
            <v>23</v>
          </cell>
          <cell r="Z134">
            <v>0</v>
          </cell>
          <cell r="AA134">
            <v>10450440</v>
          </cell>
          <cell r="AB134">
            <v>240360120</v>
          </cell>
          <cell r="AC134">
            <v>23</v>
          </cell>
          <cell r="AD134">
            <v>10450440</v>
          </cell>
          <cell r="AE134">
            <v>240360120</v>
          </cell>
          <cell r="AF134">
            <v>0</v>
          </cell>
          <cell r="AG134">
            <v>0</v>
          </cell>
          <cell r="AJ134">
            <v>534941</v>
          </cell>
          <cell r="AK134">
            <v>68</v>
          </cell>
        </row>
        <row r="135">
          <cell r="E135" t="str">
            <v>Cơ chất phát quang</v>
          </cell>
          <cell r="F135" t="str">
            <v>81906
Access SUBSTRATE</v>
          </cell>
          <cell r="H135" t="str">
            <v>Hộp</v>
          </cell>
          <cell r="I135" t="str">
            <v/>
          </cell>
          <cell r="J135" t="str">
            <v>Công ty TNHH Thiết bị Minh Tâm</v>
          </cell>
          <cell r="K135" t="str">
            <v>Beckman Coulter, Inc., Mỹ</v>
          </cell>
          <cell r="L135" t="str">
            <v>Hoa Kỳ</v>
          </cell>
          <cell r="M135" t="str">
            <v/>
          </cell>
          <cell r="N135" t="str">
            <v>220000937/PCBA-HN</v>
          </cell>
          <cell r="O135">
            <v>10450440</v>
          </cell>
          <cell r="P135">
            <v>10450440</v>
          </cell>
          <cell r="Q135">
            <v>10450440</v>
          </cell>
          <cell r="R135">
            <v>10450440</v>
          </cell>
          <cell r="S135" t="str">
            <v>439925</v>
          </cell>
          <cell r="T135" t="str">
            <v>90/QĐ-BVQY103</v>
          </cell>
          <cell r="U135">
            <v>45869</v>
          </cell>
          <cell r="V135">
            <v>0</v>
          </cell>
          <cell r="W135">
            <v>0</v>
          </cell>
          <cell r="X135">
            <v>15</v>
          </cell>
          <cell r="Y135">
            <v>15</v>
          </cell>
          <cell r="Z135">
            <v>0</v>
          </cell>
          <cell r="AA135">
            <v>10450440</v>
          </cell>
          <cell r="AB135">
            <v>156756600</v>
          </cell>
          <cell r="AC135">
            <v>15</v>
          </cell>
          <cell r="AD135">
            <v>10450440</v>
          </cell>
          <cell r="AE135">
            <v>156756600</v>
          </cell>
          <cell r="AF135">
            <v>0</v>
          </cell>
          <cell r="AG135">
            <v>0</v>
          </cell>
          <cell r="AJ135">
            <v>527757</v>
          </cell>
          <cell r="AK135">
            <v>68</v>
          </cell>
        </row>
        <row r="136">
          <cell r="E136" t="str">
            <v>Critical Care/ HemosIL Cleaning agent</v>
          </cell>
          <cell r="F136" t="str">
            <v>0009832700 Critical Care/ HemosIL Cleaning agent</v>
          </cell>
          <cell r="H136" t="str">
            <v>Hộp</v>
          </cell>
          <cell r="I136" t="str">
            <v/>
          </cell>
          <cell r="J136" t="str">
            <v>Công ty TNHH Thiết bị Minh Tâm</v>
          </cell>
          <cell r="K136" t="str">
            <v>Instrumentation Laboratory/ Mỹ</v>
          </cell>
          <cell r="L136" t="str">
            <v>Hoa Kỳ</v>
          </cell>
          <cell r="M136" t="str">
            <v/>
          </cell>
          <cell r="N136" t="str">
            <v/>
          </cell>
          <cell r="O136">
            <v>0</v>
          </cell>
          <cell r="P136">
            <v>1087900</v>
          </cell>
          <cell r="Q136">
            <v>0</v>
          </cell>
          <cell r="R136">
            <v>0</v>
          </cell>
          <cell r="S136" t="str">
            <v>N1236440</v>
          </cell>
          <cell r="T136" t="str">
            <v>Hàng tặng</v>
          </cell>
          <cell r="U136">
            <v>45747</v>
          </cell>
          <cell r="V136">
            <v>0</v>
          </cell>
          <cell r="W136">
            <v>0</v>
          </cell>
          <cell r="X136">
            <v>2</v>
          </cell>
          <cell r="Y136">
            <v>2</v>
          </cell>
          <cell r="Z136">
            <v>0</v>
          </cell>
          <cell r="AA136">
            <v>0</v>
          </cell>
          <cell r="AB136">
            <v>0</v>
          </cell>
          <cell r="AC136">
            <v>2</v>
          </cell>
          <cell r="AD136">
            <v>0</v>
          </cell>
          <cell r="AE136">
            <v>0</v>
          </cell>
          <cell r="AF136">
            <v>0</v>
          </cell>
          <cell r="AG136">
            <v>0</v>
          </cell>
          <cell r="AJ136">
            <v>390539</v>
          </cell>
          <cell r="AK136">
            <v>2</v>
          </cell>
        </row>
        <row r="137">
          <cell r="E137" t="str">
            <v>Cup phản ứng</v>
          </cell>
          <cell r="F137" t="str">
            <v>AssayCup; 11706802001</v>
          </cell>
          <cell r="H137" t="str">
            <v>Hộp</v>
          </cell>
          <cell r="I137" t="str">
            <v/>
          </cell>
          <cell r="J137" t="str">
            <v>Công ty cổ phần thiết bị y tế Thành An</v>
          </cell>
          <cell r="K137" t="str">
            <v>Banda Medical Gmbh (Đức)/ Flex precision Plastics Solutions (Switzerland) AG (Thụy Sỹ)/Đức</v>
          </cell>
          <cell r="L137" t="str">
            <v>Thụy Sỹ</v>
          </cell>
          <cell r="M137" t="str">
            <v/>
          </cell>
          <cell r="N137" t="str">
            <v>240001359/PCBA-HCM</v>
          </cell>
          <cell r="O137">
            <v>1603145</v>
          </cell>
          <cell r="P137">
            <v>1603145</v>
          </cell>
          <cell r="Q137">
            <v>1603145</v>
          </cell>
          <cell r="R137">
            <v>1603145</v>
          </cell>
          <cell r="S137" t="str">
            <v>24071716</v>
          </cell>
          <cell r="T137" t="str">
            <v>823/QĐ_BVQY103</v>
          </cell>
          <cell r="U137">
            <v>47299</v>
          </cell>
          <cell r="V137">
            <v>0</v>
          </cell>
          <cell r="W137">
            <v>0</v>
          </cell>
          <cell r="X137">
            <v>2</v>
          </cell>
          <cell r="Y137">
            <v>2</v>
          </cell>
          <cell r="Z137">
            <v>0</v>
          </cell>
          <cell r="AA137">
            <v>1603145</v>
          </cell>
          <cell r="AB137">
            <v>3206290</v>
          </cell>
          <cell r="AC137">
            <v>2</v>
          </cell>
          <cell r="AD137">
            <v>1603145</v>
          </cell>
          <cell r="AE137">
            <v>3206290</v>
          </cell>
          <cell r="AF137">
            <v>0</v>
          </cell>
          <cell r="AG137">
            <v>0</v>
          </cell>
          <cell r="AJ137">
            <v>542860</v>
          </cell>
          <cell r="AK137">
            <v>12</v>
          </cell>
        </row>
        <row r="138">
          <cell r="E138" t="str">
            <v>Cup phản ứng</v>
          </cell>
          <cell r="F138" t="str">
            <v>AssayCup; 11706802001</v>
          </cell>
          <cell r="H138" t="str">
            <v>Hộp</v>
          </cell>
          <cell r="I138" t="str">
            <v/>
          </cell>
          <cell r="J138" t="str">
            <v>Công ty cổ phần thiết bị y tế Thành An</v>
          </cell>
          <cell r="K138" t="str">
            <v>Banda Medical Gmbh (Đức)/ Flex precision Plastics Solutions (Switzerland) AG (Thụy Sỹ)/Đức</v>
          </cell>
          <cell r="L138" t="str">
            <v>Thụy Sỹ</v>
          </cell>
          <cell r="M138" t="str">
            <v/>
          </cell>
          <cell r="N138" t="str">
            <v>240001359/PCBA-HCM</v>
          </cell>
          <cell r="O138">
            <v>1603145</v>
          </cell>
          <cell r="P138">
            <v>1603145</v>
          </cell>
          <cell r="Q138">
            <v>1603145</v>
          </cell>
          <cell r="R138">
            <v>1603145</v>
          </cell>
          <cell r="S138" t="str">
            <v>24058916</v>
          </cell>
          <cell r="T138" t="str">
            <v>148/QĐ-BVQY103</v>
          </cell>
          <cell r="U138">
            <v>47238</v>
          </cell>
          <cell r="V138">
            <v>0</v>
          </cell>
          <cell r="W138">
            <v>0</v>
          </cell>
          <cell r="X138">
            <v>10</v>
          </cell>
          <cell r="Y138">
            <v>10</v>
          </cell>
          <cell r="Z138">
            <v>0</v>
          </cell>
          <cell r="AA138">
            <v>1603145</v>
          </cell>
          <cell r="AB138">
            <v>16031450</v>
          </cell>
          <cell r="AC138">
            <v>10</v>
          </cell>
          <cell r="AD138">
            <v>1603145</v>
          </cell>
          <cell r="AE138">
            <v>16031450</v>
          </cell>
          <cell r="AF138">
            <v>0</v>
          </cell>
          <cell r="AG138">
            <v>0</v>
          </cell>
          <cell r="AJ138">
            <v>534673</v>
          </cell>
          <cell r="AK138">
            <v>12</v>
          </cell>
        </row>
        <row r="139">
          <cell r="E139" t="str">
            <v>Cysticercois - Ấu trùng gạo lợn</v>
          </cell>
          <cell r="F139" t="str">
            <v>Cysticercosis IgG (T.solium); 7051186</v>
          </cell>
          <cell r="H139" t="str">
            <v>Hộp</v>
          </cell>
          <cell r="I139" t="str">
            <v/>
          </cell>
          <cell r="J139" t="str">
            <v>Công ty TNHH Thiết bị Khoa học kỹ thuật Quang Phát</v>
          </cell>
          <cell r="K139" t="str">
            <v>Immunocentrix</v>
          </cell>
          <cell r="L139" t="str">
            <v>Mỹ</v>
          </cell>
          <cell r="M139" t="str">
            <v/>
          </cell>
          <cell r="N139" t="str">
            <v>220003579/PCBB-HCM</v>
          </cell>
          <cell r="O139">
            <v>3300000</v>
          </cell>
          <cell r="P139">
            <v>3300000</v>
          </cell>
          <cell r="Q139">
            <v>3300000</v>
          </cell>
          <cell r="R139">
            <v>3300000</v>
          </cell>
          <cell r="S139" t="str">
            <v>2635</v>
          </cell>
          <cell r="T139" t="str">
            <v>4883/QĐ-BVQY103</v>
          </cell>
          <cell r="U139">
            <v>46111</v>
          </cell>
          <cell r="V139">
            <v>0</v>
          </cell>
          <cell r="W139">
            <v>0</v>
          </cell>
          <cell r="X139">
            <v>4</v>
          </cell>
          <cell r="Y139">
            <v>4</v>
          </cell>
          <cell r="Z139">
            <v>0</v>
          </cell>
          <cell r="AA139">
            <v>3300000</v>
          </cell>
          <cell r="AB139">
            <v>13200000</v>
          </cell>
          <cell r="AC139">
            <v>4</v>
          </cell>
          <cell r="AD139">
            <v>3300000</v>
          </cell>
          <cell r="AE139">
            <v>13200000</v>
          </cell>
          <cell r="AF139">
            <v>0</v>
          </cell>
          <cell r="AG139">
            <v>0</v>
          </cell>
          <cell r="AJ139">
            <v>534838</v>
          </cell>
          <cell r="AK139">
            <v>4</v>
          </cell>
        </row>
        <row r="140">
          <cell r="E140" t="str">
            <v>Chai cấy máu hiếu khí</v>
          </cell>
          <cell r="F140" t="str">
            <v>Aerobic Culture Bottle FA
, MC0301</v>
          </cell>
          <cell r="H140" t="str">
            <v>Chai</v>
          </cell>
          <cell r="I140" t="str">
            <v/>
          </cell>
          <cell r="J140" t="str">
            <v>Công ty cổ phần Y dược Bảo An</v>
          </cell>
          <cell r="K140" t="str">
            <v>Autobio Diagnostics</v>
          </cell>
          <cell r="L140" t="str">
            <v>Trung Quốc</v>
          </cell>
          <cell r="M140" t="str">
            <v/>
          </cell>
          <cell r="N140" t="str">
            <v>230002871/PCBB-HN</v>
          </cell>
          <cell r="O140">
            <v>88000</v>
          </cell>
          <cell r="P140">
            <v>88000</v>
          </cell>
          <cell r="Q140">
            <v>88000</v>
          </cell>
          <cell r="R140">
            <v>88000</v>
          </cell>
          <cell r="S140" t="str">
            <v>20241126-Q75</v>
          </cell>
          <cell r="T140" t="str">
            <v>148/QĐ-BVQY103</v>
          </cell>
          <cell r="U140">
            <v>46167</v>
          </cell>
          <cell r="V140">
            <v>0</v>
          </cell>
          <cell r="W140">
            <v>0</v>
          </cell>
          <cell r="X140">
            <v>380</v>
          </cell>
          <cell r="Y140">
            <v>380</v>
          </cell>
          <cell r="Z140">
            <v>0</v>
          </cell>
          <cell r="AA140">
            <v>88000</v>
          </cell>
          <cell r="AB140">
            <v>33440000</v>
          </cell>
          <cell r="AC140">
            <v>380</v>
          </cell>
          <cell r="AD140">
            <v>88000</v>
          </cell>
          <cell r="AE140">
            <v>33440000</v>
          </cell>
          <cell r="AF140">
            <v>0</v>
          </cell>
          <cell r="AG140">
            <v>0</v>
          </cell>
          <cell r="AJ140">
            <v>546394</v>
          </cell>
          <cell r="AK140">
            <v>5200</v>
          </cell>
        </row>
        <row r="141">
          <cell r="E141" t="str">
            <v>Chai cấy máu hiếu khí</v>
          </cell>
          <cell r="F141" t="str">
            <v>BacT/ALERT FA Plus; 410851</v>
          </cell>
          <cell r="H141" t="str">
            <v>Chai</v>
          </cell>
          <cell r="I141" t="str">
            <v/>
          </cell>
          <cell r="J141" t="str">
            <v>Công ty TNHH DEKA</v>
          </cell>
          <cell r="K141" t="str">
            <v>BioMerieux Inc</v>
          </cell>
          <cell r="L141" t="str">
            <v>Mỹ</v>
          </cell>
          <cell r="M141" t="str">
            <v/>
          </cell>
          <cell r="N141" t="str">
            <v>180000471/PCBA-HN</v>
          </cell>
          <cell r="O141">
            <v>111300</v>
          </cell>
          <cell r="P141">
            <v>111300</v>
          </cell>
          <cell r="Q141">
            <v>111300</v>
          </cell>
          <cell r="R141">
            <v>111300</v>
          </cell>
          <cell r="S141" t="str">
            <v>0004103156</v>
          </cell>
          <cell r="T141" t="str">
            <v>823/QĐ_BVQY103</v>
          </cell>
          <cell r="U141">
            <v>46019</v>
          </cell>
          <cell r="V141">
            <v>0</v>
          </cell>
          <cell r="W141">
            <v>0</v>
          </cell>
          <cell r="X141">
            <v>200</v>
          </cell>
          <cell r="Y141">
            <v>200</v>
          </cell>
          <cell r="Z141">
            <v>0</v>
          </cell>
          <cell r="AA141">
            <v>111300</v>
          </cell>
          <cell r="AB141">
            <v>22260000</v>
          </cell>
          <cell r="AC141">
            <v>200</v>
          </cell>
          <cell r="AD141">
            <v>111300</v>
          </cell>
          <cell r="AE141">
            <v>22260000</v>
          </cell>
          <cell r="AF141">
            <v>0</v>
          </cell>
          <cell r="AG141">
            <v>0</v>
          </cell>
          <cell r="AJ141">
            <v>545584</v>
          </cell>
          <cell r="AK141">
            <v>5200</v>
          </cell>
        </row>
        <row r="142">
          <cell r="E142" t="str">
            <v>Chai cấy máu hiếu khí</v>
          </cell>
          <cell r="F142" t="str">
            <v>BacT/ALERT FA Plus; 410851</v>
          </cell>
          <cell r="H142" t="str">
            <v>Chai</v>
          </cell>
          <cell r="I142" t="str">
            <v/>
          </cell>
          <cell r="J142" t="str">
            <v>Công ty TNHH DEKA</v>
          </cell>
          <cell r="K142" t="str">
            <v>BioMerieux Inc</v>
          </cell>
          <cell r="L142" t="str">
            <v>Mỹ</v>
          </cell>
          <cell r="M142" t="str">
            <v/>
          </cell>
          <cell r="N142" t="str">
            <v>180000471/PCBA-HN</v>
          </cell>
          <cell r="O142">
            <v>111300</v>
          </cell>
          <cell r="P142">
            <v>111300</v>
          </cell>
          <cell r="Q142">
            <v>111300</v>
          </cell>
          <cell r="R142">
            <v>111300</v>
          </cell>
          <cell r="S142" t="str">
            <v>0004103160</v>
          </cell>
          <cell r="T142" t="str">
            <v>823/QĐ_BVQY103</v>
          </cell>
          <cell r="U142">
            <v>46019</v>
          </cell>
          <cell r="V142">
            <v>0</v>
          </cell>
          <cell r="W142">
            <v>0</v>
          </cell>
          <cell r="X142">
            <v>700</v>
          </cell>
          <cell r="Y142">
            <v>700</v>
          </cell>
          <cell r="Z142">
            <v>0</v>
          </cell>
          <cell r="AA142">
            <v>111300</v>
          </cell>
          <cell r="AB142">
            <v>77910000</v>
          </cell>
          <cell r="AC142">
            <v>700</v>
          </cell>
          <cell r="AD142">
            <v>111300</v>
          </cell>
          <cell r="AE142">
            <v>77910000</v>
          </cell>
          <cell r="AF142">
            <v>0</v>
          </cell>
          <cell r="AG142">
            <v>0</v>
          </cell>
          <cell r="AJ142">
            <v>540948</v>
          </cell>
          <cell r="AK142">
            <v>5200</v>
          </cell>
        </row>
        <row r="143">
          <cell r="E143" t="str">
            <v>Chai cấy máu hiếu khí</v>
          </cell>
          <cell r="F143" t="str">
            <v>Aerobic Culture Bottle FA
, MC0301</v>
          </cell>
          <cell r="H143" t="str">
            <v>Chai</v>
          </cell>
          <cell r="I143" t="str">
            <v/>
          </cell>
          <cell r="J143" t="str">
            <v>Công ty cổ phần Y dược Bảo An</v>
          </cell>
          <cell r="K143" t="str">
            <v>Autobio Diagnostics</v>
          </cell>
          <cell r="L143" t="str">
            <v>Trung Quốc</v>
          </cell>
          <cell r="M143" t="str">
            <v/>
          </cell>
          <cell r="N143" t="str">
            <v>230002871/PCBB-HN</v>
          </cell>
          <cell r="O143">
            <v>88000</v>
          </cell>
          <cell r="P143">
            <v>88000</v>
          </cell>
          <cell r="Q143">
            <v>88000</v>
          </cell>
          <cell r="R143">
            <v>88000</v>
          </cell>
          <cell r="S143" t="str">
            <v>20241106-Q75</v>
          </cell>
          <cell r="T143" t="str">
            <v>148/QĐ-BVQY103</v>
          </cell>
          <cell r="U143">
            <v>46147</v>
          </cell>
          <cell r="V143">
            <v>0</v>
          </cell>
          <cell r="W143">
            <v>0</v>
          </cell>
          <cell r="X143">
            <v>320</v>
          </cell>
          <cell r="Y143">
            <v>320</v>
          </cell>
          <cell r="Z143">
            <v>0</v>
          </cell>
          <cell r="AA143">
            <v>88000</v>
          </cell>
          <cell r="AB143">
            <v>28160000</v>
          </cell>
          <cell r="AC143">
            <v>320</v>
          </cell>
          <cell r="AD143">
            <v>88000</v>
          </cell>
          <cell r="AE143">
            <v>28160000</v>
          </cell>
          <cell r="AF143">
            <v>0</v>
          </cell>
          <cell r="AG143">
            <v>0</v>
          </cell>
          <cell r="AJ143">
            <v>538375</v>
          </cell>
          <cell r="AK143">
            <v>5200</v>
          </cell>
        </row>
        <row r="144">
          <cell r="E144" t="str">
            <v>Chai cấy máu hiếu khí</v>
          </cell>
          <cell r="F144" t="str">
            <v>Aerobic Culture Bottle FA
, MC0301</v>
          </cell>
          <cell r="H144" t="str">
            <v>Chai</v>
          </cell>
          <cell r="I144" t="str">
            <v/>
          </cell>
          <cell r="J144" t="str">
            <v>Công ty cổ phần Y dược Bảo An</v>
          </cell>
          <cell r="K144" t="str">
            <v>Autobio Diagnostics</v>
          </cell>
          <cell r="L144" t="str">
            <v>Trung Quốc</v>
          </cell>
          <cell r="M144" t="str">
            <v/>
          </cell>
          <cell r="N144" t="str">
            <v>230002871/PCBB-HN</v>
          </cell>
          <cell r="O144">
            <v>88000</v>
          </cell>
          <cell r="P144">
            <v>88000</v>
          </cell>
          <cell r="Q144">
            <v>88000</v>
          </cell>
          <cell r="R144">
            <v>88000</v>
          </cell>
          <cell r="S144" t="str">
            <v>20240930-Q75</v>
          </cell>
          <cell r="T144" t="str">
            <v>2965/QĐ-BVQY103</v>
          </cell>
          <cell r="U144">
            <v>46110</v>
          </cell>
          <cell r="V144">
            <v>0</v>
          </cell>
          <cell r="W144">
            <v>0</v>
          </cell>
          <cell r="X144">
            <v>960</v>
          </cell>
          <cell r="Y144">
            <v>960</v>
          </cell>
          <cell r="Z144">
            <v>0</v>
          </cell>
          <cell r="AA144">
            <v>88000</v>
          </cell>
          <cell r="AB144">
            <v>84480000</v>
          </cell>
          <cell r="AC144">
            <v>960</v>
          </cell>
          <cell r="AD144">
            <v>88000</v>
          </cell>
          <cell r="AE144">
            <v>84480000</v>
          </cell>
          <cell r="AF144">
            <v>0</v>
          </cell>
          <cell r="AG144">
            <v>0</v>
          </cell>
          <cell r="AJ144">
            <v>527119</v>
          </cell>
          <cell r="AK144">
            <v>5200</v>
          </cell>
        </row>
        <row r="145">
          <cell r="E145" t="str">
            <v>Chai cấy máu hiếu khí</v>
          </cell>
          <cell r="F145" t="str">
            <v>Aerobic Culture Bottle FA
, MC0301</v>
          </cell>
          <cell r="H145" t="str">
            <v>Chai</v>
          </cell>
          <cell r="I145" t="str">
            <v/>
          </cell>
          <cell r="J145" t="str">
            <v>Công ty cổ phần Y dược Bảo An</v>
          </cell>
          <cell r="K145" t="str">
            <v>Autobio Diagnostics</v>
          </cell>
          <cell r="L145" t="str">
            <v>Trung Quốc</v>
          </cell>
          <cell r="M145" t="str">
            <v/>
          </cell>
          <cell r="N145" t="str">
            <v>230002871/PCBB-HN</v>
          </cell>
          <cell r="O145">
            <v>88000</v>
          </cell>
          <cell r="P145">
            <v>88000</v>
          </cell>
          <cell r="Q145">
            <v>88000</v>
          </cell>
          <cell r="R145">
            <v>88000</v>
          </cell>
          <cell r="S145" t="str">
            <v>20231108-Q75</v>
          </cell>
          <cell r="T145" t="str">
            <v>2965/QĐ-BVQY103</v>
          </cell>
          <cell r="U145">
            <v>45784</v>
          </cell>
          <cell r="V145">
            <v>0</v>
          </cell>
          <cell r="W145">
            <v>0</v>
          </cell>
          <cell r="X145">
            <v>640</v>
          </cell>
          <cell r="Y145">
            <v>640</v>
          </cell>
          <cell r="Z145">
            <v>0</v>
          </cell>
          <cell r="AA145">
            <v>88000</v>
          </cell>
          <cell r="AB145">
            <v>56320000</v>
          </cell>
          <cell r="AC145">
            <v>640</v>
          </cell>
          <cell r="AD145">
            <v>88000</v>
          </cell>
          <cell r="AE145">
            <v>56320000</v>
          </cell>
          <cell r="AF145">
            <v>0</v>
          </cell>
          <cell r="AG145">
            <v>0</v>
          </cell>
          <cell r="AJ145">
            <v>526400</v>
          </cell>
          <cell r="AK145">
            <v>5200</v>
          </cell>
        </row>
        <row r="146">
          <cell r="E146" t="str">
            <v>Chai cấy máu hiếu khí</v>
          </cell>
          <cell r="F146" t="str">
            <v>BacT/ALERT FA Plus; 410851</v>
          </cell>
          <cell r="H146" t="str">
            <v>Chai</v>
          </cell>
          <cell r="I146" t="str">
            <v/>
          </cell>
          <cell r="J146" t="str">
            <v>Công ty TNHH DEKA</v>
          </cell>
          <cell r="K146" t="str">
            <v>BioMerieux Inc</v>
          </cell>
          <cell r="L146" t="str">
            <v>Mỹ</v>
          </cell>
          <cell r="M146" t="str">
            <v/>
          </cell>
          <cell r="N146" t="str">
            <v>180000471/PCBA-HN</v>
          </cell>
          <cell r="O146">
            <v>112350</v>
          </cell>
          <cell r="P146">
            <v>112350</v>
          </cell>
          <cell r="Q146">
            <v>112350</v>
          </cell>
          <cell r="R146">
            <v>112350</v>
          </cell>
          <cell r="S146" t="str">
            <v>0004102784</v>
          </cell>
          <cell r="T146" t="str">
            <v>2850/QĐ-BVQY103</v>
          </cell>
          <cell r="U146">
            <v>45847</v>
          </cell>
          <cell r="V146">
            <v>0</v>
          </cell>
          <cell r="W146">
            <v>0</v>
          </cell>
          <cell r="X146">
            <v>500</v>
          </cell>
          <cell r="Y146">
            <v>500</v>
          </cell>
          <cell r="Z146">
            <v>0</v>
          </cell>
          <cell r="AA146">
            <v>112350</v>
          </cell>
          <cell r="AB146">
            <v>56175000</v>
          </cell>
          <cell r="AC146">
            <v>500</v>
          </cell>
          <cell r="AD146">
            <v>112350</v>
          </cell>
          <cell r="AE146">
            <v>56175000</v>
          </cell>
          <cell r="AF146">
            <v>0</v>
          </cell>
          <cell r="AG146">
            <v>0</v>
          </cell>
          <cell r="AJ146">
            <v>521535</v>
          </cell>
          <cell r="AK146">
            <v>5200</v>
          </cell>
        </row>
        <row r="147">
          <cell r="E147" t="str">
            <v>Chai cấy máu hiếu khí</v>
          </cell>
          <cell r="F147" t="str">
            <v>BacT/ALERT FA Plus; 410851</v>
          </cell>
          <cell r="H147" t="str">
            <v>Chai</v>
          </cell>
          <cell r="I147" t="str">
            <v/>
          </cell>
          <cell r="J147" t="str">
            <v>Công ty TNHH DEKA</v>
          </cell>
          <cell r="K147" t="str">
            <v>BioMerieux Inc</v>
          </cell>
          <cell r="L147" t="str">
            <v>Mỹ</v>
          </cell>
          <cell r="M147" t="str">
            <v/>
          </cell>
          <cell r="N147" t="str">
            <v>180000471/PCBA-HN</v>
          </cell>
          <cell r="O147">
            <v>112350</v>
          </cell>
          <cell r="P147">
            <v>112350</v>
          </cell>
          <cell r="Q147">
            <v>112350</v>
          </cell>
          <cell r="R147">
            <v>112350</v>
          </cell>
          <cell r="S147" t="str">
            <v>0004102586</v>
          </cell>
          <cell r="T147" t="str">
            <v>2850/QĐ-BVQY103</v>
          </cell>
          <cell r="U147">
            <v>45764</v>
          </cell>
          <cell r="V147">
            <v>0</v>
          </cell>
          <cell r="W147">
            <v>0</v>
          </cell>
          <cell r="X147">
            <v>500</v>
          </cell>
          <cell r="Y147">
            <v>500</v>
          </cell>
          <cell r="Z147">
            <v>0</v>
          </cell>
          <cell r="AA147">
            <v>112350</v>
          </cell>
          <cell r="AB147">
            <v>56175000</v>
          </cell>
          <cell r="AC147">
            <v>500</v>
          </cell>
          <cell r="AD147">
            <v>112350</v>
          </cell>
          <cell r="AE147">
            <v>56175000</v>
          </cell>
          <cell r="AF147">
            <v>0</v>
          </cell>
          <cell r="AG147">
            <v>0</v>
          </cell>
          <cell r="AJ147">
            <v>394774</v>
          </cell>
          <cell r="AK147">
            <v>5200</v>
          </cell>
        </row>
        <row r="148">
          <cell r="E148" t="str">
            <v>Chai cấy máu hiếu khí</v>
          </cell>
          <cell r="F148" t="str">
            <v>BacT/ALERT FA Plus; 410851</v>
          </cell>
          <cell r="H148" t="str">
            <v>Chai</v>
          </cell>
          <cell r="I148" t="str">
            <v/>
          </cell>
          <cell r="J148" t="str">
            <v>Công ty TNHH DEKA</v>
          </cell>
          <cell r="K148" t="str">
            <v>BioMerieux Inc</v>
          </cell>
          <cell r="L148" t="str">
            <v>Mỹ</v>
          </cell>
          <cell r="M148" t="str">
            <v/>
          </cell>
          <cell r="N148" t="str">
            <v>18000471/PCBA-HN</v>
          </cell>
          <cell r="O148">
            <v>112350</v>
          </cell>
          <cell r="P148">
            <v>112350</v>
          </cell>
          <cell r="Q148">
            <v>112350</v>
          </cell>
          <cell r="R148">
            <v>112350</v>
          </cell>
          <cell r="S148" t="str">
            <v>0004102392</v>
          </cell>
          <cell r="T148" t="str">
            <v>1832/QĐ-BVQY103</v>
          </cell>
          <cell r="U148">
            <v>45688</v>
          </cell>
          <cell r="V148">
            <v>0</v>
          </cell>
          <cell r="W148">
            <v>0</v>
          </cell>
          <cell r="X148">
            <v>500</v>
          </cell>
          <cell r="Y148">
            <v>500</v>
          </cell>
          <cell r="Z148">
            <v>0</v>
          </cell>
          <cell r="AA148">
            <v>112350</v>
          </cell>
          <cell r="AB148">
            <v>56175000</v>
          </cell>
          <cell r="AC148">
            <v>500</v>
          </cell>
          <cell r="AD148">
            <v>112350</v>
          </cell>
          <cell r="AE148">
            <v>56175000</v>
          </cell>
          <cell r="AF148">
            <v>0</v>
          </cell>
          <cell r="AG148">
            <v>0</v>
          </cell>
          <cell r="AJ148">
            <v>385992</v>
          </cell>
          <cell r="AK148">
            <v>5200</v>
          </cell>
        </row>
        <row r="149">
          <cell r="E149" t="str">
            <v>Chai cấy máu hiếu khí</v>
          </cell>
          <cell r="F149" t="str">
            <v>BacT/ALERT FA Plus; 410851</v>
          </cell>
          <cell r="H149" t="str">
            <v>Chai</v>
          </cell>
          <cell r="I149" t="str">
            <v/>
          </cell>
          <cell r="J149" t="str">
            <v>Công ty TNHH DEKA</v>
          </cell>
          <cell r="K149" t="str">
            <v>BioMerieux Inc</v>
          </cell>
          <cell r="L149" t="str">
            <v>Mỹ</v>
          </cell>
          <cell r="M149" t="str">
            <v/>
          </cell>
          <cell r="N149" t="str">
            <v>18000471/PCBA-HN</v>
          </cell>
          <cell r="O149">
            <v>112350</v>
          </cell>
          <cell r="P149">
            <v>112350</v>
          </cell>
          <cell r="Q149">
            <v>112350</v>
          </cell>
          <cell r="R149">
            <v>112350</v>
          </cell>
          <cell r="S149" t="str">
            <v>0004102246</v>
          </cell>
          <cell r="T149" t="str">
            <v>1832/QĐ-BVQY103</v>
          </cell>
          <cell r="U149">
            <v>45626</v>
          </cell>
          <cell r="V149">
            <v>0</v>
          </cell>
          <cell r="W149">
            <v>0</v>
          </cell>
          <cell r="X149">
            <v>500</v>
          </cell>
          <cell r="Y149">
            <v>500</v>
          </cell>
          <cell r="Z149">
            <v>0</v>
          </cell>
          <cell r="AA149">
            <v>112350</v>
          </cell>
          <cell r="AB149">
            <v>56175000</v>
          </cell>
          <cell r="AC149">
            <v>500</v>
          </cell>
          <cell r="AD149">
            <v>112350</v>
          </cell>
          <cell r="AE149">
            <v>56175000</v>
          </cell>
          <cell r="AF149">
            <v>0</v>
          </cell>
          <cell r="AG149">
            <v>0</v>
          </cell>
          <cell r="AJ149">
            <v>376222</v>
          </cell>
          <cell r="AK149">
            <v>5200</v>
          </cell>
        </row>
        <row r="150">
          <cell r="E150" t="str">
            <v>Chai cấy máu kỵ khí</v>
          </cell>
          <cell r="F150" t="str">
            <v>Anaerobic Culture Bottle FN
, MC0302</v>
          </cell>
          <cell r="H150" t="str">
            <v>Chai</v>
          </cell>
          <cell r="I150" t="str">
            <v/>
          </cell>
          <cell r="J150" t="str">
            <v>Công ty cổ phần Y dược Bảo An</v>
          </cell>
          <cell r="K150" t="str">
            <v>Autobio Diagnostics</v>
          </cell>
          <cell r="L150" t="str">
            <v>Trung Quốc</v>
          </cell>
          <cell r="M150" t="str">
            <v/>
          </cell>
          <cell r="N150" t="str">
            <v>230002871/PCBB-HN</v>
          </cell>
          <cell r="O150">
            <v>88000</v>
          </cell>
          <cell r="P150">
            <v>88000</v>
          </cell>
          <cell r="Q150">
            <v>88000</v>
          </cell>
          <cell r="R150">
            <v>88000</v>
          </cell>
          <cell r="S150" t="str">
            <v>20241009-Q76</v>
          </cell>
          <cell r="T150" t="str">
            <v>148/QĐ-BVQY103</v>
          </cell>
          <cell r="U150">
            <v>46120</v>
          </cell>
          <cell r="V150">
            <v>0</v>
          </cell>
          <cell r="W150">
            <v>0</v>
          </cell>
          <cell r="X150">
            <v>480</v>
          </cell>
          <cell r="Y150">
            <v>480</v>
          </cell>
          <cell r="Z150">
            <v>0</v>
          </cell>
          <cell r="AA150">
            <v>88000</v>
          </cell>
          <cell r="AB150">
            <v>42240000</v>
          </cell>
          <cell r="AC150">
            <v>480</v>
          </cell>
          <cell r="AD150">
            <v>88000</v>
          </cell>
          <cell r="AE150">
            <v>42240000</v>
          </cell>
          <cell r="AF150">
            <v>0</v>
          </cell>
          <cell r="AG150">
            <v>0</v>
          </cell>
          <cell r="AJ150">
            <v>546395</v>
          </cell>
          <cell r="AK150">
            <v>5300</v>
          </cell>
        </row>
        <row r="151">
          <cell r="E151" t="str">
            <v>Chai cấy máu kỵ khí</v>
          </cell>
          <cell r="F151" t="str">
            <v>Anaerobic Culture Bottle FN
, MC0302</v>
          </cell>
          <cell r="H151" t="str">
            <v>Chai</v>
          </cell>
          <cell r="I151" t="str">
            <v/>
          </cell>
          <cell r="J151" t="str">
            <v>Công ty cổ phần Y dược Bảo An</v>
          </cell>
          <cell r="K151" t="str">
            <v>Autobio Diagnostics</v>
          </cell>
          <cell r="L151" t="str">
            <v>Trung Quốc</v>
          </cell>
          <cell r="M151" t="str">
            <v/>
          </cell>
          <cell r="N151" t="str">
            <v>230002871/PCBB-HN</v>
          </cell>
          <cell r="O151">
            <v>88000</v>
          </cell>
          <cell r="P151">
            <v>88000</v>
          </cell>
          <cell r="Q151">
            <v>88000</v>
          </cell>
          <cell r="R151">
            <v>88000</v>
          </cell>
          <cell r="S151" t="str">
            <v>20240927-Q76</v>
          </cell>
          <cell r="T151" t="str">
            <v>148/QĐ-BVQY103</v>
          </cell>
          <cell r="U151">
            <v>46107</v>
          </cell>
          <cell r="V151">
            <v>0</v>
          </cell>
          <cell r="W151">
            <v>0</v>
          </cell>
          <cell r="X151">
            <v>840</v>
          </cell>
          <cell r="Y151">
            <v>840</v>
          </cell>
          <cell r="Z151">
            <v>0</v>
          </cell>
          <cell r="AA151">
            <v>88000</v>
          </cell>
          <cell r="AB151">
            <v>73920000</v>
          </cell>
          <cell r="AC151">
            <v>840</v>
          </cell>
          <cell r="AD151">
            <v>88000</v>
          </cell>
          <cell r="AE151">
            <v>73920000</v>
          </cell>
          <cell r="AF151">
            <v>0</v>
          </cell>
          <cell r="AG151">
            <v>0</v>
          </cell>
          <cell r="AJ151">
            <v>527626</v>
          </cell>
          <cell r="AK151">
            <v>5300</v>
          </cell>
        </row>
        <row r="152">
          <cell r="E152" t="str">
            <v>Chai cấy máu kỵ khí</v>
          </cell>
          <cell r="F152" t="str">
            <v>410852 
BACT/ALERT FN Plus</v>
          </cell>
          <cell r="H152" t="str">
            <v>Chai</v>
          </cell>
          <cell r="I152" t="str">
            <v/>
          </cell>
          <cell r="J152" t="str">
            <v>Công ty TNHH DEKA</v>
          </cell>
          <cell r="K152" t="str">
            <v>BioMerieux Inc</v>
          </cell>
          <cell r="L152" t="str">
            <v>Mỹ</v>
          </cell>
          <cell r="M152" t="str">
            <v/>
          </cell>
          <cell r="N152" t="str">
            <v>180000471/PCBA-HN</v>
          </cell>
          <cell r="O152">
            <v>111300</v>
          </cell>
          <cell r="P152">
            <v>111300</v>
          </cell>
          <cell r="Q152">
            <v>111300</v>
          </cell>
          <cell r="R152">
            <v>111300</v>
          </cell>
          <cell r="S152" t="str">
            <v>0004063042</v>
          </cell>
          <cell r="T152" t="str">
            <v>823/QĐ_BVQY103</v>
          </cell>
          <cell r="U152">
            <v>46029</v>
          </cell>
          <cell r="V152">
            <v>0</v>
          </cell>
          <cell r="W152">
            <v>0</v>
          </cell>
          <cell r="X152">
            <v>200</v>
          </cell>
          <cell r="Y152">
            <v>200</v>
          </cell>
          <cell r="Z152">
            <v>0</v>
          </cell>
          <cell r="AA152">
            <v>111300</v>
          </cell>
          <cell r="AB152">
            <v>22260000</v>
          </cell>
          <cell r="AC152">
            <v>200</v>
          </cell>
          <cell r="AD152">
            <v>111300</v>
          </cell>
          <cell r="AE152">
            <v>22260000</v>
          </cell>
          <cell r="AF152">
            <v>0</v>
          </cell>
          <cell r="AG152">
            <v>0</v>
          </cell>
          <cell r="AJ152">
            <v>545585</v>
          </cell>
          <cell r="AK152">
            <v>5300</v>
          </cell>
        </row>
        <row r="153">
          <cell r="E153" t="str">
            <v>Chai cấy máu kỵ khí</v>
          </cell>
          <cell r="F153" t="str">
            <v>410852 
BACT/ALERT FN Plus</v>
          </cell>
          <cell r="H153" t="str">
            <v>Chai</v>
          </cell>
          <cell r="I153" t="str">
            <v/>
          </cell>
          <cell r="J153" t="str">
            <v>Công ty TNHH DEKA</v>
          </cell>
          <cell r="K153" t="str">
            <v>BioMerieux Inc</v>
          </cell>
          <cell r="L153" t="str">
            <v>Mỹ</v>
          </cell>
          <cell r="M153" t="str">
            <v/>
          </cell>
          <cell r="N153" t="str">
            <v>180000471/PCBA-HN</v>
          </cell>
          <cell r="O153">
            <v>111300</v>
          </cell>
          <cell r="P153">
            <v>111300</v>
          </cell>
          <cell r="Q153">
            <v>111300</v>
          </cell>
          <cell r="R153">
            <v>111300</v>
          </cell>
          <cell r="S153" t="str">
            <v>0004062962</v>
          </cell>
          <cell r="T153" t="str">
            <v>823/QĐ_BVQY103</v>
          </cell>
          <cell r="U153">
            <v>45999</v>
          </cell>
          <cell r="V153">
            <v>0</v>
          </cell>
          <cell r="W153">
            <v>0</v>
          </cell>
          <cell r="X153">
            <v>700</v>
          </cell>
          <cell r="Y153">
            <v>700</v>
          </cell>
          <cell r="Z153">
            <v>0</v>
          </cell>
          <cell r="AA153">
            <v>111300</v>
          </cell>
          <cell r="AB153">
            <v>77910000</v>
          </cell>
          <cell r="AC153">
            <v>700</v>
          </cell>
          <cell r="AD153">
            <v>111300</v>
          </cell>
          <cell r="AE153">
            <v>77910000</v>
          </cell>
          <cell r="AF153">
            <v>0</v>
          </cell>
          <cell r="AG153">
            <v>0</v>
          </cell>
          <cell r="AJ153">
            <v>540949</v>
          </cell>
          <cell r="AK153">
            <v>5300</v>
          </cell>
        </row>
        <row r="154">
          <cell r="E154" t="str">
            <v>Chai cấy máu kỵ khí</v>
          </cell>
          <cell r="F154" t="str">
            <v>Anaerobic Culture Bottle FN
, MC0302</v>
          </cell>
          <cell r="H154" t="str">
            <v>Chai</v>
          </cell>
          <cell r="I154" t="str">
            <v/>
          </cell>
          <cell r="J154" t="str">
            <v>Công ty cổ phần Y dược Bảo An</v>
          </cell>
          <cell r="K154" t="str">
            <v>Autobio Diagnostics</v>
          </cell>
          <cell r="L154" t="str">
            <v>Trung Quốc</v>
          </cell>
          <cell r="M154" t="str">
            <v/>
          </cell>
          <cell r="N154" t="str">
            <v>230002871/PCBB-HN</v>
          </cell>
          <cell r="O154">
            <v>88000</v>
          </cell>
          <cell r="P154">
            <v>88000</v>
          </cell>
          <cell r="Q154">
            <v>88000</v>
          </cell>
          <cell r="R154">
            <v>88000</v>
          </cell>
          <cell r="S154" t="str">
            <v>20240913-Q76</v>
          </cell>
          <cell r="T154" t="str">
            <v>2965/QĐ-BVQY103</v>
          </cell>
          <cell r="U154">
            <v>46093</v>
          </cell>
          <cell r="V154">
            <v>0</v>
          </cell>
          <cell r="W154">
            <v>0</v>
          </cell>
          <cell r="X154">
            <v>1080</v>
          </cell>
          <cell r="Y154">
            <v>1080</v>
          </cell>
          <cell r="Z154">
            <v>0</v>
          </cell>
          <cell r="AA154">
            <v>88000</v>
          </cell>
          <cell r="AB154">
            <v>95040000</v>
          </cell>
          <cell r="AC154">
            <v>1080</v>
          </cell>
          <cell r="AD154">
            <v>88000</v>
          </cell>
          <cell r="AE154">
            <v>95040000</v>
          </cell>
          <cell r="AF154">
            <v>0</v>
          </cell>
          <cell r="AG154">
            <v>0</v>
          </cell>
          <cell r="AJ154">
            <v>526401</v>
          </cell>
          <cell r="AK154">
            <v>5300</v>
          </cell>
        </row>
        <row r="155">
          <cell r="E155" t="str">
            <v>Chai cấy máu kỵ khí</v>
          </cell>
          <cell r="F155" t="str">
            <v>410852 
BACT/ALERT FN Plus</v>
          </cell>
          <cell r="H155" t="str">
            <v>Chai</v>
          </cell>
          <cell r="I155" t="str">
            <v/>
          </cell>
          <cell r="J155" t="str">
            <v>Công ty TNHH DEKA</v>
          </cell>
          <cell r="K155" t="str">
            <v>BioMerieux Inc</v>
          </cell>
          <cell r="L155" t="str">
            <v>Mỹ</v>
          </cell>
          <cell r="M155" t="str">
            <v/>
          </cell>
          <cell r="N155" t="str">
            <v>180000471/PCBA-HN</v>
          </cell>
          <cell r="O155">
            <v>112350</v>
          </cell>
          <cell r="P155">
            <v>112350</v>
          </cell>
          <cell r="Q155">
            <v>112350</v>
          </cell>
          <cell r="R155">
            <v>112350</v>
          </cell>
          <cell r="S155" t="str">
            <v>0004062026</v>
          </cell>
          <cell r="T155" t="str">
            <v>2850/QĐ-BVQY103</v>
          </cell>
          <cell r="U155">
            <v>45813</v>
          </cell>
          <cell r="V155">
            <v>0</v>
          </cell>
          <cell r="W155">
            <v>0</v>
          </cell>
          <cell r="X155">
            <v>500</v>
          </cell>
          <cell r="Y155">
            <v>500</v>
          </cell>
          <cell r="Z155">
            <v>0</v>
          </cell>
          <cell r="AA155">
            <v>112350</v>
          </cell>
          <cell r="AB155">
            <v>56175000</v>
          </cell>
          <cell r="AC155">
            <v>500</v>
          </cell>
          <cell r="AD155">
            <v>112350</v>
          </cell>
          <cell r="AE155">
            <v>56175000</v>
          </cell>
          <cell r="AF155">
            <v>0</v>
          </cell>
          <cell r="AG155">
            <v>0</v>
          </cell>
          <cell r="AJ155">
            <v>521536</v>
          </cell>
          <cell r="AK155">
            <v>5300</v>
          </cell>
        </row>
        <row r="156">
          <cell r="E156" t="str">
            <v>Chai cấy máu kỵ khí</v>
          </cell>
          <cell r="F156" t="str">
            <v>410852 
BACT/ALERT FN Plus</v>
          </cell>
          <cell r="H156" t="str">
            <v>Chai</v>
          </cell>
          <cell r="I156" t="str">
            <v/>
          </cell>
          <cell r="J156" t="str">
            <v>Công ty TNHH DEKA</v>
          </cell>
          <cell r="K156" t="str">
            <v>BioMerieux Inc</v>
          </cell>
          <cell r="L156" t="str">
            <v>Mỹ</v>
          </cell>
          <cell r="M156" t="str">
            <v/>
          </cell>
          <cell r="N156" t="str">
            <v>180000471/PCBA-HN</v>
          </cell>
          <cell r="O156">
            <v>112350</v>
          </cell>
          <cell r="P156">
            <v>112350</v>
          </cell>
          <cell r="Q156">
            <v>112350</v>
          </cell>
          <cell r="R156">
            <v>112350</v>
          </cell>
          <cell r="S156" t="str">
            <v>0004061818</v>
          </cell>
          <cell r="T156" t="str">
            <v>2850/QĐ-BVQY103</v>
          </cell>
          <cell r="U156">
            <v>45776</v>
          </cell>
          <cell r="V156">
            <v>0</v>
          </cell>
          <cell r="W156">
            <v>0</v>
          </cell>
          <cell r="X156">
            <v>500</v>
          </cell>
          <cell r="Y156">
            <v>500</v>
          </cell>
          <cell r="Z156">
            <v>0</v>
          </cell>
          <cell r="AA156">
            <v>112350</v>
          </cell>
          <cell r="AB156">
            <v>56175000</v>
          </cell>
          <cell r="AC156">
            <v>500</v>
          </cell>
          <cell r="AD156">
            <v>112350</v>
          </cell>
          <cell r="AE156">
            <v>56175000</v>
          </cell>
          <cell r="AF156">
            <v>0</v>
          </cell>
          <cell r="AG156">
            <v>0</v>
          </cell>
          <cell r="AJ156">
            <v>394775</v>
          </cell>
          <cell r="AK156">
            <v>5300</v>
          </cell>
        </row>
        <row r="157">
          <cell r="E157" t="str">
            <v>Chai cấy máu kỵ khí</v>
          </cell>
          <cell r="F157" t="str">
            <v>410852 
BACT/ALERT FN Plus</v>
          </cell>
          <cell r="H157" t="str">
            <v>Chai</v>
          </cell>
          <cell r="I157" t="str">
            <v/>
          </cell>
          <cell r="J157" t="str">
            <v>Công ty TNHH DEKA</v>
          </cell>
          <cell r="K157" t="str">
            <v>BioMerieux Inc</v>
          </cell>
          <cell r="L157" t="str">
            <v>Mỹ</v>
          </cell>
          <cell r="M157" t="str">
            <v/>
          </cell>
          <cell r="N157" t="str">
            <v>180000471/PCBA-HN</v>
          </cell>
          <cell r="O157">
            <v>112350</v>
          </cell>
          <cell r="P157">
            <v>112350</v>
          </cell>
          <cell r="Q157">
            <v>112350</v>
          </cell>
          <cell r="R157">
            <v>112350</v>
          </cell>
          <cell r="S157" t="str">
            <v>0004061480</v>
          </cell>
          <cell r="T157" t="str">
            <v>1832/QĐ-BVQY103</v>
          </cell>
          <cell r="U157">
            <v>45697</v>
          </cell>
          <cell r="V157">
            <v>0</v>
          </cell>
          <cell r="W157">
            <v>0</v>
          </cell>
          <cell r="X157">
            <v>500</v>
          </cell>
          <cell r="Y157">
            <v>500</v>
          </cell>
          <cell r="Z157">
            <v>0</v>
          </cell>
          <cell r="AA157">
            <v>112350</v>
          </cell>
          <cell r="AB157">
            <v>56175000</v>
          </cell>
          <cell r="AC157">
            <v>500</v>
          </cell>
          <cell r="AD157">
            <v>112350</v>
          </cell>
          <cell r="AE157">
            <v>56175000</v>
          </cell>
          <cell r="AF157">
            <v>0</v>
          </cell>
          <cell r="AG157">
            <v>0</v>
          </cell>
          <cell r="AJ157">
            <v>385993</v>
          </cell>
          <cell r="AK157">
            <v>5300</v>
          </cell>
        </row>
        <row r="158">
          <cell r="E158" t="str">
            <v>Chai cấy máu kỵ khí</v>
          </cell>
          <cell r="F158" t="str">
            <v>410852 
BACT/ALERT FN Plus</v>
          </cell>
          <cell r="H158" t="str">
            <v>Chai</v>
          </cell>
          <cell r="I158" t="str">
            <v/>
          </cell>
          <cell r="J158" t="str">
            <v>Công ty TNHH DEKA</v>
          </cell>
          <cell r="K158" t="str">
            <v>BioMerieux Inc</v>
          </cell>
          <cell r="L158" t="str">
            <v>Mỹ</v>
          </cell>
          <cell r="M158" t="str">
            <v/>
          </cell>
          <cell r="N158" t="str">
            <v>180000471/PCBA-HN</v>
          </cell>
          <cell r="O158">
            <v>112350</v>
          </cell>
          <cell r="P158">
            <v>112350</v>
          </cell>
          <cell r="Q158">
            <v>112350</v>
          </cell>
          <cell r="R158">
            <v>112350</v>
          </cell>
          <cell r="S158" t="str">
            <v>0004061434</v>
          </cell>
          <cell r="T158" t="str">
            <v>1832/QĐ-BVQY103</v>
          </cell>
          <cell r="U158">
            <v>45690</v>
          </cell>
          <cell r="V158">
            <v>0</v>
          </cell>
          <cell r="W158">
            <v>0</v>
          </cell>
          <cell r="X158">
            <v>500</v>
          </cell>
          <cell r="Y158">
            <v>500</v>
          </cell>
          <cell r="Z158">
            <v>0</v>
          </cell>
          <cell r="AA158">
            <v>112350</v>
          </cell>
          <cell r="AB158">
            <v>56175000</v>
          </cell>
          <cell r="AC158">
            <v>500</v>
          </cell>
          <cell r="AD158">
            <v>112350</v>
          </cell>
          <cell r="AE158">
            <v>56175000</v>
          </cell>
          <cell r="AF158">
            <v>0</v>
          </cell>
          <cell r="AG158">
            <v>0</v>
          </cell>
          <cell r="AJ158">
            <v>377997</v>
          </cell>
          <cell r="AK158">
            <v>5300</v>
          </cell>
        </row>
        <row r="159">
          <cell r="E159" t="str">
            <v>Chất chuẩn 25(OH) VitaminD trên DxI</v>
          </cell>
          <cell r="F159" t="str">
            <v>A98857
ACCESS 25(OH) VITAMIN D TOTAL CALIBRATORS 
(For use on DxI platforms only)</v>
          </cell>
          <cell r="H159" t="str">
            <v>Hộp</v>
          </cell>
          <cell r="I159" t="str">
            <v/>
          </cell>
          <cell r="J159" t="str">
            <v>Công ty TNHH Thiết bị Minh Tâm</v>
          </cell>
          <cell r="K159" t="str">
            <v>Beckman Coulter, Inc., Mỹ</v>
          </cell>
          <cell r="L159" t="str">
            <v>Hoa Kỳ</v>
          </cell>
          <cell r="M159" t="str">
            <v/>
          </cell>
          <cell r="N159" t="str">
            <v>2100182ĐKLH/BYT-TB-CT</v>
          </cell>
          <cell r="O159">
            <v>6962550</v>
          </cell>
          <cell r="P159">
            <v>6962550</v>
          </cell>
          <cell r="Q159">
            <v>6962550</v>
          </cell>
          <cell r="R159">
            <v>6962550</v>
          </cell>
          <cell r="S159" t="str">
            <v>440422</v>
          </cell>
          <cell r="T159" t="str">
            <v>743/QĐ-BVQY103</v>
          </cell>
          <cell r="U159">
            <v>45900</v>
          </cell>
          <cell r="V159">
            <v>0</v>
          </cell>
          <cell r="W159">
            <v>0</v>
          </cell>
          <cell r="X159">
            <v>1</v>
          </cell>
          <cell r="Y159">
            <v>1</v>
          </cell>
          <cell r="Z159">
            <v>0</v>
          </cell>
          <cell r="AA159">
            <v>6962550</v>
          </cell>
          <cell r="AB159">
            <v>6962550</v>
          </cell>
          <cell r="AC159">
            <v>1</v>
          </cell>
          <cell r="AD159">
            <v>6962550</v>
          </cell>
          <cell r="AE159">
            <v>6962550</v>
          </cell>
          <cell r="AF159">
            <v>0</v>
          </cell>
          <cell r="AG159">
            <v>0</v>
          </cell>
          <cell r="AJ159">
            <v>543295</v>
          </cell>
          <cell r="AK159">
            <v>2</v>
          </cell>
        </row>
        <row r="160">
          <cell r="E160" t="str">
            <v>Chất chuẩn 25(OH) VitaminD trên DxI</v>
          </cell>
          <cell r="F160" t="str">
            <v>A98857
ACCESS 25(OH) VITAMIN D TOTAL CALIBRATORS 
(For use on DxI platforms only)</v>
          </cell>
          <cell r="H160" t="str">
            <v>Hộp</v>
          </cell>
          <cell r="I160" t="str">
            <v/>
          </cell>
          <cell r="J160" t="str">
            <v>Công ty TNHH Thiết bị Minh Tâm</v>
          </cell>
          <cell r="K160" t="str">
            <v>Beckman Coulter, Inc., Mỹ</v>
          </cell>
          <cell r="L160" t="str">
            <v>Hoa Kỳ</v>
          </cell>
          <cell r="M160" t="str">
            <v/>
          </cell>
          <cell r="N160" t="str">
            <v>2100182ĐKLH/BYT-TB-CT</v>
          </cell>
          <cell r="O160">
            <v>6963390</v>
          </cell>
          <cell r="P160">
            <v>6963390</v>
          </cell>
          <cell r="Q160">
            <v>6963390</v>
          </cell>
          <cell r="R160">
            <v>6963390</v>
          </cell>
          <cell r="S160" t="str">
            <v>440183</v>
          </cell>
          <cell r="T160" t="str">
            <v>4573/QĐ-BVQY103</v>
          </cell>
          <cell r="U160">
            <v>45838</v>
          </cell>
          <cell r="V160">
            <v>0</v>
          </cell>
          <cell r="W160">
            <v>0</v>
          </cell>
          <cell r="X160">
            <v>1</v>
          </cell>
          <cell r="Y160">
            <v>1</v>
          </cell>
          <cell r="Z160">
            <v>0</v>
          </cell>
          <cell r="AA160">
            <v>6963390</v>
          </cell>
          <cell r="AB160">
            <v>6963390</v>
          </cell>
          <cell r="AC160">
            <v>1</v>
          </cell>
          <cell r="AD160">
            <v>6963390</v>
          </cell>
          <cell r="AE160">
            <v>6963390</v>
          </cell>
          <cell r="AF160">
            <v>0</v>
          </cell>
          <cell r="AG160">
            <v>0</v>
          </cell>
          <cell r="AJ160">
            <v>524255</v>
          </cell>
          <cell r="AK160">
            <v>2</v>
          </cell>
        </row>
        <row r="161">
          <cell r="E161" t="str">
            <v>Chất chuẩn AFP</v>
          </cell>
          <cell r="F161" t="str">
            <v>33215
ACCESS AFP CALIBRATORS</v>
          </cell>
          <cell r="H161" t="str">
            <v>Hộp</v>
          </cell>
          <cell r="I161" t="str">
            <v/>
          </cell>
          <cell r="J161" t="str">
            <v>Công ty TNHH Thiết bị Minh Tâm</v>
          </cell>
          <cell r="K161" t="str">
            <v>Beckman Coulter, Inc., Mỹ</v>
          </cell>
          <cell r="L161" t="str">
            <v>Hoa Kỳ</v>
          </cell>
          <cell r="M161" t="str">
            <v/>
          </cell>
          <cell r="N161" t="str">
            <v>2400238ĐKLH/BYT-HTTB</v>
          </cell>
          <cell r="O161">
            <v>3178875</v>
          </cell>
          <cell r="P161">
            <v>3178875</v>
          </cell>
          <cell r="Q161">
            <v>3178875</v>
          </cell>
          <cell r="R161">
            <v>3178875</v>
          </cell>
          <cell r="S161" t="str">
            <v>440473</v>
          </cell>
          <cell r="T161" t="str">
            <v>743/QĐ-BVQY103</v>
          </cell>
          <cell r="U161">
            <v>46173</v>
          </cell>
          <cell r="V161">
            <v>0</v>
          </cell>
          <cell r="W161">
            <v>0</v>
          </cell>
          <cell r="X161">
            <v>1</v>
          </cell>
          <cell r="Y161">
            <v>1</v>
          </cell>
          <cell r="Z161">
            <v>0</v>
          </cell>
          <cell r="AA161">
            <v>3178875</v>
          </cell>
          <cell r="AB161">
            <v>3178875</v>
          </cell>
          <cell r="AC161">
            <v>1</v>
          </cell>
          <cell r="AD161">
            <v>3178875</v>
          </cell>
          <cell r="AE161">
            <v>3178875</v>
          </cell>
          <cell r="AF161">
            <v>0</v>
          </cell>
          <cell r="AG161">
            <v>0</v>
          </cell>
          <cell r="AJ161">
            <v>543297</v>
          </cell>
          <cell r="AK161">
            <v>3</v>
          </cell>
        </row>
        <row r="162">
          <cell r="E162" t="str">
            <v>Chất chuẩn AFP</v>
          </cell>
          <cell r="F162" t="str">
            <v>33215
ACCESS AFP CALIBRATORS</v>
          </cell>
          <cell r="H162" t="str">
            <v>Hộp</v>
          </cell>
          <cell r="I162" t="str">
            <v/>
          </cell>
          <cell r="J162" t="str">
            <v>Công ty TNHH Thiết bị Minh Tâm</v>
          </cell>
          <cell r="K162" t="str">
            <v>Beckman Coulter, Inc., Mỹ</v>
          </cell>
          <cell r="L162" t="str">
            <v>Hoa Kỳ</v>
          </cell>
          <cell r="M162" t="str">
            <v/>
          </cell>
          <cell r="N162" t="str">
            <v>2400238ĐKLH/BYT-HTTB</v>
          </cell>
          <cell r="O162">
            <v>3178875</v>
          </cell>
          <cell r="P162">
            <v>3178875</v>
          </cell>
          <cell r="Q162">
            <v>3178875</v>
          </cell>
          <cell r="R162">
            <v>3178875</v>
          </cell>
          <cell r="S162" t="str">
            <v>439921</v>
          </cell>
          <cell r="T162" t="str">
            <v>743/QĐ-BVQY103</v>
          </cell>
          <cell r="U162">
            <v>46022</v>
          </cell>
          <cell r="V162">
            <v>0</v>
          </cell>
          <cell r="W162">
            <v>0</v>
          </cell>
          <cell r="X162">
            <v>2</v>
          </cell>
          <cell r="Y162">
            <v>2</v>
          </cell>
          <cell r="Z162">
            <v>0</v>
          </cell>
          <cell r="AA162">
            <v>3178875</v>
          </cell>
          <cell r="AB162">
            <v>6357750</v>
          </cell>
          <cell r="AC162">
            <v>2</v>
          </cell>
          <cell r="AD162">
            <v>3178875</v>
          </cell>
          <cell r="AE162">
            <v>6357750</v>
          </cell>
          <cell r="AF162">
            <v>0</v>
          </cell>
          <cell r="AG162">
            <v>0</v>
          </cell>
          <cell r="AJ162">
            <v>531985</v>
          </cell>
          <cell r="AK162">
            <v>3</v>
          </cell>
        </row>
        <row r="163">
          <cell r="E163" t="str">
            <v>Chất chuẩn BNP</v>
          </cell>
          <cell r="F163" t="str">
            <v>ACCESS BNP CALIBRATORS; 98202</v>
          </cell>
          <cell r="H163" t="str">
            <v>Hộp</v>
          </cell>
          <cell r="I163" t="str">
            <v/>
          </cell>
          <cell r="J163" t="str">
            <v>Công ty TNHH Thiết bị Minh Tâm</v>
          </cell>
          <cell r="K163" t="str">
            <v>Beckman Coulter, Inc., Mỹ</v>
          </cell>
          <cell r="L163" t="str">
            <v>Mỹ</v>
          </cell>
          <cell r="M163" t="str">
            <v/>
          </cell>
          <cell r="N163" t="str">
            <v>2300196ĐKLH/BYT-TB-CT</v>
          </cell>
          <cell r="O163">
            <v>2683800</v>
          </cell>
          <cell r="P163">
            <v>2683800</v>
          </cell>
          <cell r="Q163">
            <v>2683800</v>
          </cell>
          <cell r="R163">
            <v>2683800</v>
          </cell>
          <cell r="S163" t="str">
            <v>440390</v>
          </cell>
          <cell r="T163" t="str">
            <v>743/QĐ-BVQY103</v>
          </cell>
          <cell r="U163">
            <v>46022</v>
          </cell>
          <cell r="V163">
            <v>0</v>
          </cell>
          <cell r="W163">
            <v>0</v>
          </cell>
          <cell r="X163">
            <v>1</v>
          </cell>
          <cell r="Y163">
            <v>1</v>
          </cell>
          <cell r="Z163">
            <v>0</v>
          </cell>
          <cell r="AA163">
            <v>2683800</v>
          </cell>
          <cell r="AB163">
            <v>2683800</v>
          </cell>
          <cell r="AC163">
            <v>1</v>
          </cell>
          <cell r="AD163">
            <v>2683800</v>
          </cell>
          <cell r="AE163">
            <v>2683800</v>
          </cell>
          <cell r="AF163">
            <v>0</v>
          </cell>
          <cell r="AG163">
            <v>0</v>
          </cell>
          <cell r="AJ163">
            <v>545599</v>
          </cell>
          <cell r="AK163">
            <v>2</v>
          </cell>
        </row>
        <row r="164">
          <cell r="E164" t="str">
            <v>Chất chuẩn BNP</v>
          </cell>
          <cell r="F164" t="str">
            <v>ACCESS BNP CALIBRATORS; 98202</v>
          </cell>
          <cell r="H164" t="str">
            <v>Hộp</v>
          </cell>
          <cell r="I164" t="str">
            <v/>
          </cell>
          <cell r="J164" t="str">
            <v>Công ty TNHH Thiết bị Minh Tâm</v>
          </cell>
          <cell r="K164" t="str">
            <v>Beckman Coulter, Inc., Mỹ</v>
          </cell>
          <cell r="L164" t="str">
            <v>Mỹ</v>
          </cell>
          <cell r="M164" t="str">
            <v/>
          </cell>
          <cell r="N164" t="str">
            <v>2300196ĐKLH/BYT-TB-CT</v>
          </cell>
          <cell r="O164">
            <v>2683800</v>
          </cell>
          <cell r="P164">
            <v>2683800</v>
          </cell>
          <cell r="Q164">
            <v>2683800</v>
          </cell>
          <cell r="R164">
            <v>2683800</v>
          </cell>
          <cell r="S164" t="str">
            <v>440074</v>
          </cell>
          <cell r="T164" t="str">
            <v>90/QĐ-BVQY103</v>
          </cell>
          <cell r="U164">
            <v>45930</v>
          </cell>
          <cell r="V164">
            <v>0</v>
          </cell>
          <cell r="W164">
            <v>0</v>
          </cell>
          <cell r="X164">
            <v>1</v>
          </cell>
          <cell r="Y164">
            <v>1</v>
          </cell>
          <cell r="Z164">
            <v>0</v>
          </cell>
          <cell r="AA164">
            <v>2683800</v>
          </cell>
          <cell r="AB164">
            <v>2683800</v>
          </cell>
          <cell r="AC164">
            <v>1</v>
          </cell>
          <cell r="AD164">
            <v>2683800</v>
          </cell>
          <cell r="AE164">
            <v>2683800</v>
          </cell>
          <cell r="AF164">
            <v>0</v>
          </cell>
          <cell r="AG164">
            <v>0</v>
          </cell>
          <cell r="AJ164">
            <v>530142</v>
          </cell>
          <cell r="AK164">
            <v>2</v>
          </cell>
        </row>
        <row r="165">
          <cell r="E165" t="str">
            <v>Chất chuẩn CA 125</v>
          </cell>
          <cell r="F165" t="str">
            <v>386358
ACCESS OV MONITOR CALIBRATORS</v>
          </cell>
          <cell r="H165" t="str">
            <v>Hộp</v>
          </cell>
          <cell r="I165" t="str">
            <v/>
          </cell>
          <cell r="J165" t="str">
            <v>Công ty TNHH Thiết bị Minh Tâm</v>
          </cell>
          <cell r="K165" t="str">
            <v>Beckman Coulter, Inc., Mỹ</v>
          </cell>
          <cell r="L165" t="str">
            <v>Hoa Kỳ</v>
          </cell>
          <cell r="M165" t="str">
            <v/>
          </cell>
          <cell r="N165" t="str">
            <v>2301727ĐKLH/BYT-HTTB</v>
          </cell>
          <cell r="O165">
            <v>5165433</v>
          </cell>
          <cell r="P165">
            <v>5165433</v>
          </cell>
          <cell r="Q165">
            <v>5165433</v>
          </cell>
          <cell r="R165">
            <v>5165433</v>
          </cell>
          <cell r="S165" t="str">
            <v>538109</v>
          </cell>
          <cell r="T165" t="str">
            <v>743/QĐ-BVQY103</v>
          </cell>
          <cell r="U165">
            <v>46081</v>
          </cell>
          <cell r="V165">
            <v>0</v>
          </cell>
          <cell r="W165">
            <v>0</v>
          </cell>
          <cell r="X165">
            <v>1</v>
          </cell>
          <cell r="Y165">
            <v>1</v>
          </cell>
          <cell r="Z165">
            <v>0</v>
          </cell>
          <cell r="AA165">
            <v>5165433</v>
          </cell>
          <cell r="AB165">
            <v>5165433</v>
          </cell>
          <cell r="AC165">
            <v>1</v>
          </cell>
          <cell r="AD165">
            <v>5165433</v>
          </cell>
          <cell r="AE165">
            <v>5165433</v>
          </cell>
          <cell r="AF165">
            <v>0</v>
          </cell>
          <cell r="AG165">
            <v>0</v>
          </cell>
          <cell r="AJ165">
            <v>545605</v>
          </cell>
          <cell r="AK165">
            <v>3</v>
          </cell>
        </row>
        <row r="166">
          <cell r="E166" t="str">
            <v>Chất chuẩn CA 125</v>
          </cell>
          <cell r="F166" t="str">
            <v>386358
ACCESS OV MONITOR CALIBRATORS</v>
          </cell>
          <cell r="H166" t="str">
            <v>Hộp</v>
          </cell>
          <cell r="I166" t="str">
            <v/>
          </cell>
          <cell r="J166" t="str">
            <v>Công ty TNHH Thiết bị Minh Tâm</v>
          </cell>
          <cell r="K166" t="str">
            <v>Beckman Coulter, Inc., Mỹ</v>
          </cell>
          <cell r="L166" t="str">
            <v>Hoa Kỳ</v>
          </cell>
          <cell r="M166" t="str">
            <v/>
          </cell>
          <cell r="N166" t="str">
            <v>2301727ĐKLH/BYT-HTTB</v>
          </cell>
          <cell r="O166">
            <v>5165433</v>
          </cell>
          <cell r="P166">
            <v>5165433</v>
          </cell>
          <cell r="Q166">
            <v>5165433</v>
          </cell>
          <cell r="R166">
            <v>5165433</v>
          </cell>
          <cell r="S166" t="str">
            <v>440261</v>
          </cell>
          <cell r="T166" t="str">
            <v>743/QĐ-BVQY103</v>
          </cell>
          <cell r="U166">
            <v>45930</v>
          </cell>
          <cell r="V166">
            <v>0</v>
          </cell>
          <cell r="W166">
            <v>0</v>
          </cell>
          <cell r="X166">
            <v>1</v>
          </cell>
          <cell r="Y166">
            <v>1</v>
          </cell>
          <cell r="Z166">
            <v>0</v>
          </cell>
          <cell r="AA166">
            <v>5165433</v>
          </cell>
          <cell r="AB166">
            <v>5165433</v>
          </cell>
          <cell r="AC166">
            <v>1</v>
          </cell>
          <cell r="AD166">
            <v>5165433</v>
          </cell>
          <cell r="AE166">
            <v>5165433</v>
          </cell>
          <cell r="AF166">
            <v>0</v>
          </cell>
          <cell r="AG166">
            <v>0</v>
          </cell>
          <cell r="AJ166">
            <v>537573</v>
          </cell>
          <cell r="AK166">
            <v>3</v>
          </cell>
        </row>
        <row r="167">
          <cell r="E167" t="str">
            <v>Chất chuẩn CA 125</v>
          </cell>
          <cell r="F167" t="str">
            <v>386358
ACCESS OV MONITOR CALIBRATORS</v>
          </cell>
          <cell r="H167" t="str">
            <v>Hộp</v>
          </cell>
          <cell r="I167" t="str">
            <v/>
          </cell>
          <cell r="J167" t="str">
            <v>Công ty TNHH Thiết bị Minh Tâm</v>
          </cell>
          <cell r="K167" t="str">
            <v>Beckman Coulter, Inc., Mỹ</v>
          </cell>
          <cell r="L167" t="str">
            <v>Hoa Kỳ</v>
          </cell>
          <cell r="M167" t="str">
            <v/>
          </cell>
          <cell r="N167" t="str">
            <v>2301727ĐKLH/BYT-HTTB</v>
          </cell>
          <cell r="O167">
            <v>5064570</v>
          </cell>
          <cell r="P167">
            <v>5064570</v>
          </cell>
          <cell r="Q167">
            <v>5064570</v>
          </cell>
          <cell r="R167">
            <v>5064570</v>
          </cell>
          <cell r="S167" t="str">
            <v>439920</v>
          </cell>
          <cell r="T167" t="str">
            <v>4573/QĐ-BVQY103</v>
          </cell>
          <cell r="U167">
            <v>45838</v>
          </cell>
          <cell r="V167">
            <v>0</v>
          </cell>
          <cell r="W167">
            <v>0</v>
          </cell>
          <cell r="X167">
            <v>1</v>
          </cell>
          <cell r="Y167">
            <v>1</v>
          </cell>
          <cell r="Z167">
            <v>0</v>
          </cell>
          <cell r="AA167">
            <v>5064570</v>
          </cell>
          <cell r="AB167">
            <v>5064570</v>
          </cell>
          <cell r="AC167">
            <v>1</v>
          </cell>
          <cell r="AD167">
            <v>5064570</v>
          </cell>
          <cell r="AE167">
            <v>5064570</v>
          </cell>
          <cell r="AF167">
            <v>0</v>
          </cell>
          <cell r="AG167">
            <v>0</v>
          </cell>
          <cell r="AJ167">
            <v>523307</v>
          </cell>
          <cell r="AK167">
            <v>3</v>
          </cell>
        </row>
        <row r="168">
          <cell r="E168" t="str">
            <v>Chất chuẩn CA 15-3</v>
          </cell>
          <cell r="F168" t="str">
            <v>387647
ACCESS BR MONITOR CALIBRATORS</v>
          </cell>
          <cell r="H168" t="str">
            <v>Hộp</v>
          </cell>
          <cell r="I168" t="str">
            <v/>
          </cell>
          <cell r="J168" t="str">
            <v>Công ty TNHH Thiết bị Minh Tâm</v>
          </cell>
          <cell r="K168" t="str">
            <v>Beckman Coulter, Inc., Mỹ</v>
          </cell>
          <cell r="L168" t="str">
            <v>Hoa Kỳ</v>
          </cell>
          <cell r="M168" t="str">
            <v/>
          </cell>
          <cell r="N168" t="str">
            <v>2400237ĐKLH/BYT-HTTB</v>
          </cell>
          <cell r="O168">
            <v>6779430</v>
          </cell>
          <cell r="P168">
            <v>6779430</v>
          </cell>
          <cell r="Q168">
            <v>6779430</v>
          </cell>
          <cell r="R168">
            <v>6779430</v>
          </cell>
          <cell r="S168" t="str">
            <v>440372</v>
          </cell>
          <cell r="T168" t="str">
            <v>743/QĐ-BVQY103</v>
          </cell>
          <cell r="U168">
            <v>45991</v>
          </cell>
          <cell r="V168">
            <v>0</v>
          </cell>
          <cell r="W168">
            <v>0</v>
          </cell>
          <cell r="X168">
            <v>2</v>
          </cell>
          <cell r="Y168">
            <v>2</v>
          </cell>
          <cell r="Z168">
            <v>0</v>
          </cell>
          <cell r="AA168">
            <v>6779430</v>
          </cell>
          <cell r="AB168">
            <v>13558860</v>
          </cell>
          <cell r="AC168">
            <v>2</v>
          </cell>
          <cell r="AD168">
            <v>6779430</v>
          </cell>
          <cell r="AE168">
            <v>13558860</v>
          </cell>
          <cell r="AF168">
            <v>0</v>
          </cell>
          <cell r="AG168">
            <v>0</v>
          </cell>
          <cell r="AJ168">
            <v>537571</v>
          </cell>
          <cell r="AK168">
            <v>3</v>
          </cell>
        </row>
        <row r="169">
          <cell r="E169" t="str">
            <v>Chất chuẩn CA 15-3</v>
          </cell>
          <cell r="F169" t="str">
            <v>387647
ACCESS BR MONITOR CALIBRATORS</v>
          </cell>
          <cell r="H169" t="str">
            <v>Hộp</v>
          </cell>
          <cell r="I169" t="str">
            <v/>
          </cell>
          <cell r="J169" t="str">
            <v>Công ty TNHH Thiết bị Minh Tâm</v>
          </cell>
          <cell r="K169" t="str">
            <v>Beckman Coulter, Inc., Mỹ</v>
          </cell>
          <cell r="L169" t="str">
            <v>Hoa Kỳ</v>
          </cell>
          <cell r="M169" t="str">
            <v/>
          </cell>
          <cell r="N169" t="str">
            <v>2400237ĐKLH/BYT-HTTB</v>
          </cell>
          <cell r="O169">
            <v>6778800</v>
          </cell>
          <cell r="P169">
            <v>6778800</v>
          </cell>
          <cell r="Q169">
            <v>6778800</v>
          </cell>
          <cell r="R169">
            <v>6778800</v>
          </cell>
          <cell r="S169" t="str">
            <v>440128</v>
          </cell>
          <cell r="T169" t="str">
            <v>90/QĐ-BVQY103</v>
          </cell>
          <cell r="U169">
            <v>45900</v>
          </cell>
          <cell r="V169">
            <v>0</v>
          </cell>
          <cell r="W169">
            <v>0</v>
          </cell>
          <cell r="X169">
            <v>1</v>
          </cell>
          <cell r="Y169">
            <v>1</v>
          </cell>
          <cell r="Z169">
            <v>0</v>
          </cell>
          <cell r="AA169">
            <v>6778800</v>
          </cell>
          <cell r="AB169">
            <v>6778800</v>
          </cell>
          <cell r="AC169">
            <v>1</v>
          </cell>
          <cell r="AD169">
            <v>6778800</v>
          </cell>
          <cell r="AE169">
            <v>6778800</v>
          </cell>
          <cell r="AF169">
            <v>0</v>
          </cell>
          <cell r="AG169">
            <v>0</v>
          </cell>
          <cell r="AJ169">
            <v>527762</v>
          </cell>
          <cell r="AK169">
            <v>3</v>
          </cell>
        </row>
        <row r="170">
          <cell r="E170" t="str">
            <v>Chất chuẩn CA 19-9</v>
          </cell>
          <cell r="F170" t="str">
            <v>387688
ACCESS GI MONITOR CALIBRATORS</v>
          </cell>
          <cell r="H170" t="str">
            <v>Hộp</v>
          </cell>
          <cell r="I170" t="str">
            <v/>
          </cell>
          <cell r="J170" t="str">
            <v>Công ty TNHH Thiết bị Minh Tâm</v>
          </cell>
          <cell r="K170" t="str">
            <v>Beckman Coulter, Inc., Mỹ</v>
          </cell>
          <cell r="L170" t="str">
            <v>Hoa Kỳ</v>
          </cell>
          <cell r="M170" t="str">
            <v/>
          </cell>
          <cell r="N170" t="str">
            <v>2403137ĐKLH/BYT-HTTB</v>
          </cell>
          <cell r="O170">
            <v>7941465</v>
          </cell>
          <cell r="P170">
            <v>7941465</v>
          </cell>
          <cell r="Q170">
            <v>7941465</v>
          </cell>
          <cell r="R170">
            <v>7941465</v>
          </cell>
          <cell r="S170" t="str">
            <v>439990</v>
          </cell>
          <cell r="T170" t="str">
            <v>743/QĐ-BVQY103</v>
          </cell>
          <cell r="U170">
            <v>45900</v>
          </cell>
          <cell r="V170">
            <v>0</v>
          </cell>
          <cell r="W170">
            <v>0</v>
          </cell>
          <cell r="X170">
            <v>1</v>
          </cell>
          <cell r="Y170">
            <v>1</v>
          </cell>
          <cell r="Z170">
            <v>0</v>
          </cell>
          <cell r="AA170">
            <v>7941465</v>
          </cell>
          <cell r="AB170">
            <v>7941465</v>
          </cell>
          <cell r="AC170">
            <v>1</v>
          </cell>
          <cell r="AD170">
            <v>7941465</v>
          </cell>
          <cell r="AE170">
            <v>7941465</v>
          </cell>
          <cell r="AF170">
            <v>0</v>
          </cell>
          <cell r="AG170">
            <v>0</v>
          </cell>
          <cell r="AJ170">
            <v>537572</v>
          </cell>
          <cell r="AK170">
            <v>2</v>
          </cell>
        </row>
        <row r="171">
          <cell r="E171" t="str">
            <v>Chất chuẩn CA 19-9</v>
          </cell>
          <cell r="F171" t="str">
            <v>387688
ACCESS GI MONITOR CALIBRATORS</v>
          </cell>
          <cell r="H171" t="str">
            <v>Hộp</v>
          </cell>
          <cell r="I171" t="str">
            <v/>
          </cell>
          <cell r="J171" t="str">
            <v>Công ty TNHH Thiết bị Minh Tâm</v>
          </cell>
          <cell r="K171" t="str">
            <v>Beckman Coulter, Inc., Mỹ</v>
          </cell>
          <cell r="L171" t="str">
            <v>Hoa Kỳ</v>
          </cell>
          <cell r="M171" t="str">
            <v/>
          </cell>
          <cell r="N171" t="str">
            <v>2403137ĐKLH/BYT-HTTB</v>
          </cell>
          <cell r="O171">
            <v>7941150</v>
          </cell>
          <cell r="P171">
            <v>7941150</v>
          </cell>
          <cell r="Q171">
            <v>7941150</v>
          </cell>
          <cell r="R171">
            <v>7941150</v>
          </cell>
          <cell r="S171" t="str">
            <v>439990</v>
          </cell>
          <cell r="T171" t="str">
            <v>90/QĐ-BVQY103</v>
          </cell>
          <cell r="U171">
            <v>45900</v>
          </cell>
          <cell r="V171">
            <v>0</v>
          </cell>
          <cell r="W171">
            <v>0</v>
          </cell>
          <cell r="X171">
            <v>1</v>
          </cell>
          <cell r="Y171">
            <v>1</v>
          </cell>
          <cell r="Z171">
            <v>0</v>
          </cell>
          <cell r="AA171">
            <v>7941150</v>
          </cell>
          <cell r="AB171">
            <v>7941150</v>
          </cell>
          <cell r="AC171">
            <v>1</v>
          </cell>
          <cell r="AD171">
            <v>7941150</v>
          </cell>
          <cell r="AE171">
            <v>7941150</v>
          </cell>
          <cell r="AF171">
            <v>0</v>
          </cell>
          <cell r="AG171">
            <v>0</v>
          </cell>
          <cell r="AJ171">
            <v>527763</v>
          </cell>
          <cell r="AK171">
            <v>2</v>
          </cell>
        </row>
        <row r="172">
          <cell r="E172" t="str">
            <v>Chất chuẩn CEA</v>
          </cell>
          <cell r="F172" t="str">
            <v>33205
ACCESS CEA CALIBRATORS</v>
          </cell>
          <cell r="H172" t="str">
            <v>Hộp</v>
          </cell>
          <cell r="I172" t="str">
            <v/>
          </cell>
          <cell r="J172" t="str">
            <v>Công ty TNHH Thiết bị Minh Tâm</v>
          </cell>
          <cell r="K172" t="str">
            <v>Bio-Rad, Pháp sản xuất cho Beckman Coulter, Inc., Mỹ</v>
          </cell>
          <cell r="L172" t="str">
            <v>Pháp</v>
          </cell>
          <cell r="M172" t="str">
            <v/>
          </cell>
          <cell r="N172" t="str">
            <v>2301725ĐKLH/BYT-HTTB</v>
          </cell>
          <cell r="O172">
            <v>4747050</v>
          </cell>
          <cell r="P172">
            <v>4747050</v>
          </cell>
          <cell r="Q172">
            <v>4747050</v>
          </cell>
          <cell r="R172">
            <v>4747050</v>
          </cell>
          <cell r="S172" t="str">
            <v>595033</v>
          </cell>
          <cell r="T172" t="str">
            <v>743/QĐ-BVQY103</v>
          </cell>
          <cell r="U172">
            <v>46063</v>
          </cell>
          <cell r="V172">
            <v>0</v>
          </cell>
          <cell r="W172">
            <v>0</v>
          </cell>
          <cell r="X172">
            <v>1</v>
          </cell>
          <cell r="Y172">
            <v>1</v>
          </cell>
          <cell r="Z172">
            <v>0</v>
          </cell>
          <cell r="AA172">
            <v>4747050</v>
          </cell>
          <cell r="AB172">
            <v>4747050</v>
          </cell>
          <cell r="AC172">
            <v>1</v>
          </cell>
          <cell r="AD172">
            <v>4747050</v>
          </cell>
          <cell r="AE172">
            <v>4747050</v>
          </cell>
          <cell r="AF172">
            <v>0</v>
          </cell>
          <cell r="AG172">
            <v>0</v>
          </cell>
          <cell r="AJ172">
            <v>540906</v>
          </cell>
          <cell r="AK172">
            <v>3</v>
          </cell>
        </row>
        <row r="173">
          <cell r="E173" t="str">
            <v>Chất chuẩn CEA</v>
          </cell>
          <cell r="F173" t="str">
            <v>33205
ACCESS CEA CALIBRATORS</v>
          </cell>
          <cell r="H173" t="str">
            <v>Hộp</v>
          </cell>
          <cell r="I173" t="str">
            <v/>
          </cell>
          <cell r="J173" t="str">
            <v>Công ty TNHH Thiết bị Minh Tâm</v>
          </cell>
          <cell r="K173" t="str">
            <v>Bio-Rad, Pháp sản xuất cho Beckman Coulter, Inc., Mỹ</v>
          </cell>
          <cell r="L173" t="str">
            <v>Pháp</v>
          </cell>
          <cell r="M173" t="str">
            <v/>
          </cell>
          <cell r="N173" t="str">
            <v>2301725ĐKLH/BYT-HTTB</v>
          </cell>
          <cell r="O173">
            <v>4747050</v>
          </cell>
          <cell r="P173">
            <v>4747050</v>
          </cell>
          <cell r="Q173">
            <v>4747050</v>
          </cell>
          <cell r="R173">
            <v>4747050</v>
          </cell>
          <cell r="S173" t="str">
            <v>495031</v>
          </cell>
          <cell r="T173" t="str">
            <v>743/QĐ-BVQY103</v>
          </cell>
          <cell r="U173">
            <v>45973</v>
          </cell>
          <cell r="V173">
            <v>0</v>
          </cell>
          <cell r="W173">
            <v>0</v>
          </cell>
          <cell r="X173">
            <v>1</v>
          </cell>
          <cell r="Y173">
            <v>1</v>
          </cell>
          <cell r="Z173">
            <v>0</v>
          </cell>
          <cell r="AA173">
            <v>4747050</v>
          </cell>
          <cell r="AB173">
            <v>4747050</v>
          </cell>
          <cell r="AC173">
            <v>1</v>
          </cell>
          <cell r="AD173">
            <v>4747050</v>
          </cell>
          <cell r="AE173">
            <v>4747050</v>
          </cell>
          <cell r="AF173">
            <v>0</v>
          </cell>
          <cell r="AG173">
            <v>0</v>
          </cell>
          <cell r="AJ173">
            <v>537568</v>
          </cell>
          <cell r="AK173">
            <v>3</v>
          </cell>
        </row>
        <row r="174">
          <cell r="E174" t="str">
            <v>Chất chuẩn CEA</v>
          </cell>
          <cell r="F174" t="str">
            <v>33205
ACCESS CEA CALIBRATORS</v>
          </cell>
          <cell r="H174" t="str">
            <v>Hộp</v>
          </cell>
          <cell r="I174" t="str">
            <v/>
          </cell>
          <cell r="J174" t="str">
            <v>Công ty TNHH Thiết bị Minh Tâm</v>
          </cell>
          <cell r="K174" t="str">
            <v>Bio-Rad, Pháp sản xuất cho Beckman Coulter, Inc., Mỹ</v>
          </cell>
          <cell r="L174" t="str">
            <v>Pháp</v>
          </cell>
          <cell r="M174" t="str">
            <v/>
          </cell>
          <cell r="N174" t="str">
            <v>2301725ĐKLH/BYT-HTTB</v>
          </cell>
          <cell r="O174">
            <v>4747050</v>
          </cell>
          <cell r="P174">
            <v>4747050</v>
          </cell>
          <cell r="Q174">
            <v>4747050</v>
          </cell>
          <cell r="R174">
            <v>4747050</v>
          </cell>
          <cell r="S174" t="str">
            <v>495030</v>
          </cell>
          <cell r="T174" t="str">
            <v>90/QĐ-BVQY103</v>
          </cell>
          <cell r="U174">
            <v>45899</v>
          </cell>
          <cell r="V174">
            <v>0</v>
          </cell>
          <cell r="W174">
            <v>0</v>
          </cell>
          <cell r="X174">
            <v>1</v>
          </cell>
          <cell r="Y174">
            <v>1</v>
          </cell>
          <cell r="Z174">
            <v>0</v>
          </cell>
          <cell r="AA174">
            <v>4747050</v>
          </cell>
          <cell r="AB174">
            <v>4747050</v>
          </cell>
          <cell r="AC174">
            <v>1</v>
          </cell>
          <cell r="AD174">
            <v>4747050</v>
          </cell>
          <cell r="AE174">
            <v>4747050</v>
          </cell>
          <cell r="AF174">
            <v>0</v>
          </cell>
          <cell r="AG174">
            <v>0</v>
          </cell>
          <cell r="AJ174">
            <v>527706</v>
          </cell>
          <cell r="AK174">
            <v>3</v>
          </cell>
        </row>
        <row r="175">
          <cell r="E175" t="str">
            <v>Chất chuẩn Cortisol</v>
          </cell>
          <cell r="F175" t="str">
            <v>33605
ACCESS CORTISOL CALIBRATORS</v>
          </cell>
          <cell r="H175" t="str">
            <v>Hộp</v>
          </cell>
          <cell r="I175" t="str">
            <v/>
          </cell>
          <cell r="J175" t="str">
            <v>Công ty TNHH Thiết bị Minh Tâm</v>
          </cell>
          <cell r="K175" t="str">
            <v>Beckman Coulter, Inc., Mỹ</v>
          </cell>
          <cell r="L175" t="str">
            <v>Hoa Kỳ</v>
          </cell>
          <cell r="M175" t="str">
            <v/>
          </cell>
          <cell r="N175" t="str">
            <v>2100529ĐKLH/BYT-TB-CT</v>
          </cell>
          <cell r="O175">
            <v>3376800</v>
          </cell>
          <cell r="P175">
            <v>3376800</v>
          </cell>
          <cell r="Q175">
            <v>3376800</v>
          </cell>
          <cell r="R175">
            <v>3376800</v>
          </cell>
          <cell r="S175" t="str">
            <v>440287</v>
          </cell>
          <cell r="T175" t="str">
            <v>743/QĐ-BVQY103</v>
          </cell>
          <cell r="U175">
            <v>45961</v>
          </cell>
          <cell r="V175">
            <v>0</v>
          </cell>
          <cell r="W175">
            <v>0</v>
          </cell>
          <cell r="X175">
            <v>1</v>
          </cell>
          <cell r="Y175">
            <v>1</v>
          </cell>
          <cell r="Z175">
            <v>0</v>
          </cell>
          <cell r="AA175">
            <v>3376800</v>
          </cell>
          <cell r="AB175">
            <v>3376800</v>
          </cell>
          <cell r="AC175">
            <v>1</v>
          </cell>
          <cell r="AD175">
            <v>3376800</v>
          </cell>
          <cell r="AE175">
            <v>3376800</v>
          </cell>
          <cell r="AF175">
            <v>0</v>
          </cell>
          <cell r="AG175">
            <v>0</v>
          </cell>
          <cell r="AJ175">
            <v>537576</v>
          </cell>
          <cell r="AK175">
            <v>2</v>
          </cell>
        </row>
        <row r="176">
          <cell r="E176" t="str">
            <v>Chất chuẩn Cortisol</v>
          </cell>
          <cell r="F176" t="str">
            <v>33605
ACCESS CORTISOL CALIBRATORS</v>
          </cell>
          <cell r="H176" t="str">
            <v>Hộp</v>
          </cell>
          <cell r="I176" t="str">
            <v/>
          </cell>
          <cell r="J176" t="str">
            <v>Công ty TNHH Thiết bị Minh Tâm</v>
          </cell>
          <cell r="K176" t="str">
            <v>Beckman Coulter, Inc., Mỹ</v>
          </cell>
          <cell r="L176" t="str">
            <v>Hoa Kỳ</v>
          </cell>
          <cell r="M176" t="str">
            <v/>
          </cell>
          <cell r="N176" t="str">
            <v>2100529ĐKLH/BYT-TB-CT</v>
          </cell>
          <cell r="O176">
            <v>3376800</v>
          </cell>
          <cell r="P176">
            <v>3376800</v>
          </cell>
          <cell r="Q176">
            <v>3376800</v>
          </cell>
          <cell r="R176">
            <v>3376800</v>
          </cell>
          <cell r="S176" t="str">
            <v>440041</v>
          </cell>
          <cell r="T176" t="str">
            <v>90/QĐ-BVQY103</v>
          </cell>
          <cell r="U176">
            <v>45900</v>
          </cell>
          <cell r="V176">
            <v>0</v>
          </cell>
          <cell r="W176">
            <v>0</v>
          </cell>
          <cell r="X176">
            <v>1</v>
          </cell>
          <cell r="Y176">
            <v>1</v>
          </cell>
          <cell r="Z176">
            <v>0</v>
          </cell>
          <cell r="AA176">
            <v>3376800</v>
          </cell>
          <cell r="AB176">
            <v>3376800</v>
          </cell>
          <cell r="AC176">
            <v>1</v>
          </cell>
          <cell r="AD176">
            <v>3376800</v>
          </cell>
          <cell r="AE176">
            <v>3376800</v>
          </cell>
          <cell r="AF176">
            <v>0</v>
          </cell>
          <cell r="AG176">
            <v>0</v>
          </cell>
          <cell r="AJ176">
            <v>527709</v>
          </cell>
          <cell r="AK176">
            <v>2</v>
          </cell>
        </row>
        <row r="177">
          <cell r="E177" t="str">
            <v>Chất chuẩn cho các xét nghiệm sinh hóa thường quy</v>
          </cell>
          <cell r="F177" t="str">
            <v>66300
SYSTEM CALIBRATOR</v>
          </cell>
          <cell r="H177" t="str">
            <v>Lọ</v>
          </cell>
          <cell r="I177" t="str">
            <v/>
          </cell>
          <cell r="J177" t="str">
            <v>Công ty TNHH Thiết bị Minh Tâm</v>
          </cell>
          <cell r="K177" t="str">
            <v>BIO-RAD Laboratories, Diagnostics GRP, Mỹ sản xuất cho Beckman Coulter Ireland Inc., Ai-len</v>
          </cell>
          <cell r="L177" t="str">
            <v>Hoa Kỳ</v>
          </cell>
          <cell r="M177" t="str">
            <v/>
          </cell>
          <cell r="N177" t="str">
            <v>230000184/PCBB-BYT</v>
          </cell>
          <cell r="O177">
            <v>556500</v>
          </cell>
          <cell r="P177">
            <v>556500</v>
          </cell>
          <cell r="Q177">
            <v>556500</v>
          </cell>
          <cell r="R177">
            <v>556500</v>
          </cell>
          <cell r="S177" t="str">
            <v>1125L</v>
          </cell>
          <cell r="T177" t="str">
            <v>743/QĐ-BVQY103</v>
          </cell>
          <cell r="U177">
            <v>45962</v>
          </cell>
          <cell r="V177">
            <v>0</v>
          </cell>
          <cell r="W177">
            <v>0</v>
          </cell>
          <cell r="X177">
            <v>10</v>
          </cell>
          <cell r="Y177">
            <v>10</v>
          </cell>
          <cell r="Z177">
            <v>0</v>
          </cell>
          <cell r="AA177">
            <v>556500</v>
          </cell>
          <cell r="AB177">
            <v>5565000</v>
          </cell>
          <cell r="AC177">
            <v>10</v>
          </cell>
          <cell r="AD177">
            <v>556500</v>
          </cell>
          <cell r="AE177">
            <v>5565000</v>
          </cell>
          <cell r="AF177">
            <v>0</v>
          </cell>
          <cell r="AG177">
            <v>0</v>
          </cell>
          <cell r="AJ177">
            <v>534966</v>
          </cell>
          <cell r="AK177">
            <v>10</v>
          </cell>
        </row>
        <row r="178">
          <cell r="E178" t="str">
            <v>Chất chuẩn cho xét nghiệm Ammonia</v>
          </cell>
          <cell r="F178" t="str">
            <v>Y08310SV
AMMONIA STANDARD</v>
          </cell>
          <cell r="H178" t="str">
            <v>Hộp</v>
          </cell>
          <cell r="I178" t="str">
            <v/>
          </cell>
          <cell r="J178" t="str">
            <v>Công ty TNHH Thiết bị Minh Tâm</v>
          </cell>
          <cell r="K178" t="str">
            <v>Dialab/Áo</v>
          </cell>
          <cell r="L178" t="str">
            <v>Áo</v>
          </cell>
          <cell r="M178" t="str">
            <v/>
          </cell>
          <cell r="N178" t="str">
            <v>220001426/PCBB-BYT</v>
          </cell>
          <cell r="O178">
            <v>1195950</v>
          </cell>
          <cell r="P178">
            <v>1195950</v>
          </cell>
          <cell r="Q178">
            <v>1195950</v>
          </cell>
          <cell r="R178">
            <v>1195950</v>
          </cell>
          <cell r="S178" t="str">
            <v>2401</v>
          </cell>
          <cell r="T178" t="str">
            <v>90/QĐ-BVQY103</v>
          </cell>
          <cell r="U178">
            <v>45869</v>
          </cell>
          <cell r="V178">
            <v>0</v>
          </cell>
          <cell r="W178">
            <v>0</v>
          </cell>
          <cell r="X178">
            <v>1</v>
          </cell>
          <cell r="Y178">
            <v>1</v>
          </cell>
          <cell r="Z178">
            <v>0</v>
          </cell>
          <cell r="AA178">
            <v>1195950</v>
          </cell>
          <cell r="AB178">
            <v>1195950</v>
          </cell>
          <cell r="AC178">
            <v>1</v>
          </cell>
          <cell r="AD178">
            <v>1195950</v>
          </cell>
          <cell r="AE178">
            <v>1195950</v>
          </cell>
          <cell r="AF178">
            <v>0</v>
          </cell>
          <cell r="AG178">
            <v>0</v>
          </cell>
          <cell r="AJ178">
            <v>527363</v>
          </cell>
          <cell r="AK178">
            <v>2</v>
          </cell>
        </row>
        <row r="179">
          <cell r="E179" t="str">
            <v>Chất chuẩn cho xét nghiệm Ammonia</v>
          </cell>
          <cell r="F179" t="str">
            <v>Y08310SV
AMMONIA STANDARD</v>
          </cell>
          <cell r="H179" t="str">
            <v>Hộp</v>
          </cell>
          <cell r="I179" t="str">
            <v/>
          </cell>
          <cell r="J179" t="str">
            <v>Công ty TNHH Thiết bị Minh Tâm</v>
          </cell>
          <cell r="K179" t="str">
            <v>Dialab/Áo</v>
          </cell>
          <cell r="L179" t="str">
            <v>Áo</v>
          </cell>
          <cell r="M179" t="str">
            <v/>
          </cell>
          <cell r="N179" t="str">
            <v>220001426/PCBB-BYT; 4668NK/BYT-TB-CT</v>
          </cell>
          <cell r="O179">
            <v>1195950</v>
          </cell>
          <cell r="P179">
            <v>1195950</v>
          </cell>
          <cell r="Q179">
            <v>1195950</v>
          </cell>
          <cell r="R179">
            <v>1195950</v>
          </cell>
          <cell r="S179" t="str">
            <v>2401</v>
          </cell>
          <cell r="T179" t="str">
            <v>4685/QĐ-BVQY103</v>
          </cell>
          <cell r="U179">
            <v>45869</v>
          </cell>
          <cell r="V179">
            <v>0</v>
          </cell>
          <cell r="W179">
            <v>0</v>
          </cell>
          <cell r="X179">
            <v>1</v>
          </cell>
          <cell r="Y179">
            <v>1</v>
          </cell>
          <cell r="Z179">
            <v>0</v>
          </cell>
          <cell r="AA179">
            <v>1195950</v>
          </cell>
          <cell r="AB179">
            <v>1195950</v>
          </cell>
          <cell r="AC179">
            <v>1</v>
          </cell>
          <cell r="AD179">
            <v>1195950</v>
          </cell>
          <cell r="AE179">
            <v>1195950</v>
          </cell>
          <cell r="AF179">
            <v>0</v>
          </cell>
          <cell r="AG179">
            <v>0</v>
          </cell>
          <cell r="AJ179">
            <v>387190</v>
          </cell>
          <cell r="AK179">
            <v>2</v>
          </cell>
        </row>
        <row r="180">
          <cell r="E180" t="str">
            <v>Chất chuẩn cho xét nghiệm Zinc</v>
          </cell>
          <cell r="F180" t="str">
            <v>507263SV
 Zinc Standard</v>
          </cell>
          <cell r="H180" t="str">
            <v>Lọ</v>
          </cell>
          <cell r="I180" t="str">
            <v/>
          </cell>
          <cell r="J180" t="str">
            <v>Công ty TNHH Thiết bị Minh Tâm</v>
          </cell>
          <cell r="K180" t="str">
            <v>Dialab/Áo</v>
          </cell>
          <cell r="L180" t="str">
            <v>Áo</v>
          </cell>
          <cell r="M180" t="str">
            <v/>
          </cell>
          <cell r="N180" t="str">
            <v>2100816ĐKLH/BYT-TB-CT</v>
          </cell>
          <cell r="O180">
            <v>165900</v>
          </cell>
          <cell r="P180">
            <v>165900</v>
          </cell>
          <cell r="Q180">
            <v>165900</v>
          </cell>
          <cell r="R180">
            <v>165900</v>
          </cell>
          <cell r="S180" t="str">
            <v>4101/ZF01231BS</v>
          </cell>
          <cell r="T180" t="str">
            <v>743/QĐ-BVQY103</v>
          </cell>
          <cell r="U180">
            <v>46446</v>
          </cell>
          <cell r="V180">
            <v>0</v>
          </cell>
          <cell r="W180">
            <v>0</v>
          </cell>
          <cell r="X180">
            <v>1</v>
          </cell>
          <cell r="Y180">
            <v>1</v>
          </cell>
          <cell r="Z180">
            <v>0</v>
          </cell>
          <cell r="AA180">
            <v>165900</v>
          </cell>
          <cell r="AB180">
            <v>165900</v>
          </cell>
          <cell r="AC180">
            <v>1</v>
          </cell>
          <cell r="AD180">
            <v>165900</v>
          </cell>
          <cell r="AE180">
            <v>165900</v>
          </cell>
          <cell r="AF180">
            <v>0</v>
          </cell>
          <cell r="AG180">
            <v>0</v>
          </cell>
          <cell r="AJ180">
            <v>543282</v>
          </cell>
          <cell r="AK180">
            <v>1</v>
          </cell>
        </row>
        <row r="181">
          <cell r="E181" t="str">
            <v>Chất chuẩn dùng cho các xét nghiệm trên máy phân tích đông máu</v>
          </cell>
          <cell r="F181" t="str">
            <v>HemosIL Calibration plasma; 0020003700</v>
          </cell>
          <cell r="H181" t="str">
            <v>Hộp</v>
          </cell>
          <cell r="I181" t="str">
            <v/>
          </cell>
          <cell r="J181" t="str">
            <v>Công ty TNHH Kỹ thuật Thanh Hà</v>
          </cell>
          <cell r="K181" t="str">
            <v>Instrumentation Laboratory Company, Mỹ</v>
          </cell>
          <cell r="L181" t="str">
            <v>Mỹ</v>
          </cell>
          <cell r="M181" t="str">
            <v/>
          </cell>
          <cell r="N181" t="str">
            <v>2100385ĐKLH/BYT-TB-CT</v>
          </cell>
          <cell r="O181">
            <v>3505950</v>
          </cell>
          <cell r="P181">
            <v>3505950</v>
          </cell>
          <cell r="Q181">
            <v>3505950</v>
          </cell>
          <cell r="R181">
            <v>3505950</v>
          </cell>
          <cell r="S181" t="str">
            <v>E1035892</v>
          </cell>
          <cell r="T181" t="str">
            <v>779/QĐ-BVQY103</v>
          </cell>
          <cell r="U181">
            <v>46326</v>
          </cell>
          <cell r="V181">
            <v>0</v>
          </cell>
          <cell r="W181">
            <v>0</v>
          </cell>
          <cell r="X181">
            <v>1.9</v>
          </cell>
          <cell r="Y181">
            <v>1</v>
          </cell>
          <cell r="Z181">
            <v>0.9</v>
          </cell>
          <cell r="AA181">
            <v>3505950</v>
          </cell>
          <cell r="AB181">
            <v>6661305</v>
          </cell>
          <cell r="AC181">
            <v>1.9</v>
          </cell>
          <cell r="AD181">
            <v>3505950</v>
          </cell>
          <cell r="AE181">
            <v>6661305</v>
          </cell>
          <cell r="AF181">
            <v>0</v>
          </cell>
          <cell r="AG181">
            <v>0</v>
          </cell>
          <cell r="AJ181">
            <v>539448</v>
          </cell>
          <cell r="AK181">
            <v>1.9</v>
          </cell>
        </row>
        <row r="182">
          <cell r="E182" t="str">
            <v>Chất chuẩn dùng cho các XN trên máy phân tích đông máu</v>
          </cell>
          <cell r="F182" t="str">
            <v>0020003700
HemosIL Calibration Plasma</v>
          </cell>
          <cell r="H182" t="str">
            <v>Lọ</v>
          </cell>
          <cell r="I182" t="str">
            <v/>
          </cell>
          <cell r="J182" t="str">
            <v>Công ty TNHH Thiết bị Minh Tâm</v>
          </cell>
          <cell r="K182" t="str">
            <v>Instrumentation Laboratory Company, Mỹ</v>
          </cell>
          <cell r="L182" t="str">
            <v>Hoa Kỳ</v>
          </cell>
          <cell r="M182" t="str">
            <v/>
          </cell>
          <cell r="N182" t="str">
            <v/>
          </cell>
          <cell r="O182">
            <v>0</v>
          </cell>
          <cell r="P182">
            <v>349650</v>
          </cell>
          <cell r="Q182">
            <v>349650</v>
          </cell>
          <cell r="R182">
            <v>349650</v>
          </cell>
          <cell r="S182" t="str">
            <v>E0139005</v>
          </cell>
          <cell r="T182" t="str">
            <v>hàng tài trợ</v>
          </cell>
          <cell r="U182">
            <v>46081</v>
          </cell>
          <cell r="V182">
            <v>0</v>
          </cell>
          <cell r="W182">
            <v>0</v>
          </cell>
          <cell r="X182">
            <v>20</v>
          </cell>
          <cell r="Y182">
            <v>20</v>
          </cell>
          <cell r="Z182">
            <v>0</v>
          </cell>
          <cell r="AA182">
            <v>0</v>
          </cell>
          <cell r="AB182">
            <v>0</v>
          </cell>
          <cell r="AC182">
            <v>20</v>
          </cell>
          <cell r="AD182">
            <v>0</v>
          </cell>
          <cell r="AE182">
            <v>0</v>
          </cell>
          <cell r="AF182">
            <v>0</v>
          </cell>
          <cell r="AG182">
            <v>0</v>
          </cell>
          <cell r="AJ182">
            <v>515178</v>
          </cell>
          <cell r="AK182">
            <v>20</v>
          </cell>
        </row>
        <row r="183">
          <cell r="E183" t="str">
            <v>Chất chuẩn điện giải mức giữa</v>
          </cell>
          <cell r="F183" t="str">
            <v>66319 ISE Mid Standard</v>
          </cell>
          <cell r="H183" t="str">
            <v>Hộp</v>
          </cell>
          <cell r="I183" t="str">
            <v/>
          </cell>
          <cell r="J183" t="str">
            <v>Công ty TNHH Thiết bị Minh Tâm</v>
          </cell>
          <cell r="K183" t="str">
            <v>Beckman Coulter/Ai-len</v>
          </cell>
          <cell r="L183" t="str">
            <v>Ailen</v>
          </cell>
          <cell r="M183" t="str">
            <v/>
          </cell>
          <cell r="N183" t="str">
            <v>240001841/PCBB-HN</v>
          </cell>
          <cell r="O183">
            <v>7405650</v>
          </cell>
          <cell r="P183">
            <v>7405650</v>
          </cell>
          <cell r="Q183">
            <v>7405650</v>
          </cell>
          <cell r="R183">
            <v>7405650</v>
          </cell>
          <cell r="S183" t="str">
            <v>2781</v>
          </cell>
          <cell r="T183" t="str">
            <v>743/QĐ-BVQY103</v>
          </cell>
          <cell r="U183">
            <v>46057</v>
          </cell>
          <cell r="V183">
            <v>0</v>
          </cell>
          <cell r="W183">
            <v>0</v>
          </cell>
          <cell r="X183">
            <v>8</v>
          </cell>
          <cell r="Y183">
            <v>8</v>
          </cell>
          <cell r="Z183">
            <v>0</v>
          </cell>
          <cell r="AA183">
            <v>7405650</v>
          </cell>
          <cell r="AB183">
            <v>59245200</v>
          </cell>
          <cell r="AC183">
            <v>8</v>
          </cell>
          <cell r="AD183">
            <v>7405650</v>
          </cell>
          <cell r="AE183">
            <v>59245200</v>
          </cell>
          <cell r="AF183">
            <v>0</v>
          </cell>
          <cell r="AG183">
            <v>0</v>
          </cell>
          <cell r="AJ183">
            <v>533531</v>
          </cell>
          <cell r="AK183">
            <v>23</v>
          </cell>
        </row>
        <row r="184">
          <cell r="E184" t="str">
            <v>Chất chuẩn điện giải mức giữa</v>
          </cell>
          <cell r="F184" t="str">
            <v>66319 ISE Mid Standard</v>
          </cell>
          <cell r="H184" t="str">
            <v>Hộp</v>
          </cell>
          <cell r="I184" t="str">
            <v/>
          </cell>
          <cell r="J184" t="str">
            <v>Công ty TNHH Thiết bị Minh Tâm</v>
          </cell>
          <cell r="K184" t="str">
            <v>Beckman Coulter/Ai-len</v>
          </cell>
          <cell r="L184" t="str">
            <v>Ailen</v>
          </cell>
          <cell r="M184" t="str">
            <v/>
          </cell>
          <cell r="N184" t="str">
            <v>240001841/PCBB-HN</v>
          </cell>
          <cell r="O184">
            <v>7405650</v>
          </cell>
          <cell r="P184">
            <v>7405650</v>
          </cell>
          <cell r="Q184">
            <v>7405650</v>
          </cell>
          <cell r="R184">
            <v>7405650</v>
          </cell>
          <cell r="S184" t="str">
            <v>2778</v>
          </cell>
          <cell r="T184" t="str">
            <v>90/QĐ-BVQY103</v>
          </cell>
          <cell r="U184">
            <v>46022</v>
          </cell>
          <cell r="V184">
            <v>0</v>
          </cell>
          <cell r="W184">
            <v>0</v>
          </cell>
          <cell r="X184">
            <v>15</v>
          </cell>
          <cell r="Y184">
            <v>15</v>
          </cell>
          <cell r="Z184">
            <v>0</v>
          </cell>
          <cell r="AA184">
            <v>7405650</v>
          </cell>
          <cell r="AB184">
            <v>111084750</v>
          </cell>
          <cell r="AC184">
            <v>15</v>
          </cell>
          <cell r="AD184">
            <v>7405650</v>
          </cell>
          <cell r="AE184">
            <v>111084750</v>
          </cell>
          <cell r="AF184">
            <v>0</v>
          </cell>
          <cell r="AG184">
            <v>0</v>
          </cell>
          <cell r="AJ184">
            <v>527712</v>
          </cell>
          <cell r="AK184">
            <v>23</v>
          </cell>
        </row>
        <row r="185">
          <cell r="E185" t="str">
            <v>Chất chuẩn Estriol</v>
          </cell>
          <cell r="F185" t="str">
            <v>33575
ACCESS UNCONJUGATED ESTRIOL CALIBRATORS</v>
          </cell>
          <cell r="H185" t="str">
            <v>Hộp</v>
          </cell>
          <cell r="I185" t="str">
            <v/>
          </cell>
          <cell r="J185" t="str">
            <v>Công ty TNHH Thiết bị Minh Tâm</v>
          </cell>
          <cell r="K185" t="str">
            <v>Beckman Coulter, Inc., Mỹ</v>
          </cell>
          <cell r="L185" t="str">
            <v>Hoa Kỳ</v>
          </cell>
          <cell r="M185" t="str">
            <v/>
          </cell>
          <cell r="N185" t="str">
            <v>8085NK/BYT-TB-CT</v>
          </cell>
          <cell r="O185">
            <v>8733900</v>
          </cell>
          <cell r="P185">
            <v>8733900</v>
          </cell>
          <cell r="Q185">
            <v>8733900</v>
          </cell>
          <cell r="R185">
            <v>8733900</v>
          </cell>
          <cell r="S185" t="str">
            <v>439792</v>
          </cell>
          <cell r="T185" t="str">
            <v>90/QĐ-BVQY103</v>
          </cell>
          <cell r="U185">
            <v>45900</v>
          </cell>
          <cell r="V185">
            <v>0</v>
          </cell>
          <cell r="W185">
            <v>0</v>
          </cell>
          <cell r="X185">
            <v>1</v>
          </cell>
          <cell r="Y185">
            <v>1</v>
          </cell>
          <cell r="Z185">
            <v>0</v>
          </cell>
          <cell r="AA185">
            <v>8733900</v>
          </cell>
          <cell r="AB185">
            <v>8733900</v>
          </cell>
          <cell r="AC185">
            <v>1</v>
          </cell>
          <cell r="AD185">
            <v>8733900</v>
          </cell>
          <cell r="AE185">
            <v>8733900</v>
          </cell>
          <cell r="AF185">
            <v>0</v>
          </cell>
          <cell r="AG185">
            <v>0</v>
          </cell>
          <cell r="AJ185">
            <v>530394</v>
          </cell>
          <cell r="AK185">
            <v>1</v>
          </cell>
        </row>
        <row r="186">
          <cell r="E186" t="str">
            <v>Chất chuẩn Ferritin</v>
          </cell>
          <cell r="F186" t="str">
            <v>33025
ACCESS FERRITIN CALIBRATORS</v>
          </cell>
          <cell r="H186" t="str">
            <v>Hộp</v>
          </cell>
          <cell r="I186" t="str">
            <v/>
          </cell>
          <cell r="J186" t="str">
            <v>Công ty TNHH Thiết bị Minh Tâm</v>
          </cell>
          <cell r="K186" t="str">
            <v>Beckman Coulter, Inc., Mỹ</v>
          </cell>
          <cell r="L186" t="str">
            <v>Hoa Kỳ</v>
          </cell>
          <cell r="M186" t="str">
            <v/>
          </cell>
          <cell r="N186" t="str">
            <v>220001164/PCBB-BYT</v>
          </cell>
          <cell r="O186">
            <v>3163650</v>
          </cell>
          <cell r="P186">
            <v>3163650</v>
          </cell>
          <cell r="Q186">
            <v>3163650</v>
          </cell>
          <cell r="R186">
            <v>3163650</v>
          </cell>
          <cell r="S186" t="str">
            <v>439992</v>
          </cell>
          <cell r="T186" t="str">
            <v>90/QĐ-BVQY103</v>
          </cell>
          <cell r="U186">
            <v>46234</v>
          </cell>
          <cell r="V186">
            <v>0</v>
          </cell>
          <cell r="W186">
            <v>0</v>
          </cell>
          <cell r="X186">
            <v>1</v>
          </cell>
          <cell r="Y186">
            <v>1</v>
          </cell>
          <cell r="Z186">
            <v>0</v>
          </cell>
          <cell r="AA186">
            <v>3163650</v>
          </cell>
          <cell r="AB186">
            <v>3163650</v>
          </cell>
          <cell r="AC186">
            <v>1</v>
          </cell>
          <cell r="AD186">
            <v>3163650</v>
          </cell>
          <cell r="AE186">
            <v>3163650</v>
          </cell>
          <cell r="AF186">
            <v>0</v>
          </cell>
          <cell r="AG186">
            <v>0</v>
          </cell>
          <cell r="AJ186">
            <v>527746</v>
          </cell>
          <cell r="AK186">
            <v>1</v>
          </cell>
        </row>
        <row r="187">
          <cell r="E187" t="str">
            <v>Chất chuẩn Free T4</v>
          </cell>
          <cell r="F187" t="str">
            <v>33885
ACCESS FREE T4 CALIBRATORS</v>
          </cell>
          <cell r="H187" t="str">
            <v>Hộp</v>
          </cell>
          <cell r="I187" t="str">
            <v/>
          </cell>
          <cell r="J187" t="str">
            <v>Công ty TNHH Thiết bị Minh Tâm</v>
          </cell>
          <cell r="K187" t="str">
            <v>Beckman Coulter, Inc., Mỹ</v>
          </cell>
          <cell r="L187" t="str">
            <v>Hoa Kỳ</v>
          </cell>
          <cell r="M187" t="str">
            <v/>
          </cell>
          <cell r="N187" t="str">
            <v>220001279/PCBB-BYT</v>
          </cell>
          <cell r="O187">
            <v>3163650</v>
          </cell>
          <cell r="P187">
            <v>3163650</v>
          </cell>
          <cell r="Q187">
            <v>3163650</v>
          </cell>
          <cell r="R187">
            <v>3163650</v>
          </cell>
          <cell r="S187" t="str">
            <v>440166</v>
          </cell>
          <cell r="T187" t="str">
            <v>743/QĐ-BVQY103</v>
          </cell>
          <cell r="U187">
            <v>45961</v>
          </cell>
          <cell r="V187">
            <v>0</v>
          </cell>
          <cell r="W187">
            <v>0</v>
          </cell>
          <cell r="X187">
            <v>2</v>
          </cell>
          <cell r="Y187">
            <v>2</v>
          </cell>
          <cell r="Z187">
            <v>0</v>
          </cell>
          <cell r="AA187">
            <v>3163650</v>
          </cell>
          <cell r="AB187">
            <v>6327300</v>
          </cell>
          <cell r="AC187">
            <v>2</v>
          </cell>
          <cell r="AD187">
            <v>3163650</v>
          </cell>
          <cell r="AE187">
            <v>6327300</v>
          </cell>
          <cell r="AF187">
            <v>0</v>
          </cell>
          <cell r="AG187">
            <v>0</v>
          </cell>
          <cell r="AJ187">
            <v>532002</v>
          </cell>
          <cell r="AK187">
            <v>2</v>
          </cell>
        </row>
        <row r="188">
          <cell r="E188" t="str">
            <v>Chất chuẩn hFSH</v>
          </cell>
          <cell r="F188" t="str">
            <v>33525
ACCESS hFSH CALIBRATORS</v>
          </cell>
          <cell r="H188" t="str">
            <v>Hộp</v>
          </cell>
          <cell r="I188" t="str">
            <v/>
          </cell>
          <cell r="J188" t="str">
            <v>Công ty TNHH Thiết bị Minh Tâm</v>
          </cell>
          <cell r="K188" t="str">
            <v>Beckman Coulter, Inc., Mỹ</v>
          </cell>
          <cell r="L188" t="str">
            <v>Hoa Kỳ</v>
          </cell>
          <cell r="M188" t="str">
            <v/>
          </cell>
          <cell r="N188" t="str">
            <v>220001174/PCBB-BYT</v>
          </cell>
          <cell r="O188">
            <v>4113900</v>
          </cell>
          <cell r="P188">
            <v>4113900</v>
          </cell>
          <cell r="Q188">
            <v>4113900</v>
          </cell>
          <cell r="R188">
            <v>4113900</v>
          </cell>
          <cell r="S188" t="str">
            <v>439845</v>
          </cell>
          <cell r="T188" t="str">
            <v>90/QĐ-BVQY103</v>
          </cell>
          <cell r="U188">
            <v>46203</v>
          </cell>
          <cell r="V188">
            <v>0</v>
          </cell>
          <cell r="W188">
            <v>0</v>
          </cell>
          <cell r="X188">
            <v>1</v>
          </cell>
          <cell r="Y188">
            <v>1</v>
          </cell>
          <cell r="Z188">
            <v>0</v>
          </cell>
          <cell r="AA188">
            <v>4113900</v>
          </cell>
          <cell r="AB188">
            <v>4113900</v>
          </cell>
          <cell r="AC188">
            <v>1</v>
          </cell>
          <cell r="AD188">
            <v>4113900</v>
          </cell>
          <cell r="AE188">
            <v>4113900</v>
          </cell>
          <cell r="AF188">
            <v>0</v>
          </cell>
          <cell r="AG188">
            <v>0</v>
          </cell>
          <cell r="AJ188">
            <v>537717</v>
          </cell>
          <cell r="AK188">
            <v>1</v>
          </cell>
        </row>
        <row r="189">
          <cell r="E189" t="str">
            <v>Chất chuẩn hLH</v>
          </cell>
          <cell r="F189" t="str">
            <v>33515
ACCESS hLH CALIBRATORS</v>
          </cell>
          <cell r="H189" t="str">
            <v>Hộp</v>
          </cell>
          <cell r="I189" t="str">
            <v/>
          </cell>
          <cell r="J189" t="str">
            <v>Công ty TNHH Thiết bị Minh Tâm</v>
          </cell>
          <cell r="K189" t="str">
            <v>Beckman Coulter, Inc., Mỹ</v>
          </cell>
          <cell r="L189" t="str">
            <v>Hoa Kỳ</v>
          </cell>
          <cell r="M189" t="str">
            <v/>
          </cell>
          <cell r="N189" t="str">
            <v>220001173/PCBB-BYT</v>
          </cell>
          <cell r="O189">
            <v>3482640</v>
          </cell>
          <cell r="P189">
            <v>3482640</v>
          </cell>
          <cell r="Q189">
            <v>3482640</v>
          </cell>
          <cell r="R189">
            <v>3482640</v>
          </cell>
          <cell r="S189" t="str">
            <v>440291</v>
          </cell>
          <cell r="T189" t="str">
            <v>90/QĐ-BVQY103</v>
          </cell>
          <cell r="U189">
            <v>45991</v>
          </cell>
          <cell r="V189">
            <v>0</v>
          </cell>
          <cell r="W189">
            <v>0</v>
          </cell>
          <cell r="X189">
            <v>1</v>
          </cell>
          <cell r="Y189">
            <v>1</v>
          </cell>
          <cell r="Z189">
            <v>0</v>
          </cell>
          <cell r="AA189">
            <v>3482640</v>
          </cell>
          <cell r="AB189">
            <v>3482640</v>
          </cell>
          <cell r="AC189">
            <v>1</v>
          </cell>
          <cell r="AD189">
            <v>3482640</v>
          </cell>
          <cell r="AE189">
            <v>3482640</v>
          </cell>
          <cell r="AF189">
            <v>0</v>
          </cell>
          <cell r="AG189">
            <v>0</v>
          </cell>
          <cell r="AJ189">
            <v>537716</v>
          </cell>
          <cell r="AK189">
            <v>1</v>
          </cell>
        </row>
        <row r="190">
          <cell r="E190" t="str">
            <v>Chất chuẩn hsTnI</v>
          </cell>
          <cell r="F190" t="str">
            <v>B52700
ACCESS hsTnI CALIBRATORS</v>
          </cell>
          <cell r="H190" t="str">
            <v>Hộp</v>
          </cell>
          <cell r="I190" t="str">
            <v/>
          </cell>
          <cell r="J190" t="str">
            <v>Công ty TNHH Thiết bị Minh Tâm</v>
          </cell>
          <cell r="K190" t="str">
            <v>Beckman Coulter, Inc., Mỹ sản xuất cho Immunotech S.A.S, Pháp</v>
          </cell>
          <cell r="L190" t="str">
            <v>Hoa Kỳ</v>
          </cell>
          <cell r="M190" t="str">
            <v/>
          </cell>
          <cell r="N190" t="str">
            <v>2301396ĐKLH/BYT-HTTB</v>
          </cell>
          <cell r="O190">
            <v>2320500</v>
          </cell>
          <cell r="P190">
            <v>2320500</v>
          </cell>
          <cell r="Q190">
            <v>2320500</v>
          </cell>
          <cell r="R190">
            <v>2320500</v>
          </cell>
          <cell r="S190" t="str">
            <v>440394</v>
          </cell>
          <cell r="T190" t="str">
            <v>743/QĐ-BVQY103</v>
          </cell>
          <cell r="U190">
            <v>46022</v>
          </cell>
          <cell r="V190">
            <v>0</v>
          </cell>
          <cell r="W190">
            <v>0</v>
          </cell>
          <cell r="X190">
            <v>2</v>
          </cell>
          <cell r="Y190">
            <v>2</v>
          </cell>
          <cell r="Z190">
            <v>0</v>
          </cell>
          <cell r="AA190">
            <v>2320500</v>
          </cell>
          <cell r="AB190">
            <v>4641000</v>
          </cell>
          <cell r="AC190">
            <v>2</v>
          </cell>
          <cell r="AD190">
            <v>2320500</v>
          </cell>
          <cell r="AE190">
            <v>4641000</v>
          </cell>
          <cell r="AF190">
            <v>0</v>
          </cell>
          <cell r="AG190">
            <v>0</v>
          </cell>
          <cell r="AJ190">
            <v>545603</v>
          </cell>
          <cell r="AK190">
            <v>8</v>
          </cell>
        </row>
        <row r="191">
          <cell r="E191" t="str">
            <v>Chất chuẩn hsTnI</v>
          </cell>
          <cell r="F191" t="str">
            <v>B52700
ACCESS hsTnI CALIBRATORS</v>
          </cell>
          <cell r="H191" t="str">
            <v>Hộp</v>
          </cell>
          <cell r="I191" t="str">
            <v/>
          </cell>
          <cell r="J191" t="str">
            <v>Công ty TNHH Thiết bị Minh Tâm</v>
          </cell>
          <cell r="K191" t="str">
            <v>Beckman Coulter, Inc., Mỹ sản xuất cho Immunotech S.A.S, Pháp</v>
          </cell>
          <cell r="L191" t="str">
            <v>Hoa Kỳ</v>
          </cell>
          <cell r="M191" t="str">
            <v/>
          </cell>
          <cell r="N191" t="str">
            <v>2301396ĐKLH/BYT-HTTB</v>
          </cell>
          <cell r="O191">
            <v>2320500</v>
          </cell>
          <cell r="P191">
            <v>2320500</v>
          </cell>
          <cell r="Q191">
            <v>2320500</v>
          </cell>
          <cell r="R191">
            <v>2320500</v>
          </cell>
          <cell r="S191" t="str">
            <v>440054</v>
          </cell>
          <cell r="T191" t="str">
            <v>743/QĐ-BVQY103</v>
          </cell>
          <cell r="U191">
            <v>45961</v>
          </cell>
          <cell r="V191">
            <v>0</v>
          </cell>
          <cell r="W191">
            <v>0</v>
          </cell>
          <cell r="X191">
            <v>4</v>
          </cell>
          <cell r="Y191">
            <v>4</v>
          </cell>
          <cell r="Z191">
            <v>0</v>
          </cell>
          <cell r="AA191">
            <v>2320500</v>
          </cell>
          <cell r="AB191">
            <v>9282000</v>
          </cell>
          <cell r="AC191">
            <v>4</v>
          </cell>
          <cell r="AD191">
            <v>2320500</v>
          </cell>
          <cell r="AE191">
            <v>9282000</v>
          </cell>
          <cell r="AF191">
            <v>0</v>
          </cell>
          <cell r="AG191">
            <v>0</v>
          </cell>
          <cell r="AJ191">
            <v>533201</v>
          </cell>
          <cell r="AK191">
            <v>8</v>
          </cell>
        </row>
        <row r="192">
          <cell r="E192" t="str">
            <v>Chất chuẩn hsTnI</v>
          </cell>
          <cell r="F192" t="str">
            <v>B52700
ACCESS hsTnI CALIBRATORS</v>
          </cell>
          <cell r="H192" t="str">
            <v>Hộp</v>
          </cell>
          <cell r="I192" t="str">
            <v/>
          </cell>
          <cell r="J192" t="str">
            <v>Công ty TNHH Thiết bị Minh Tâm</v>
          </cell>
          <cell r="K192" t="str">
            <v>Beckman Coulter, Inc., Mỹ sản xuất cho Immunotech S.A.S, Pháp</v>
          </cell>
          <cell r="L192" t="str">
            <v>Hoa Kỳ</v>
          </cell>
          <cell r="M192" t="str">
            <v/>
          </cell>
          <cell r="N192" t="str">
            <v>2301396ĐKLH/BYT-HTTB</v>
          </cell>
          <cell r="O192">
            <v>2320500</v>
          </cell>
          <cell r="P192">
            <v>2320500</v>
          </cell>
          <cell r="Q192">
            <v>2320500</v>
          </cell>
          <cell r="R192">
            <v>2320500</v>
          </cell>
          <cell r="S192" t="str">
            <v>439785</v>
          </cell>
          <cell r="T192" t="str">
            <v>90/QĐ-BVQY103</v>
          </cell>
          <cell r="U192">
            <v>45900</v>
          </cell>
          <cell r="V192">
            <v>0</v>
          </cell>
          <cell r="W192">
            <v>0</v>
          </cell>
          <cell r="X192">
            <v>2</v>
          </cell>
          <cell r="Y192">
            <v>2</v>
          </cell>
          <cell r="Z192">
            <v>0</v>
          </cell>
          <cell r="AA192">
            <v>2320500</v>
          </cell>
          <cell r="AB192">
            <v>4641000</v>
          </cell>
          <cell r="AC192">
            <v>2</v>
          </cell>
          <cell r="AD192">
            <v>2320500</v>
          </cell>
          <cell r="AE192">
            <v>4641000</v>
          </cell>
          <cell r="AF192">
            <v>0</v>
          </cell>
          <cell r="AG192">
            <v>0</v>
          </cell>
          <cell r="AJ192">
            <v>527347</v>
          </cell>
          <cell r="AK192">
            <v>8</v>
          </cell>
        </row>
        <row r="193">
          <cell r="E193" t="str">
            <v>Chất chuẩn huyết thanh mức cao cho xét nghiệm điện giải</v>
          </cell>
          <cell r="F193" t="str">
            <v>ISE HIGH SERUM STANDARD; 66316</v>
          </cell>
          <cell r="H193" t="str">
            <v>Hộp</v>
          </cell>
          <cell r="I193" t="str">
            <v/>
          </cell>
          <cell r="J193" t="str">
            <v>Công ty TNHH Thiết bị Minh Tâm</v>
          </cell>
          <cell r="K193" t="str">
            <v>Beckman Coulter Ireland Inc., Ai-len</v>
          </cell>
          <cell r="L193" t="str">
            <v>Ai-len</v>
          </cell>
          <cell r="M193" t="str">
            <v/>
          </cell>
          <cell r="N193" t="str">
            <v>240001491/PCBB-HN</v>
          </cell>
          <cell r="O193">
            <v>3528000</v>
          </cell>
          <cell r="P193">
            <v>3528000</v>
          </cell>
          <cell r="Q193">
            <v>3528000</v>
          </cell>
          <cell r="R193">
            <v>3528000</v>
          </cell>
          <cell r="S193" t="str">
            <v>2724</v>
          </cell>
          <cell r="T193" t="str">
            <v>743/QĐ-BVQY103</v>
          </cell>
          <cell r="U193">
            <v>46106</v>
          </cell>
          <cell r="V193">
            <v>0</v>
          </cell>
          <cell r="W193">
            <v>0</v>
          </cell>
          <cell r="X193">
            <v>2</v>
          </cell>
          <cell r="Y193">
            <v>2</v>
          </cell>
          <cell r="Z193">
            <v>0</v>
          </cell>
          <cell r="AA193">
            <v>3528000</v>
          </cell>
          <cell r="AB193">
            <v>7056000</v>
          </cell>
          <cell r="AC193">
            <v>2</v>
          </cell>
          <cell r="AD193">
            <v>3528000</v>
          </cell>
          <cell r="AE193">
            <v>7056000</v>
          </cell>
          <cell r="AF193">
            <v>0</v>
          </cell>
          <cell r="AG193">
            <v>0</v>
          </cell>
          <cell r="AJ193">
            <v>533543</v>
          </cell>
          <cell r="AK193">
            <v>2</v>
          </cell>
        </row>
        <row r="194">
          <cell r="E194" t="str">
            <v>Chất chuẩn huyết thanh mức thấp cho xét nghiệm điện giải</v>
          </cell>
          <cell r="F194" t="str">
            <v>ISE LOW SERUM STANDARD; 66317</v>
          </cell>
          <cell r="H194" t="str">
            <v>Hộp</v>
          </cell>
          <cell r="I194" t="str">
            <v/>
          </cell>
          <cell r="J194" t="str">
            <v>Công ty TNHH Thiết bị Minh Tâm</v>
          </cell>
          <cell r="K194" t="str">
            <v>Beckman Coulter Ireland Inc., Ai-len</v>
          </cell>
          <cell r="L194" t="str">
            <v>Ai-len</v>
          </cell>
          <cell r="M194" t="str">
            <v/>
          </cell>
          <cell r="N194" t="str">
            <v>240001491/PCBB-HN</v>
          </cell>
          <cell r="O194">
            <v>4242000</v>
          </cell>
          <cell r="P194">
            <v>4242000</v>
          </cell>
          <cell r="Q194">
            <v>4242000</v>
          </cell>
          <cell r="R194">
            <v>4242000</v>
          </cell>
          <cell r="S194" t="str">
            <v>2734</v>
          </cell>
          <cell r="T194" t="str">
            <v>743/QĐ-BVQY103</v>
          </cell>
          <cell r="U194">
            <v>46102</v>
          </cell>
          <cell r="V194">
            <v>0</v>
          </cell>
          <cell r="W194">
            <v>0</v>
          </cell>
          <cell r="X194">
            <v>2</v>
          </cell>
          <cell r="Y194">
            <v>2</v>
          </cell>
          <cell r="Z194">
            <v>0</v>
          </cell>
          <cell r="AA194">
            <v>4242000</v>
          </cell>
          <cell r="AB194">
            <v>8484000</v>
          </cell>
          <cell r="AC194">
            <v>2</v>
          </cell>
          <cell r="AD194">
            <v>4242000</v>
          </cell>
          <cell r="AE194">
            <v>8484000</v>
          </cell>
          <cell r="AF194">
            <v>0</v>
          </cell>
          <cell r="AG194">
            <v>0</v>
          </cell>
          <cell r="AJ194">
            <v>533544</v>
          </cell>
          <cell r="AK194">
            <v>2</v>
          </cell>
        </row>
        <row r="195">
          <cell r="E195" t="str">
            <v>Chất chuẩn Hybritech  Free PSA</v>
          </cell>
          <cell r="F195" t="str">
            <v>37215
ACCESS HYBRITECH free PSA CALIBRATORS</v>
          </cell>
          <cell r="H195" t="str">
            <v>Hộp</v>
          </cell>
          <cell r="I195" t="str">
            <v/>
          </cell>
          <cell r="J195" t="str">
            <v>Công ty TNHH Thiết bị Minh Tâm</v>
          </cell>
          <cell r="K195" t="str">
            <v>Beckman Coulter, Inc., Mỹ</v>
          </cell>
          <cell r="L195" t="str">
            <v>Hoa Kỳ</v>
          </cell>
          <cell r="M195" t="str">
            <v/>
          </cell>
          <cell r="N195" t="str">
            <v>2400229ĐKLH/BYT-HTTB</v>
          </cell>
          <cell r="O195">
            <v>3797850</v>
          </cell>
          <cell r="P195">
            <v>3797850</v>
          </cell>
          <cell r="Q195">
            <v>3797850</v>
          </cell>
          <cell r="R195">
            <v>3797850</v>
          </cell>
          <cell r="S195" t="str">
            <v>440233</v>
          </cell>
          <cell r="T195" t="str">
            <v>90/QĐ-BVQY103</v>
          </cell>
          <cell r="U195">
            <v>45961</v>
          </cell>
          <cell r="V195">
            <v>0</v>
          </cell>
          <cell r="W195">
            <v>0</v>
          </cell>
          <cell r="X195">
            <v>1</v>
          </cell>
          <cell r="Y195">
            <v>1</v>
          </cell>
          <cell r="Z195">
            <v>0</v>
          </cell>
          <cell r="AA195">
            <v>3797850</v>
          </cell>
          <cell r="AB195">
            <v>3797850</v>
          </cell>
          <cell r="AC195">
            <v>1</v>
          </cell>
          <cell r="AD195">
            <v>3797850</v>
          </cell>
          <cell r="AE195">
            <v>3797850</v>
          </cell>
          <cell r="AF195">
            <v>0</v>
          </cell>
          <cell r="AG195">
            <v>0</v>
          </cell>
          <cell r="AJ195">
            <v>537715</v>
          </cell>
          <cell r="AK195">
            <v>1</v>
          </cell>
        </row>
        <row r="196">
          <cell r="E196" t="str">
            <v>Chất chuẩn IL-6</v>
          </cell>
          <cell r="F196" t="str">
            <v>ACCESS IL-6 CALIBRATORS; A16370</v>
          </cell>
          <cell r="H196" t="str">
            <v>Hộp</v>
          </cell>
          <cell r="I196" t="str">
            <v/>
          </cell>
          <cell r="J196" t="str">
            <v>Công ty TNHH Thiết bị Minh Tâm</v>
          </cell>
          <cell r="K196" t="str">
            <v>Beckman Coulter, Inc.</v>
          </cell>
          <cell r="L196" t="str">
            <v>Mỹ</v>
          </cell>
          <cell r="M196" t="str">
            <v/>
          </cell>
          <cell r="N196" t="str">
            <v>220001206/PCBB-BYT; 8085NK/BYT-TB-CT</v>
          </cell>
          <cell r="O196">
            <v>7067550</v>
          </cell>
          <cell r="P196">
            <v>7067550</v>
          </cell>
          <cell r="Q196">
            <v>7067550</v>
          </cell>
          <cell r="R196">
            <v>7067550</v>
          </cell>
          <cell r="S196" t="str">
            <v>439411</v>
          </cell>
          <cell r="T196" t="str">
            <v>4685/QĐ-BVQY103</v>
          </cell>
          <cell r="U196">
            <v>45684</v>
          </cell>
          <cell r="V196">
            <v>0</v>
          </cell>
          <cell r="W196">
            <v>0</v>
          </cell>
          <cell r="X196">
            <v>1</v>
          </cell>
          <cell r="Y196">
            <v>1</v>
          </cell>
          <cell r="Z196">
            <v>0</v>
          </cell>
          <cell r="AA196">
            <v>7067550</v>
          </cell>
          <cell r="AB196">
            <v>7067550</v>
          </cell>
          <cell r="AC196">
            <v>1</v>
          </cell>
          <cell r="AD196">
            <v>7067550</v>
          </cell>
          <cell r="AE196">
            <v>7067550</v>
          </cell>
          <cell r="AF196">
            <v>0</v>
          </cell>
          <cell r="AG196">
            <v>0</v>
          </cell>
          <cell r="AJ196">
            <v>387097</v>
          </cell>
          <cell r="AK196">
            <v>1</v>
          </cell>
        </row>
        <row r="197">
          <cell r="E197" t="str">
            <v>Chất chuẩn iPTH</v>
          </cell>
          <cell r="F197" t="str">
            <v>A16953
ACCESS INTACT PTH (iPTH) CALIBRATORS</v>
          </cell>
          <cell r="H197" t="str">
            <v>Hộp</v>
          </cell>
          <cell r="I197" t="str">
            <v/>
          </cell>
          <cell r="J197" t="str">
            <v>Công ty TNHH Thiết bị Minh Tâm</v>
          </cell>
          <cell r="K197" t="str">
            <v>Immunotech S.A.S., Pháp sản xuất cho Beckman Coulter, Inc., Mỹ</v>
          </cell>
          <cell r="L197" t="str">
            <v>Pháp</v>
          </cell>
          <cell r="M197" t="str">
            <v/>
          </cell>
          <cell r="N197" t="str">
            <v>2100387ĐKLH/BYT-TB-CT</v>
          </cell>
          <cell r="O197">
            <v>6457500</v>
          </cell>
          <cell r="P197">
            <v>6457500</v>
          </cell>
          <cell r="Q197">
            <v>6457500</v>
          </cell>
          <cell r="R197">
            <v>6457500</v>
          </cell>
          <cell r="S197" t="str">
            <v>589723</v>
          </cell>
          <cell r="T197" t="str">
            <v>743/QĐ-BVQY103</v>
          </cell>
          <cell r="U197">
            <v>46005</v>
          </cell>
          <cell r="V197">
            <v>0</v>
          </cell>
          <cell r="W197">
            <v>0</v>
          </cell>
          <cell r="X197">
            <v>1</v>
          </cell>
          <cell r="Y197">
            <v>1</v>
          </cell>
          <cell r="Z197">
            <v>0</v>
          </cell>
          <cell r="AA197">
            <v>6457500</v>
          </cell>
          <cell r="AB197">
            <v>6457500</v>
          </cell>
          <cell r="AC197">
            <v>1</v>
          </cell>
          <cell r="AD197">
            <v>6457500</v>
          </cell>
          <cell r="AE197">
            <v>6457500</v>
          </cell>
          <cell r="AF197">
            <v>0</v>
          </cell>
          <cell r="AG197">
            <v>0</v>
          </cell>
          <cell r="AJ197">
            <v>540911</v>
          </cell>
          <cell r="AK197">
            <v>4</v>
          </cell>
        </row>
        <row r="198">
          <cell r="E198" t="str">
            <v>Chất chuẩn iPTH</v>
          </cell>
          <cell r="F198" t="str">
            <v>A16953
ACCESS INTACT PTH (iPTH) CALIBRATORS</v>
          </cell>
          <cell r="H198" t="str">
            <v>Hộp</v>
          </cell>
          <cell r="I198" t="str">
            <v/>
          </cell>
          <cell r="J198" t="str">
            <v>Công ty TNHH Thiết bị Minh Tâm</v>
          </cell>
          <cell r="K198" t="str">
            <v>Immunotech S.A.S., Pháp sản xuất cho Beckman Coulter, Inc., Mỹ</v>
          </cell>
          <cell r="L198" t="str">
            <v>Pháp</v>
          </cell>
          <cell r="M198" t="str">
            <v/>
          </cell>
          <cell r="N198" t="str">
            <v>2100387ĐKLH/BYT-TB-CT</v>
          </cell>
          <cell r="O198">
            <v>6457500</v>
          </cell>
          <cell r="P198">
            <v>6457500</v>
          </cell>
          <cell r="Q198">
            <v>6457500</v>
          </cell>
          <cell r="R198">
            <v>6457500</v>
          </cell>
          <cell r="S198" t="str">
            <v>489740</v>
          </cell>
          <cell r="T198" t="str">
            <v>2965/QĐ-BVQY103</v>
          </cell>
          <cell r="U198">
            <v>45825</v>
          </cell>
          <cell r="V198">
            <v>0</v>
          </cell>
          <cell r="W198">
            <v>0</v>
          </cell>
          <cell r="X198">
            <v>1</v>
          </cell>
          <cell r="Y198">
            <v>1</v>
          </cell>
          <cell r="Z198">
            <v>0</v>
          </cell>
          <cell r="AA198">
            <v>6457500</v>
          </cell>
          <cell r="AB198">
            <v>6457500</v>
          </cell>
          <cell r="AC198">
            <v>1</v>
          </cell>
          <cell r="AD198">
            <v>6457500</v>
          </cell>
          <cell r="AE198">
            <v>6457500</v>
          </cell>
          <cell r="AF198">
            <v>0</v>
          </cell>
          <cell r="AG198">
            <v>0</v>
          </cell>
          <cell r="AJ198">
            <v>526824</v>
          </cell>
          <cell r="AK198">
            <v>4</v>
          </cell>
        </row>
        <row r="199">
          <cell r="E199" t="str">
            <v>Chất chuẩn iPTH</v>
          </cell>
          <cell r="F199" t="str">
            <v>A16953
ACCESS INTACT PTH (iPTH) CALIBRATORS</v>
          </cell>
          <cell r="H199" t="str">
            <v>Hộp</v>
          </cell>
          <cell r="I199" t="str">
            <v/>
          </cell>
          <cell r="J199" t="str">
            <v>Công ty TNHH Thiết bị Minh Tâm</v>
          </cell>
          <cell r="K199" t="str">
            <v>Immunotech S.A.S., Pháp sản xuất cho Beckman Coulter, Inc., Mỹ</v>
          </cell>
          <cell r="L199" t="str">
            <v>Pháp</v>
          </cell>
          <cell r="M199" t="str">
            <v/>
          </cell>
          <cell r="N199" t="str">
            <v>2100387ĐKLH/BYT-TB-CT</v>
          </cell>
          <cell r="O199">
            <v>6457500</v>
          </cell>
          <cell r="P199">
            <v>6457500</v>
          </cell>
          <cell r="Q199">
            <v>6457500</v>
          </cell>
          <cell r="R199">
            <v>6457500</v>
          </cell>
          <cell r="S199" t="str">
            <v>489736</v>
          </cell>
          <cell r="T199" t="str">
            <v>2851/QĐ-BVQY103</v>
          </cell>
          <cell r="U199">
            <v>45728</v>
          </cell>
          <cell r="V199">
            <v>0</v>
          </cell>
          <cell r="W199">
            <v>0</v>
          </cell>
          <cell r="X199">
            <v>1</v>
          </cell>
          <cell r="Y199">
            <v>1</v>
          </cell>
          <cell r="Z199">
            <v>0</v>
          </cell>
          <cell r="AA199">
            <v>6457500</v>
          </cell>
          <cell r="AB199">
            <v>6457500</v>
          </cell>
          <cell r="AC199">
            <v>1</v>
          </cell>
          <cell r="AD199">
            <v>6457500</v>
          </cell>
          <cell r="AE199">
            <v>6457500</v>
          </cell>
          <cell r="AF199">
            <v>0</v>
          </cell>
          <cell r="AG199">
            <v>0</v>
          </cell>
          <cell r="AJ199">
            <v>394958</v>
          </cell>
          <cell r="AK199">
            <v>4</v>
          </cell>
        </row>
        <row r="200">
          <cell r="E200" t="str">
            <v>Chất chuẩn iPTH</v>
          </cell>
          <cell r="F200" t="str">
            <v>A16953
ACCESS INTACT PTH (iPTH) CALIBRATORS</v>
          </cell>
          <cell r="H200" t="str">
            <v>Hộp</v>
          </cell>
          <cell r="I200" t="str">
            <v/>
          </cell>
          <cell r="J200" t="str">
            <v>Công ty TNHH Thiết bị Minh Tâm</v>
          </cell>
          <cell r="K200" t="str">
            <v>Immunotech S.A.S., Pháp sản xuất cho Beckman Coulter, Inc., Mỹ</v>
          </cell>
          <cell r="L200" t="str">
            <v>Pháp</v>
          </cell>
          <cell r="M200" t="str">
            <v/>
          </cell>
          <cell r="N200" t="str">
            <v>2100387ĐKLH/BYT-TB-CT</v>
          </cell>
          <cell r="O200">
            <v>6457500</v>
          </cell>
          <cell r="P200">
            <v>6457500</v>
          </cell>
          <cell r="Q200">
            <v>6457500</v>
          </cell>
          <cell r="R200">
            <v>6457500</v>
          </cell>
          <cell r="S200" t="str">
            <v>489732</v>
          </cell>
          <cell r="T200" t="str">
            <v>2851/QĐ-BVQY103</v>
          </cell>
          <cell r="U200">
            <v>45689</v>
          </cell>
          <cell r="V200">
            <v>0</v>
          </cell>
          <cell r="W200">
            <v>0</v>
          </cell>
          <cell r="X200">
            <v>1</v>
          </cell>
          <cell r="Y200">
            <v>1</v>
          </cell>
          <cell r="Z200">
            <v>0</v>
          </cell>
          <cell r="AA200">
            <v>6457500</v>
          </cell>
          <cell r="AB200">
            <v>6457500</v>
          </cell>
          <cell r="AC200">
            <v>1</v>
          </cell>
          <cell r="AD200">
            <v>6457500</v>
          </cell>
          <cell r="AE200">
            <v>6457500</v>
          </cell>
          <cell r="AF200">
            <v>0</v>
          </cell>
          <cell r="AG200">
            <v>0</v>
          </cell>
          <cell r="AJ200">
            <v>386670</v>
          </cell>
          <cell r="AK200">
            <v>4</v>
          </cell>
        </row>
        <row r="201">
          <cell r="E201" t="str">
            <v>Chất chuẩn máy dùng trên máy phân tích huyết học</v>
          </cell>
          <cell r="F201" t="str">
            <v>628026
COULTER S-CAL Calibrator</v>
          </cell>
          <cell r="H201" t="str">
            <v>Lọ</v>
          </cell>
          <cell r="I201" t="str">
            <v/>
          </cell>
          <cell r="J201" t="str">
            <v>Công ty TNHH Thiết bị Minh Tâm</v>
          </cell>
          <cell r="K201" t="str">
            <v>Beckman Coulter, Inc., Mỹ</v>
          </cell>
          <cell r="L201" t="str">
            <v>Hoa Kỳ</v>
          </cell>
          <cell r="M201" t="str">
            <v/>
          </cell>
          <cell r="N201" t="str">
            <v/>
          </cell>
          <cell r="O201">
            <v>0</v>
          </cell>
          <cell r="P201">
            <v>0</v>
          </cell>
          <cell r="Q201">
            <v>0</v>
          </cell>
          <cell r="R201">
            <v>0</v>
          </cell>
          <cell r="S201" t="str">
            <v>4113100F</v>
          </cell>
          <cell r="T201" t="str">
            <v>Hàng tài trợ</v>
          </cell>
          <cell r="U201">
            <v>45675</v>
          </cell>
          <cell r="V201">
            <v>0</v>
          </cell>
          <cell r="W201">
            <v>0</v>
          </cell>
          <cell r="X201">
            <v>3</v>
          </cell>
          <cell r="Y201">
            <v>3</v>
          </cell>
          <cell r="Z201">
            <v>0</v>
          </cell>
          <cell r="AA201">
            <v>0</v>
          </cell>
          <cell r="AB201">
            <v>0</v>
          </cell>
          <cell r="AC201">
            <v>3</v>
          </cell>
          <cell r="AD201">
            <v>0</v>
          </cell>
          <cell r="AE201">
            <v>0</v>
          </cell>
          <cell r="AF201">
            <v>0</v>
          </cell>
          <cell r="AG201">
            <v>0</v>
          </cell>
          <cell r="AJ201">
            <v>527743</v>
          </cell>
          <cell r="AK201">
            <v>3</v>
          </cell>
        </row>
        <row r="202">
          <cell r="E202" t="str">
            <v>Chất chuẩn nước tiểu mức thấp/cao cho xét nghiệm điện giải</v>
          </cell>
          <cell r="F202" t="str">
            <v>ISE Low/High Urine Standard; 66315</v>
          </cell>
          <cell r="H202" t="str">
            <v>Hộp</v>
          </cell>
          <cell r="I202" t="str">
            <v/>
          </cell>
          <cell r="J202" t="str">
            <v>Công ty TNHH Thiết bị Minh Tâm</v>
          </cell>
          <cell r="K202" t="str">
            <v>Beckman Coulter Ireland Inc., Ai-len</v>
          </cell>
          <cell r="L202" t="str">
            <v>Ai-len</v>
          </cell>
          <cell r="M202" t="str">
            <v/>
          </cell>
          <cell r="N202" t="str">
            <v>240000696/PCBB-HN</v>
          </cell>
          <cell r="O202">
            <v>9497250</v>
          </cell>
          <cell r="P202">
            <v>9497250</v>
          </cell>
          <cell r="Q202">
            <v>9497250</v>
          </cell>
          <cell r="R202">
            <v>9497250</v>
          </cell>
          <cell r="S202" t="str">
            <v>2705</v>
          </cell>
          <cell r="T202" t="str">
            <v>743/QĐ-BVQY103</v>
          </cell>
          <cell r="U202">
            <v>46230</v>
          </cell>
          <cell r="V202">
            <v>0</v>
          </cell>
          <cell r="W202">
            <v>0</v>
          </cell>
          <cell r="X202">
            <v>1</v>
          </cell>
          <cell r="Y202">
            <v>1</v>
          </cell>
          <cell r="Z202">
            <v>0</v>
          </cell>
          <cell r="AA202">
            <v>9497250</v>
          </cell>
          <cell r="AB202">
            <v>9497250</v>
          </cell>
          <cell r="AC202">
            <v>1</v>
          </cell>
          <cell r="AD202">
            <v>9497250</v>
          </cell>
          <cell r="AE202">
            <v>9497250</v>
          </cell>
          <cell r="AF202">
            <v>0</v>
          </cell>
          <cell r="AG202">
            <v>0</v>
          </cell>
          <cell r="AJ202">
            <v>546972</v>
          </cell>
          <cell r="AK202">
            <v>1</v>
          </cell>
        </row>
        <row r="203">
          <cell r="E203" t="str">
            <v>Chất chuẩn Progesterone</v>
          </cell>
          <cell r="F203" t="str">
            <v>33555
ACCESS PROGESTERONE CALIBRATORS</v>
          </cell>
          <cell r="H203" t="str">
            <v>Hộp</v>
          </cell>
          <cell r="I203" t="str">
            <v/>
          </cell>
          <cell r="J203" t="str">
            <v>Công ty TNHH Thiết bị Minh Tâm</v>
          </cell>
          <cell r="K203" t="str">
            <v>Beckman Coulter, Inc., Mỹ</v>
          </cell>
          <cell r="L203" t="str">
            <v>Hoa Kỳ</v>
          </cell>
          <cell r="M203" t="str">
            <v/>
          </cell>
          <cell r="N203" t="str">
            <v>220001202/PCBB-BYT</v>
          </cell>
          <cell r="O203">
            <v>3797850</v>
          </cell>
          <cell r="P203">
            <v>3797850</v>
          </cell>
          <cell r="Q203">
            <v>3797850</v>
          </cell>
          <cell r="R203">
            <v>3797850</v>
          </cell>
          <cell r="S203" t="str">
            <v>440099</v>
          </cell>
          <cell r="T203" t="str">
            <v>90/QĐ-BVQY103</v>
          </cell>
          <cell r="U203">
            <v>45930</v>
          </cell>
          <cell r="V203">
            <v>0</v>
          </cell>
          <cell r="W203">
            <v>0</v>
          </cell>
          <cell r="X203">
            <v>1</v>
          </cell>
          <cell r="Y203">
            <v>1</v>
          </cell>
          <cell r="Z203">
            <v>0</v>
          </cell>
          <cell r="AA203">
            <v>3797850</v>
          </cell>
          <cell r="AB203">
            <v>3797850</v>
          </cell>
          <cell r="AC203">
            <v>1</v>
          </cell>
          <cell r="AD203">
            <v>3797850</v>
          </cell>
          <cell r="AE203">
            <v>3797850</v>
          </cell>
          <cell r="AF203">
            <v>0</v>
          </cell>
          <cell r="AG203">
            <v>0</v>
          </cell>
          <cell r="AJ203">
            <v>530395</v>
          </cell>
          <cell r="AK203">
            <v>1</v>
          </cell>
        </row>
        <row r="204">
          <cell r="E204" t="str">
            <v>Chất chuẩn PSA toàn phần</v>
          </cell>
          <cell r="F204" t="str">
            <v>37205; ACCESS HYBRITECH PSA CALIBRATORS</v>
          </cell>
          <cell r="H204" t="str">
            <v>Hộp</v>
          </cell>
          <cell r="I204" t="str">
            <v/>
          </cell>
          <cell r="J204" t="str">
            <v>Công ty TNHH Thiết bị Minh Tâm</v>
          </cell>
          <cell r="K204" t="str">
            <v>Beckman Coulter, Inc., Mỹ</v>
          </cell>
          <cell r="L204" t="str">
            <v>Mỹ</v>
          </cell>
          <cell r="M204" t="str">
            <v/>
          </cell>
          <cell r="N204" t="str">
            <v>2400230ĐKLH/BYT-HTTB</v>
          </cell>
          <cell r="O204">
            <v>2847600</v>
          </cell>
          <cell r="P204">
            <v>2847600</v>
          </cell>
          <cell r="Q204">
            <v>2847600</v>
          </cell>
          <cell r="R204">
            <v>2847600</v>
          </cell>
          <cell r="S204" t="str">
            <v>440303</v>
          </cell>
          <cell r="T204" t="str">
            <v>743/QĐ-BVQY103</v>
          </cell>
          <cell r="U204">
            <v>45961</v>
          </cell>
          <cell r="V204">
            <v>0</v>
          </cell>
          <cell r="W204">
            <v>0</v>
          </cell>
          <cell r="X204">
            <v>1</v>
          </cell>
          <cell r="Y204">
            <v>1</v>
          </cell>
          <cell r="Z204">
            <v>0</v>
          </cell>
          <cell r="AA204">
            <v>2847600</v>
          </cell>
          <cell r="AB204">
            <v>2847600</v>
          </cell>
          <cell r="AC204">
            <v>1</v>
          </cell>
          <cell r="AD204">
            <v>2847600</v>
          </cell>
          <cell r="AE204">
            <v>2847600</v>
          </cell>
          <cell r="AF204">
            <v>0</v>
          </cell>
          <cell r="AG204">
            <v>0</v>
          </cell>
          <cell r="AJ204">
            <v>540910</v>
          </cell>
          <cell r="AK204">
            <v>3</v>
          </cell>
        </row>
        <row r="205">
          <cell r="E205" t="str">
            <v>Chất chuẩn PSA toàn phần</v>
          </cell>
          <cell r="F205" t="str">
            <v>37205; ACCESS HYBRITECH PSA CALIBRATORS</v>
          </cell>
          <cell r="H205" t="str">
            <v>Hộp</v>
          </cell>
          <cell r="I205" t="str">
            <v/>
          </cell>
          <cell r="J205" t="str">
            <v>Công ty TNHH Thiết bị Minh Tâm</v>
          </cell>
          <cell r="K205" t="str">
            <v>Beckman Coulter, Inc., Mỹ</v>
          </cell>
          <cell r="L205" t="str">
            <v>Mỹ</v>
          </cell>
          <cell r="M205" t="str">
            <v/>
          </cell>
          <cell r="N205" t="str">
            <v>2400230ĐKLH/BYT-HTTB</v>
          </cell>
          <cell r="O205">
            <v>2847600</v>
          </cell>
          <cell r="P205">
            <v>2847600</v>
          </cell>
          <cell r="Q205">
            <v>2847600</v>
          </cell>
          <cell r="R205">
            <v>2847600</v>
          </cell>
          <cell r="S205" t="str">
            <v>439984</v>
          </cell>
          <cell r="T205" t="str">
            <v>743/QĐ-BVQY103</v>
          </cell>
          <cell r="U205">
            <v>45900</v>
          </cell>
          <cell r="V205">
            <v>0</v>
          </cell>
          <cell r="W205">
            <v>0</v>
          </cell>
          <cell r="X205">
            <v>2</v>
          </cell>
          <cell r="Y205">
            <v>2</v>
          </cell>
          <cell r="Z205">
            <v>0</v>
          </cell>
          <cell r="AA205">
            <v>2847600</v>
          </cell>
          <cell r="AB205">
            <v>5695200</v>
          </cell>
          <cell r="AC205">
            <v>2</v>
          </cell>
          <cell r="AD205">
            <v>2847600</v>
          </cell>
          <cell r="AE205">
            <v>5695200</v>
          </cell>
          <cell r="AF205">
            <v>0</v>
          </cell>
          <cell r="AG205">
            <v>0</v>
          </cell>
          <cell r="AJ205">
            <v>532014</v>
          </cell>
          <cell r="AK205">
            <v>3</v>
          </cell>
        </row>
        <row r="206">
          <cell r="E206" t="str">
            <v>Chất chuẩn Sensitive Estradiol</v>
          </cell>
          <cell r="F206" t="str">
            <v>ACCESS SENSITIVE ESTRADIOL CALIBRATORS; B84494</v>
          </cell>
          <cell r="H206" t="str">
            <v>Hộp</v>
          </cell>
          <cell r="I206" t="str">
            <v/>
          </cell>
          <cell r="J206" t="str">
            <v>Công ty TNHH Thiết bị Minh Tâm</v>
          </cell>
          <cell r="K206" t="str">
            <v>Immunotech S.A.S, Pháp sản xuất cho Beckman Coulter, Inc., Mỹ</v>
          </cell>
          <cell r="L206" t="str">
            <v>Pháp</v>
          </cell>
          <cell r="M206" t="str">
            <v/>
          </cell>
          <cell r="N206" t="str">
            <v>220001114/PCBB-BYT</v>
          </cell>
          <cell r="O206">
            <v>4126500</v>
          </cell>
          <cell r="P206">
            <v>4126500</v>
          </cell>
          <cell r="Q206">
            <v>4126500</v>
          </cell>
          <cell r="R206">
            <v>4126500</v>
          </cell>
          <cell r="S206" t="str">
            <v>588903</v>
          </cell>
          <cell r="T206" t="str">
            <v>90/QĐ-BVQY103</v>
          </cell>
          <cell r="U206">
            <v>45969</v>
          </cell>
          <cell r="V206">
            <v>0</v>
          </cell>
          <cell r="W206">
            <v>0</v>
          </cell>
          <cell r="X206">
            <v>1</v>
          </cell>
          <cell r="Y206">
            <v>1</v>
          </cell>
          <cell r="Z206">
            <v>0</v>
          </cell>
          <cell r="AA206">
            <v>4126500</v>
          </cell>
          <cell r="AB206">
            <v>4126500</v>
          </cell>
          <cell r="AC206">
            <v>1</v>
          </cell>
          <cell r="AD206">
            <v>4126500</v>
          </cell>
          <cell r="AE206">
            <v>4126500</v>
          </cell>
          <cell r="AF206">
            <v>0</v>
          </cell>
          <cell r="AG206">
            <v>0</v>
          </cell>
          <cell r="AJ206">
            <v>538645</v>
          </cell>
          <cell r="AK206">
            <v>1</v>
          </cell>
        </row>
        <row r="207">
          <cell r="E207" t="str">
            <v>Chất chuẩn Testosterone</v>
          </cell>
          <cell r="F207" t="str">
            <v>33565
ACCESS TESTOSTERONE CALIBRATORS</v>
          </cell>
          <cell r="H207" t="str">
            <v>Hộp</v>
          </cell>
          <cell r="I207" t="str">
            <v/>
          </cell>
          <cell r="J207" t="str">
            <v>Công ty TNHH Thiết bị Minh Tâm</v>
          </cell>
          <cell r="K207" t="str">
            <v>Beckman Coulter, Inc., Mỹ</v>
          </cell>
          <cell r="L207" t="str">
            <v>Hoa Kỳ</v>
          </cell>
          <cell r="M207" t="str">
            <v/>
          </cell>
          <cell r="N207" t="str">
            <v>220001203/PCBB-BYT</v>
          </cell>
          <cell r="O207">
            <v>3798270</v>
          </cell>
          <cell r="P207">
            <v>3798270</v>
          </cell>
          <cell r="Q207">
            <v>3798270</v>
          </cell>
          <cell r="R207">
            <v>3798270</v>
          </cell>
          <cell r="S207" t="str">
            <v>439724</v>
          </cell>
          <cell r="T207" t="str">
            <v>90/QĐ-BVQY103</v>
          </cell>
          <cell r="U207">
            <v>45838</v>
          </cell>
          <cell r="V207">
            <v>0</v>
          </cell>
          <cell r="W207">
            <v>0</v>
          </cell>
          <cell r="X207">
            <v>1</v>
          </cell>
          <cell r="Y207">
            <v>1</v>
          </cell>
          <cell r="Z207">
            <v>0</v>
          </cell>
          <cell r="AA207">
            <v>3798270</v>
          </cell>
          <cell r="AB207">
            <v>3798270</v>
          </cell>
          <cell r="AC207">
            <v>1</v>
          </cell>
          <cell r="AD207">
            <v>3798270</v>
          </cell>
          <cell r="AE207">
            <v>3798270</v>
          </cell>
          <cell r="AF207">
            <v>0</v>
          </cell>
          <cell r="AG207">
            <v>0</v>
          </cell>
          <cell r="AJ207">
            <v>530396</v>
          </cell>
          <cell r="AK207">
            <v>1</v>
          </cell>
        </row>
        <row r="208">
          <cell r="E208" t="str">
            <v>Chất chuẩn TSH (3rd IS)</v>
          </cell>
          <cell r="F208" t="str">
            <v>B63285
Access TSH (3rd IS) Calibrators</v>
          </cell>
          <cell r="H208" t="str">
            <v>Hộp</v>
          </cell>
          <cell r="I208" t="str">
            <v/>
          </cell>
          <cell r="J208" t="str">
            <v>Công ty TNHH Thiết bị Minh Tâm</v>
          </cell>
          <cell r="K208" t="str">
            <v>Beckman Coulter, Inc., Mỹ sản xuất cho Immunotech S.A.S, Pháp</v>
          </cell>
          <cell r="L208" t="str">
            <v>Hoa Kỳ</v>
          </cell>
          <cell r="M208" t="str">
            <v/>
          </cell>
          <cell r="N208" t="str">
            <v>2100165ĐKLH/BYT-TB-CT</v>
          </cell>
          <cell r="O208">
            <v>2532600</v>
          </cell>
          <cell r="P208">
            <v>2532600</v>
          </cell>
          <cell r="Q208">
            <v>2532600</v>
          </cell>
          <cell r="R208">
            <v>2532600</v>
          </cell>
          <cell r="S208" t="str">
            <v>440145</v>
          </cell>
          <cell r="T208" t="str">
            <v>743/QĐ-BVQY103</v>
          </cell>
          <cell r="U208">
            <v>45961</v>
          </cell>
          <cell r="V208">
            <v>0</v>
          </cell>
          <cell r="W208">
            <v>0</v>
          </cell>
          <cell r="X208">
            <v>1</v>
          </cell>
          <cell r="Y208">
            <v>1</v>
          </cell>
          <cell r="Z208">
            <v>0</v>
          </cell>
          <cell r="AA208">
            <v>2532600</v>
          </cell>
          <cell r="AB208">
            <v>2532600</v>
          </cell>
          <cell r="AC208">
            <v>1</v>
          </cell>
          <cell r="AD208">
            <v>2532600</v>
          </cell>
          <cell r="AE208">
            <v>2532600</v>
          </cell>
          <cell r="AF208">
            <v>0</v>
          </cell>
          <cell r="AG208">
            <v>0</v>
          </cell>
          <cell r="AJ208">
            <v>533542</v>
          </cell>
          <cell r="AK208">
            <v>2</v>
          </cell>
        </row>
        <row r="209">
          <cell r="E209" t="str">
            <v>Chất chuẩn TSH (3rd IS)</v>
          </cell>
          <cell r="F209" t="str">
            <v>B63285
Access TSH (3rd IS) Calibrators</v>
          </cell>
          <cell r="H209" t="str">
            <v>Hộp</v>
          </cell>
          <cell r="I209" t="str">
            <v/>
          </cell>
          <cell r="J209" t="str">
            <v>Công ty TNHH Thiết bị Minh Tâm</v>
          </cell>
          <cell r="K209" t="str">
            <v>Beckman Coulter, Inc., Mỹ sản xuất cho Immunotech S.A.S, Pháp</v>
          </cell>
          <cell r="L209" t="str">
            <v>Hoa Kỳ</v>
          </cell>
          <cell r="M209" t="str">
            <v/>
          </cell>
          <cell r="N209" t="str">
            <v>2100165ĐKLH/BYT-TB-CT</v>
          </cell>
          <cell r="O209">
            <v>2532600</v>
          </cell>
          <cell r="P209">
            <v>2532600</v>
          </cell>
          <cell r="Q209">
            <v>2532600</v>
          </cell>
          <cell r="R209">
            <v>2532600</v>
          </cell>
          <cell r="S209" t="str">
            <v>440050</v>
          </cell>
          <cell r="T209" t="str">
            <v>90/QĐ-BVQY103</v>
          </cell>
          <cell r="U209">
            <v>45900</v>
          </cell>
          <cell r="V209">
            <v>0</v>
          </cell>
          <cell r="W209">
            <v>0</v>
          </cell>
          <cell r="X209">
            <v>1</v>
          </cell>
          <cell r="Y209">
            <v>1</v>
          </cell>
          <cell r="Z209">
            <v>0</v>
          </cell>
          <cell r="AA209">
            <v>2532600</v>
          </cell>
          <cell r="AB209">
            <v>2532600</v>
          </cell>
          <cell r="AC209">
            <v>1</v>
          </cell>
          <cell r="AD209">
            <v>2532600</v>
          </cell>
          <cell r="AE209">
            <v>2532600</v>
          </cell>
          <cell r="AF209">
            <v>0</v>
          </cell>
          <cell r="AG209">
            <v>0</v>
          </cell>
          <cell r="AJ209">
            <v>527760</v>
          </cell>
          <cell r="AK209">
            <v>2</v>
          </cell>
        </row>
        <row r="210">
          <cell r="E210" t="str">
            <v>Chất chuẩn Thyroglobulin</v>
          </cell>
          <cell r="F210" t="str">
            <v>33865
ACCESS THYROGLOBULIN CALIBRATORS</v>
          </cell>
          <cell r="H210" t="str">
            <v>Hộp</v>
          </cell>
          <cell r="I210" t="str">
            <v/>
          </cell>
          <cell r="J210" t="str">
            <v>Công ty TNHH Thiết bị Minh Tâm</v>
          </cell>
          <cell r="K210" t="str">
            <v>Beckman Coulter, Inc., Mỹ</v>
          </cell>
          <cell r="L210" t="str">
            <v>Hoa Kỳ</v>
          </cell>
          <cell r="M210" t="str">
            <v/>
          </cell>
          <cell r="N210" t="str">
            <v>2100180ĐKLH/BYT-TB-CT</v>
          </cell>
          <cell r="O210">
            <v>9178050</v>
          </cell>
          <cell r="P210">
            <v>9178050</v>
          </cell>
          <cell r="Q210">
            <v>9178050</v>
          </cell>
          <cell r="R210">
            <v>9178050</v>
          </cell>
          <cell r="S210" t="str">
            <v>440289</v>
          </cell>
          <cell r="T210" t="str">
            <v>743/QĐ-BVQY103</v>
          </cell>
          <cell r="U210">
            <v>45991</v>
          </cell>
          <cell r="V210">
            <v>0</v>
          </cell>
          <cell r="W210">
            <v>0</v>
          </cell>
          <cell r="X210">
            <v>2</v>
          </cell>
          <cell r="Y210">
            <v>2</v>
          </cell>
          <cell r="Z210">
            <v>0</v>
          </cell>
          <cell r="AA210">
            <v>9178050</v>
          </cell>
          <cell r="AB210">
            <v>18356100</v>
          </cell>
          <cell r="AC210">
            <v>2</v>
          </cell>
          <cell r="AD210">
            <v>9178050</v>
          </cell>
          <cell r="AE210">
            <v>18356100</v>
          </cell>
          <cell r="AF210">
            <v>0</v>
          </cell>
          <cell r="AG210">
            <v>0</v>
          </cell>
          <cell r="AJ210">
            <v>540907</v>
          </cell>
          <cell r="AK210">
            <v>2</v>
          </cell>
        </row>
        <row r="211">
          <cell r="E211" t="str">
            <v>Chất chuẩn Thyroglobulin Antibody II</v>
          </cell>
          <cell r="F211" t="str">
            <v>A36920
ACCESS THYROGLOBULIN ANTIBODY II CALIBRATORS</v>
          </cell>
          <cell r="H211" t="str">
            <v>Hộp</v>
          </cell>
          <cell r="I211" t="str">
            <v/>
          </cell>
          <cell r="J211" t="str">
            <v>Công ty TNHH Thiết bị Minh Tâm</v>
          </cell>
          <cell r="K211" t="str">
            <v>Beckman Coulter, Inc., Mỹ</v>
          </cell>
          <cell r="L211" t="str">
            <v>Hoa Kỳ</v>
          </cell>
          <cell r="M211" t="str">
            <v/>
          </cell>
          <cell r="N211" t="str">
            <v>2100174ĐKLH/BYT-TB-CT</v>
          </cell>
          <cell r="O211">
            <v>9494100</v>
          </cell>
          <cell r="P211">
            <v>9494100</v>
          </cell>
          <cell r="Q211">
            <v>9494100</v>
          </cell>
          <cell r="R211">
            <v>9494100</v>
          </cell>
          <cell r="S211" t="str">
            <v>439728</v>
          </cell>
          <cell r="T211" t="str">
            <v>90/QĐ-BVQY103</v>
          </cell>
          <cell r="U211">
            <v>45869</v>
          </cell>
          <cell r="V211">
            <v>0</v>
          </cell>
          <cell r="W211">
            <v>0</v>
          </cell>
          <cell r="X211">
            <v>1</v>
          </cell>
          <cell r="Y211">
            <v>1</v>
          </cell>
          <cell r="Z211">
            <v>0</v>
          </cell>
          <cell r="AA211">
            <v>9494100</v>
          </cell>
          <cell r="AB211">
            <v>9494100</v>
          </cell>
          <cell r="AC211">
            <v>1</v>
          </cell>
          <cell r="AD211">
            <v>9494100</v>
          </cell>
          <cell r="AE211">
            <v>9494100</v>
          </cell>
          <cell r="AF211">
            <v>0</v>
          </cell>
          <cell r="AG211">
            <v>0</v>
          </cell>
          <cell r="AJ211">
            <v>530393</v>
          </cell>
          <cell r="AK211">
            <v>1</v>
          </cell>
        </row>
        <row r="212">
          <cell r="E212" t="str">
            <v>Chất chuẩn Ultrasensitive Insulin</v>
          </cell>
          <cell r="F212" t="str">
            <v>33415
ACCESS ULTRASENSITIVE INSULIN CALIBRATORS</v>
          </cell>
          <cell r="H212" t="str">
            <v>Hộp</v>
          </cell>
          <cell r="I212" t="str">
            <v/>
          </cell>
          <cell r="J212" t="str">
            <v>Công ty TNHH Thiết bị Minh Tâm</v>
          </cell>
          <cell r="K212" t="str">
            <v>Beckman Coulter, Inc., Mỹ</v>
          </cell>
          <cell r="L212" t="str">
            <v>Hoa Kỳ</v>
          </cell>
          <cell r="M212" t="str">
            <v/>
          </cell>
          <cell r="N212" t="str">
            <v>220001115/PCBB-BYT</v>
          </cell>
          <cell r="O212">
            <v>5442150</v>
          </cell>
          <cell r="P212">
            <v>5442150</v>
          </cell>
          <cell r="Q212">
            <v>5442150</v>
          </cell>
          <cell r="R212">
            <v>5442150</v>
          </cell>
          <cell r="S212" t="str">
            <v>439839</v>
          </cell>
          <cell r="T212" t="str">
            <v>90/QĐ-BVQY103</v>
          </cell>
          <cell r="U212">
            <v>45869</v>
          </cell>
          <cell r="V212">
            <v>0</v>
          </cell>
          <cell r="W212">
            <v>0</v>
          </cell>
          <cell r="X212">
            <v>1</v>
          </cell>
          <cell r="Y212">
            <v>1</v>
          </cell>
          <cell r="Z212">
            <v>0</v>
          </cell>
          <cell r="AA212">
            <v>5442150</v>
          </cell>
          <cell r="AB212">
            <v>5442150</v>
          </cell>
          <cell r="AC212">
            <v>1</v>
          </cell>
          <cell r="AD212">
            <v>5442150</v>
          </cell>
          <cell r="AE212">
            <v>5442150</v>
          </cell>
          <cell r="AF212">
            <v>0</v>
          </cell>
          <cell r="AG212">
            <v>0</v>
          </cell>
          <cell r="AJ212">
            <v>530397</v>
          </cell>
          <cell r="AK212">
            <v>1</v>
          </cell>
        </row>
        <row r="213">
          <cell r="E213" t="str">
            <v>Chất chuẩn và hiệu chuẩn cho máy</v>
          </cell>
          <cell r="F213" t="str">
            <v>Chất chuẩn và hiệu chuẩn cho máy; 00024001418</v>
          </cell>
          <cell r="H213" t="str">
            <v>Hộp</v>
          </cell>
          <cell r="I213" t="str">
            <v/>
          </cell>
          <cell r="J213" t="str">
            <v>Công ty TNHH Kỹ Thuật Y Tế Việt Nam</v>
          </cell>
          <cell r="K213" t="str">
            <v>Instrumentation Laboratory Company</v>
          </cell>
          <cell r="L213" t="str">
            <v>Mỹ</v>
          </cell>
          <cell r="M213" t="str">
            <v/>
          </cell>
          <cell r="N213" t="str">
            <v>GPLH số: 2403142ĐKLH/BYT-HTTB</v>
          </cell>
          <cell r="O213">
            <v>5460000</v>
          </cell>
          <cell r="P213">
            <v>5460000</v>
          </cell>
          <cell r="Q213">
            <v>5460000</v>
          </cell>
          <cell r="R213">
            <v>5460000</v>
          </cell>
          <cell r="S213" t="str">
            <v>954</v>
          </cell>
          <cell r="T213" t="str">
            <v>743/QĐ-BVQY103</v>
          </cell>
          <cell r="U213">
            <v>46326</v>
          </cell>
          <cell r="V213">
            <v>0</v>
          </cell>
          <cell r="W213">
            <v>0</v>
          </cell>
          <cell r="X213">
            <v>1</v>
          </cell>
          <cell r="Y213">
            <v>1</v>
          </cell>
          <cell r="Z213">
            <v>0</v>
          </cell>
          <cell r="AA213">
            <v>5460000</v>
          </cell>
          <cell r="AB213">
            <v>5460000</v>
          </cell>
          <cell r="AC213">
            <v>1</v>
          </cell>
          <cell r="AD213">
            <v>5460000</v>
          </cell>
          <cell r="AE213">
            <v>5460000</v>
          </cell>
          <cell r="AF213">
            <v>0</v>
          </cell>
          <cell r="AG213">
            <v>0</v>
          </cell>
          <cell r="AJ213">
            <v>540943</v>
          </cell>
          <cell r="AK213">
            <v>1</v>
          </cell>
        </row>
        <row r="214">
          <cell r="E214" t="str">
            <v>Chất chuẩn Vitamin B12</v>
          </cell>
          <cell r="F214" t="str">
            <v>ACCESS VITAMIN B12 CALIBRATORS; 33005</v>
          </cell>
          <cell r="H214" t="str">
            <v>Hộp</v>
          </cell>
          <cell r="I214" t="str">
            <v/>
          </cell>
          <cell r="J214" t="str">
            <v>Công ty TNHH Thiết bị Minh Tâm</v>
          </cell>
          <cell r="K214" t="str">
            <v>Beckman Coulter, Inc., Mỹ</v>
          </cell>
          <cell r="L214" t="str">
            <v>Hoa Kỳ</v>
          </cell>
          <cell r="M214" t="str">
            <v/>
          </cell>
          <cell r="N214" t="str">
            <v>220001166/PCBB-BYT</v>
          </cell>
          <cell r="O214">
            <v>2847600</v>
          </cell>
          <cell r="P214">
            <v>2847600</v>
          </cell>
          <cell r="Q214">
            <v>2847600</v>
          </cell>
          <cell r="R214">
            <v>2847600</v>
          </cell>
          <cell r="S214" t="str">
            <v>440232</v>
          </cell>
          <cell r="T214" t="str">
            <v>743/QĐ-BVQY103</v>
          </cell>
          <cell r="U214">
            <v>45930</v>
          </cell>
          <cell r="V214">
            <v>0</v>
          </cell>
          <cell r="W214">
            <v>0</v>
          </cell>
          <cell r="X214">
            <v>1</v>
          </cell>
          <cell r="Y214">
            <v>1</v>
          </cell>
          <cell r="Z214">
            <v>0</v>
          </cell>
          <cell r="AA214">
            <v>2847600</v>
          </cell>
          <cell r="AB214">
            <v>2847600</v>
          </cell>
          <cell r="AC214">
            <v>1</v>
          </cell>
          <cell r="AD214">
            <v>2847600</v>
          </cell>
          <cell r="AE214">
            <v>2847600</v>
          </cell>
          <cell r="AF214">
            <v>0</v>
          </cell>
          <cell r="AG214">
            <v>0</v>
          </cell>
          <cell r="AJ214">
            <v>534853</v>
          </cell>
          <cell r="AK214">
            <v>1</v>
          </cell>
        </row>
        <row r="215">
          <cell r="E215" t="str">
            <v>Chất chuẩn xét nghiệm T3 tự do</v>
          </cell>
          <cell r="F215" t="str">
            <v>A13430
ACCESS FREE T3 CALIBRATORS</v>
          </cell>
          <cell r="H215" t="str">
            <v>Hộp</v>
          </cell>
          <cell r="I215" t="str">
            <v/>
          </cell>
          <cell r="J215" t="str">
            <v>Công ty TNHH Thiết bị Minh Tâm</v>
          </cell>
          <cell r="K215" t="str">
            <v>Immunotech S.A.S., Pháp sản xuất cho Beckman Coulter, Inc., Mỹ</v>
          </cell>
          <cell r="L215" t="str">
            <v>Pháp</v>
          </cell>
          <cell r="M215" t="str">
            <v/>
          </cell>
          <cell r="N215" t="str">
            <v>220001211/PCBB-BYT</v>
          </cell>
          <cell r="O215">
            <v>4429950</v>
          </cell>
          <cell r="P215">
            <v>4429950</v>
          </cell>
          <cell r="Q215">
            <v>4429950</v>
          </cell>
          <cell r="R215">
            <v>4429950</v>
          </cell>
          <cell r="S215" t="str">
            <v>489937</v>
          </cell>
          <cell r="T215" t="str">
            <v>743/QĐ-BVQY103</v>
          </cell>
          <cell r="U215">
            <v>45983</v>
          </cell>
          <cell r="V215">
            <v>0</v>
          </cell>
          <cell r="W215">
            <v>0</v>
          </cell>
          <cell r="X215">
            <v>1</v>
          </cell>
          <cell r="Y215">
            <v>1</v>
          </cell>
          <cell r="Z215">
            <v>0</v>
          </cell>
          <cell r="AA215">
            <v>4429950</v>
          </cell>
          <cell r="AB215">
            <v>4429950</v>
          </cell>
          <cell r="AC215">
            <v>1</v>
          </cell>
          <cell r="AD215">
            <v>4429950</v>
          </cell>
          <cell r="AE215">
            <v>4429950</v>
          </cell>
          <cell r="AF215">
            <v>0</v>
          </cell>
          <cell r="AG215">
            <v>0</v>
          </cell>
          <cell r="AJ215">
            <v>540909</v>
          </cell>
          <cell r="AK215">
            <v>4</v>
          </cell>
        </row>
        <row r="216">
          <cell r="E216" t="str">
            <v>Chất chuẩn xét nghiệm T3 tự do</v>
          </cell>
          <cell r="F216" t="str">
            <v>A13430
ACCESS FREE T3 CALIBRATORS</v>
          </cell>
          <cell r="H216" t="str">
            <v>Hộp</v>
          </cell>
          <cell r="I216" t="str">
            <v/>
          </cell>
          <cell r="J216" t="str">
            <v>Công ty TNHH Thiết bị Minh Tâm</v>
          </cell>
          <cell r="K216" t="str">
            <v>Immunotech S.A.S., Pháp sản xuất cho Beckman Coulter, Inc., Mỹ</v>
          </cell>
          <cell r="L216" t="str">
            <v>Pháp</v>
          </cell>
          <cell r="M216" t="str">
            <v/>
          </cell>
          <cell r="N216" t="str">
            <v>220001211/PCBB-BYT</v>
          </cell>
          <cell r="O216">
            <v>4429950</v>
          </cell>
          <cell r="P216">
            <v>4429950</v>
          </cell>
          <cell r="Q216">
            <v>4429950</v>
          </cell>
          <cell r="R216">
            <v>4429950</v>
          </cell>
          <cell r="S216" t="str">
            <v>489934</v>
          </cell>
          <cell r="T216" t="str">
            <v>743/QĐ-BVQY103</v>
          </cell>
          <cell r="U216">
            <v>45904</v>
          </cell>
          <cell r="V216">
            <v>0</v>
          </cell>
          <cell r="W216">
            <v>0</v>
          </cell>
          <cell r="X216">
            <v>1</v>
          </cell>
          <cell r="Y216">
            <v>1</v>
          </cell>
          <cell r="Z216">
            <v>0</v>
          </cell>
          <cell r="AA216">
            <v>4429950</v>
          </cell>
          <cell r="AB216">
            <v>4429950</v>
          </cell>
          <cell r="AC216">
            <v>1</v>
          </cell>
          <cell r="AD216">
            <v>4429950</v>
          </cell>
          <cell r="AE216">
            <v>4429950</v>
          </cell>
          <cell r="AF216">
            <v>0</v>
          </cell>
          <cell r="AG216">
            <v>0</v>
          </cell>
          <cell r="AJ216">
            <v>533535</v>
          </cell>
          <cell r="AK216">
            <v>4</v>
          </cell>
        </row>
        <row r="217">
          <cell r="E217" t="str">
            <v>Chất chuẩn xét nghiệm T3 tự do</v>
          </cell>
          <cell r="F217" t="str">
            <v>A13430
ACCESS FREE T3 CALIBRATORS</v>
          </cell>
          <cell r="H217" t="str">
            <v>Hộp</v>
          </cell>
          <cell r="I217" t="str">
            <v/>
          </cell>
          <cell r="J217" t="str">
            <v>Công ty TNHH Thiết bị Minh Tâm</v>
          </cell>
          <cell r="K217" t="str">
            <v>Immunotech S.A.S., Pháp sản xuất cho Beckman Coulter, Inc., Mỹ</v>
          </cell>
          <cell r="L217" t="str">
            <v>Pháp</v>
          </cell>
          <cell r="M217" t="str">
            <v/>
          </cell>
          <cell r="N217" t="str">
            <v>220001211/PCBB-BYT</v>
          </cell>
          <cell r="O217">
            <v>4429950</v>
          </cell>
          <cell r="P217">
            <v>4429950</v>
          </cell>
          <cell r="Q217">
            <v>4429950</v>
          </cell>
          <cell r="R217">
            <v>4429950</v>
          </cell>
          <cell r="S217" t="str">
            <v>489933</v>
          </cell>
          <cell r="T217" t="str">
            <v>90/QĐ-BVQY103</v>
          </cell>
          <cell r="U217">
            <v>45904</v>
          </cell>
          <cell r="V217">
            <v>0</v>
          </cell>
          <cell r="W217">
            <v>0</v>
          </cell>
          <cell r="X217">
            <v>1</v>
          </cell>
          <cell r="Y217">
            <v>1</v>
          </cell>
          <cell r="Z217">
            <v>0</v>
          </cell>
          <cell r="AA217">
            <v>4429950</v>
          </cell>
          <cell r="AB217">
            <v>4429950</v>
          </cell>
          <cell r="AC217">
            <v>1</v>
          </cell>
          <cell r="AD217">
            <v>4429950</v>
          </cell>
          <cell r="AE217">
            <v>4429950</v>
          </cell>
          <cell r="AF217">
            <v>0</v>
          </cell>
          <cell r="AG217">
            <v>0</v>
          </cell>
          <cell r="AJ217">
            <v>527758</v>
          </cell>
          <cell r="AK217">
            <v>4</v>
          </cell>
        </row>
        <row r="218">
          <cell r="E218" t="str">
            <v>Chất chuẩn xét nghiệm T3 tự do</v>
          </cell>
          <cell r="F218" t="str">
            <v>A13430
ACCESS FREE T3 CALIBRATORS</v>
          </cell>
          <cell r="H218" t="str">
            <v>Hộp</v>
          </cell>
          <cell r="I218" t="str">
            <v/>
          </cell>
          <cell r="J218" t="str">
            <v>Công ty TNHH Thiết bị Minh Tâm</v>
          </cell>
          <cell r="K218" t="str">
            <v>Immunotech S.A.S., Pháp sản xuất cho Beckman Coulter, Inc., Mỹ</v>
          </cell>
          <cell r="L218" t="str">
            <v>Pháp</v>
          </cell>
          <cell r="M218" t="str">
            <v/>
          </cell>
          <cell r="N218" t="str">
            <v>220001211/PCBB-BYT</v>
          </cell>
          <cell r="O218">
            <v>4432050</v>
          </cell>
          <cell r="P218">
            <v>4432050</v>
          </cell>
          <cell r="Q218">
            <v>4432050</v>
          </cell>
          <cell r="R218">
            <v>4432050</v>
          </cell>
          <cell r="S218" t="str">
            <v>489929</v>
          </cell>
          <cell r="T218" t="str">
            <v>4573/QĐ-BVQY103</v>
          </cell>
          <cell r="U218">
            <v>45854</v>
          </cell>
          <cell r="V218">
            <v>0</v>
          </cell>
          <cell r="W218">
            <v>0</v>
          </cell>
          <cell r="X218">
            <v>1</v>
          </cell>
          <cell r="Y218">
            <v>1</v>
          </cell>
          <cell r="Z218">
            <v>0</v>
          </cell>
          <cell r="AA218">
            <v>4432050</v>
          </cell>
          <cell r="AB218">
            <v>4432050</v>
          </cell>
          <cell r="AC218">
            <v>1</v>
          </cell>
          <cell r="AD218">
            <v>4432050</v>
          </cell>
          <cell r="AE218">
            <v>4432050</v>
          </cell>
          <cell r="AF218">
            <v>0</v>
          </cell>
          <cell r="AG218">
            <v>0</v>
          </cell>
          <cell r="AJ218">
            <v>523306</v>
          </cell>
          <cell r="AK218">
            <v>4</v>
          </cell>
        </row>
        <row r="219">
          <cell r="E219" t="str">
            <v>Chất chuẩn βhCG toàn phần</v>
          </cell>
          <cell r="F219" t="str">
            <v>B11754
ACCESS TOTAL βhCG (5th IS) CALIBRATORS</v>
          </cell>
          <cell r="H219" t="str">
            <v>Hộp</v>
          </cell>
          <cell r="I219" t="str">
            <v/>
          </cell>
          <cell r="J219" t="str">
            <v>Công ty TNHH Thiết bị Minh Tâm</v>
          </cell>
          <cell r="K219" t="str">
            <v>Beckman Coulter, Inc., Mỹ</v>
          </cell>
          <cell r="L219" t="str">
            <v>Hoa Kỳ</v>
          </cell>
          <cell r="M219" t="str">
            <v/>
          </cell>
          <cell r="N219" t="str">
            <v>2301714ĐKLH/BYT-HTTB</v>
          </cell>
          <cell r="O219">
            <v>3163650</v>
          </cell>
          <cell r="P219">
            <v>3163650</v>
          </cell>
          <cell r="Q219">
            <v>3163650</v>
          </cell>
          <cell r="R219">
            <v>3163650</v>
          </cell>
          <cell r="S219" t="str">
            <v>440051</v>
          </cell>
          <cell r="T219" t="str">
            <v>743/QĐ-BVQY103</v>
          </cell>
          <cell r="U219">
            <v>45930</v>
          </cell>
          <cell r="V219">
            <v>0</v>
          </cell>
          <cell r="W219">
            <v>0</v>
          </cell>
          <cell r="X219">
            <v>1</v>
          </cell>
          <cell r="Y219">
            <v>1</v>
          </cell>
          <cell r="Z219">
            <v>0</v>
          </cell>
          <cell r="AA219">
            <v>3163650</v>
          </cell>
          <cell r="AB219">
            <v>3163650</v>
          </cell>
          <cell r="AC219">
            <v>1</v>
          </cell>
          <cell r="AD219">
            <v>3163650</v>
          </cell>
          <cell r="AE219">
            <v>3163650</v>
          </cell>
          <cell r="AF219">
            <v>0</v>
          </cell>
          <cell r="AG219">
            <v>0</v>
          </cell>
          <cell r="AJ219">
            <v>537569</v>
          </cell>
          <cell r="AK219">
            <v>2</v>
          </cell>
        </row>
        <row r="220">
          <cell r="E220" t="str">
            <v>Chất chuẩn βhCG toàn phần</v>
          </cell>
          <cell r="F220" t="str">
            <v>B11754
ACCESS TOTAL βhCG (5th IS) CALIBRATORS</v>
          </cell>
          <cell r="H220" t="str">
            <v>Hộp</v>
          </cell>
          <cell r="I220" t="str">
            <v/>
          </cell>
          <cell r="J220" t="str">
            <v>Công ty TNHH Thiết bị Minh Tâm</v>
          </cell>
          <cell r="K220" t="str">
            <v>Beckman Coulter, Inc., Mỹ</v>
          </cell>
          <cell r="L220" t="str">
            <v>Hoa Kỳ</v>
          </cell>
          <cell r="M220" t="str">
            <v/>
          </cell>
          <cell r="N220" t="str">
            <v>2301714ĐKLH/BYT-HTTB</v>
          </cell>
          <cell r="O220">
            <v>3163650</v>
          </cell>
          <cell r="P220">
            <v>3163650</v>
          </cell>
          <cell r="Q220">
            <v>3163650</v>
          </cell>
          <cell r="R220">
            <v>3163650</v>
          </cell>
          <cell r="S220" t="str">
            <v>439791</v>
          </cell>
          <cell r="T220" t="str">
            <v>90/QĐ-BVQY103</v>
          </cell>
          <cell r="U220">
            <v>45869</v>
          </cell>
          <cell r="V220">
            <v>0</v>
          </cell>
          <cell r="W220">
            <v>0</v>
          </cell>
          <cell r="X220">
            <v>1</v>
          </cell>
          <cell r="Y220">
            <v>1</v>
          </cell>
          <cell r="Z220">
            <v>0</v>
          </cell>
          <cell r="AA220">
            <v>3163650</v>
          </cell>
          <cell r="AB220">
            <v>3163650</v>
          </cell>
          <cell r="AC220">
            <v>1</v>
          </cell>
          <cell r="AD220">
            <v>3163650</v>
          </cell>
          <cell r="AE220">
            <v>3163650</v>
          </cell>
          <cell r="AF220">
            <v>0</v>
          </cell>
          <cell r="AG220">
            <v>0</v>
          </cell>
          <cell r="AJ220">
            <v>527764</v>
          </cell>
          <cell r="AK220">
            <v>2</v>
          </cell>
        </row>
        <row r="221">
          <cell r="E221" t="str">
            <v>Chất hiệu chuẩn albumin trong nước tiểu/dịch não tủy</v>
          </cell>
          <cell r="F221" t="str">
            <v>B38859
URINE/CSF ALBUMIN CALIBRATOR</v>
          </cell>
          <cell r="H221" t="str">
            <v>Hộp</v>
          </cell>
          <cell r="I221" t="str">
            <v/>
          </cell>
          <cell r="J221" t="str">
            <v>Công ty TNHH Thiết bị Minh Tâm</v>
          </cell>
          <cell r="K221" t="str">
            <v>Beckman Coulter, Inc., Mỹ sản xuất cho Beckman Coulter Ireland Inc., Ai-len</v>
          </cell>
          <cell r="L221" t="str">
            <v>Hoa Kỳ</v>
          </cell>
          <cell r="M221" t="str">
            <v/>
          </cell>
          <cell r="N221" t="str">
            <v>230000188/PCBB-BYT</v>
          </cell>
          <cell r="O221">
            <v>15047550</v>
          </cell>
          <cell r="P221">
            <v>15047550</v>
          </cell>
          <cell r="Q221">
            <v>15047550</v>
          </cell>
          <cell r="R221">
            <v>15047550</v>
          </cell>
          <cell r="S221" t="str">
            <v>1057A</v>
          </cell>
          <cell r="T221" t="str">
            <v>743/QĐ-BVQY103</v>
          </cell>
          <cell r="U221">
            <v>45992</v>
          </cell>
          <cell r="V221">
            <v>0</v>
          </cell>
          <cell r="W221">
            <v>0</v>
          </cell>
          <cell r="X221">
            <v>1</v>
          </cell>
          <cell r="Y221">
            <v>1</v>
          </cell>
          <cell r="Z221">
            <v>0</v>
          </cell>
          <cell r="AA221">
            <v>15047550</v>
          </cell>
          <cell r="AB221">
            <v>15047550</v>
          </cell>
          <cell r="AC221">
            <v>1</v>
          </cell>
          <cell r="AD221">
            <v>15047550</v>
          </cell>
          <cell r="AE221">
            <v>15047550</v>
          </cell>
          <cell r="AF221">
            <v>0</v>
          </cell>
          <cell r="AG221">
            <v>0</v>
          </cell>
          <cell r="AJ221">
            <v>537570</v>
          </cell>
          <cell r="AK221">
            <v>2</v>
          </cell>
        </row>
        <row r="222">
          <cell r="E222" t="str">
            <v>Chất hiệu chuẩn albumin trong nước tiểu/dịch não tủy</v>
          </cell>
          <cell r="F222" t="str">
            <v>B38859
URINE/CSF ALBUMIN CALIBRATOR</v>
          </cell>
          <cell r="H222" t="str">
            <v>Hộp</v>
          </cell>
          <cell r="I222" t="str">
            <v/>
          </cell>
          <cell r="J222" t="str">
            <v>Công ty TNHH Thiết bị Minh Tâm</v>
          </cell>
          <cell r="K222" t="str">
            <v>Beckman Coulter, Inc., Mỹ sản xuất cho Beckman Coulter Ireland Inc., Ai-len</v>
          </cell>
          <cell r="L222" t="str">
            <v>Hoa Kỳ</v>
          </cell>
          <cell r="M222" t="str">
            <v/>
          </cell>
          <cell r="N222" t="str">
            <v>230000188/PCBB-BYT</v>
          </cell>
          <cell r="O222">
            <v>15047550</v>
          </cell>
          <cell r="P222">
            <v>15047550</v>
          </cell>
          <cell r="Q222">
            <v>15047550</v>
          </cell>
          <cell r="R222">
            <v>15047550</v>
          </cell>
          <cell r="S222" t="str">
            <v>1055A</v>
          </cell>
          <cell r="T222" t="str">
            <v>90/QĐ-BVQY103</v>
          </cell>
          <cell r="U222">
            <v>45901</v>
          </cell>
          <cell r="V222">
            <v>0</v>
          </cell>
          <cell r="W222">
            <v>0</v>
          </cell>
          <cell r="X222">
            <v>1</v>
          </cell>
          <cell r="Y222">
            <v>1</v>
          </cell>
          <cell r="Z222">
            <v>0</v>
          </cell>
          <cell r="AA222">
            <v>15047550</v>
          </cell>
          <cell r="AB222">
            <v>15047550</v>
          </cell>
          <cell r="AC222">
            <v>1</v>
          </cell>
          <cell r="AD222">
            <v>15047550</v>
          </cell>
          <cell r="AE222">
            <v>15047550</v>
          </cell>
          <cell r="AF222">
            <v>0</v>
          </cell>
          <cell r="AG222">
            <v>0</v>
          </cell>
          <cell r="AJ222">
            <v>527751</v>
          </cell>
          <cell r="AK222">
            <v>2</v>
          </cell>
        </row>
        <row r="223">
          <cell r="E223" t="str">
            <v>Chất hiệu chuẩn cho xét nghiệm Anti-HCV</v>
          </cell>
          <cell r="F223" t="str">
            <v>HISCL ANTI-HCV CALIBRATOR, AP044477</v>
          </cell>
          <cell r="H223" t="str">
            <v>Hộp</v>
          </cell>
          <cell r="I223" t="str">
            <v/>
          </cell>
          <cell r="J223" t="str">
            <v>Công ty TNHH Thương Mại Tâm Long</v>
          </cell>
          <cell r="K223" t="str">
            <v>Sysmex</v>
          </cell>
          <cell r="L223" t="str">
            <v>Nhật</v>
          </cell>
          <cell r="M223" t="str">
            <v/>
          </cell>
          <cell r="N223" t="str">
            <v>7045/BYT-TB-CT</v>
          </cell>
          <cell r="O223">
            <v>1433250</v>
          </cell>
          <cell r="P223">
            <v>1433250</v>
          </cell>
          <cell r="Q223">
            <v>1433250</v>
          </cell>
          <cell r="R223">
            <v>1433250</v>
          </cell>
          <cell r="S223" t="str">
            <v>ZS4002</v>
          </cell>
          <cell r="T223" t="str">
            <v>2965/QĐ-BVQY103</v>
          </cell>
          <cell r="U223">
            <v>45783</v>
          </cell>
          <cell r="V223">
            <v>0</v>
          </cell>
          <cell r="W223">
            <v>0</v>
          </cell>
          <cell r="X223">
            <v>1</v>
          </cell>
          <cell r="Y223">
            <v>1</v>
          </cell>
          <cell r="Z223">
            <v>0</v>
          </cell>
          <cell r="AA223">
            <v>1433250</v>
          </cell>
          <cell r="AB223">
            <v>1433250</v>
          </cell>
          <cell r="AC223">
            <v>1</v>
          </cell>
          <cell r="AD223">
            <v>1433250</v>
          </cell>
          <cell r="AE223">
            <v>1433250</v>
          </cell>
          <cell r="AF223">
            <v>0</v>
          </cell>
          <cell r="AG223">
            <v>0</v>
          </cell>
          <cell r="AJ223">
            <v>518966</v>
          </cell>
          <cell r="AK223">
            <v>1</v>
          </cell>
        </row>
        <row r="224">
          <cell r="E224" t="str">
            <v>Chất hiệu chuẩn cho xét nghiệm Anti-TP</v>
          </cell>
          <cell r="F224" t="str">
            <v>HISCL ANTI-TP CALIBRATOR, CJ914963</v>
          </cell>
          <cell r="H224" t="str">
            <v>Hộp</v>
          </cell>
          <cell r="I224" t="str">
            <v/>
          </cell>
          <cell r="J224" t="str">
            <v>Công ty TNHH Thương Mại Tâm Long</v>
          </cell>
          <cell r="K224" t="str">
            <v>Japan Lyophilization Laboratory</v>
          </cell>
          <cell r="L224" t="str">
            <v>Nhật</v>
          </cell>
          <cell r="M224" t="str">
            <v/>
          </cell>
          <cell r="N224" t="str">
            <v>7897NK/BYT-TB-CT</v>
          </cell>
          <cell r="O224">
            <v>5950000</v>
          </cell>
          <cell r="P224">
            <v>5950000</v>
          </cell>
          <cell r="Q224">
            <v>5950000</v>
          </cell>
          <cell r="R224">
            <v>5950000</v>
          </cell>
          <cell r="S224" t="str">
            <v>TBC085</v>
          </cell>
          <cell r="T224" t="str">
            <v>2965/QĐ-BVQY103</v>
          </cell>
          <cell r="U224">
            <v>45911</v>
          </cell>
          <cell r="V224">
            <v>0</v>
          </cell>
          <cell r="W224">
            <v>0</v>
          </cell>
          <cell r="X224">
            <v>1</v>
          </cell>
          <cell r="Y224">
            <v>1</v>
          </cell>
          <cell r="Z224">
            <v>0</v>
          </cell>
          <cell r="AA224">
            <v>5950000</v>
          </cell>
          <cell r="AB224">
            <v>5950000</v>
          </cell>
          <cell r="AC224">
            <v>1</v>
          </cell>
          <cell r="AD224">
            <v>5950000</v>
          </cell>
          <cell r="AE224">
            <v>5950000</v>
          </cell>
          <cell r="AF224">
            <v>0</v>
          </cell>
          <cell r="AG224">
            <v>0</v>
          </cell>
          <cell r="AJ224">
            <v>524608</v>
          </cell>
          <cell r="AK224">
            <v>4</v>
          </cell>
        </row>
        <row r="225">
          <cell r="E225" t="str">
            <v>Chất hiệu chuẩn cho xét nghiệm Anti-TP</v>
          </cell>
          <cell r="F225" t="str">
            <v>HISCL ANTI-TP CALIBRATOR, CJ914963</v>
          </cell>
          <cell r="H225" t="str">
            <v>Hộp</v>
          </cell>
          <cell r="I225" t="str">
            <v/>
          </cell>
          <cell r="J225" t="str">
            <v>Công ty TNHH Thương Mại Tâm Long</v>
          </cell>
          <cell r="K225" t="str">
            <v>Japan Lyophilization Laboratory</v>
          </cell>
          <cell r="L225" t="str">
            <v>Nhật</v>
          </cell>
          <cell r="M225" t="str">
            <v/>
          </cell>
          <cell r="N225" t="str">
            <v>7897NK/ BYT-TB-CT</v>
          </cell>
          <cell r="O225">
            <v>5950000</v>
          </cell>
          <cell r="P225">
            <v>5950000</v>
          </cell>
          <cell r="Q225">
            <v>5950000</v>
          </cell>
          <cell r="R225">
            <v>5950000</v>
          </cell>
          <cell r="S225" t="str">
            <v>TBC083</v>
          </cell>
          <cell r="T225" t="str">
            <v>4682/QĐ-BVQY103</v>
          </cell>
          <cell r="U225">
            <v>45764</v>
          </cell>
          <cell r="V225">
            <v>0</v>
          </cell>
          <cell r="W225">
            <v>0</v>
          </cell>
          <cell r="X225">
            <v>3</v>
          </cell>
          <cell r="Y225">
            <v>3</v>
          </cell>
          <cell r="Z225">
            <v>0</v>
          </cell>
          <cell r="AA225">
            <v>5950000</v>
          </cell>
          <cell r="AB225">
            <v>17850000</v>
          </cell>
          <cell r="AC225">
            <v>3</v>
          </cell>
          <cell r="AD225">
            <v>5950000</v>
          </cell>
          <cell r="AE225">
            <v>17850000</v>
          </cell>
          <cell r="AF225">
            <v>0</v>
          </cell>
          <cell r="AG225">
            <v>0</v>
          </cell>
          <cell r="AJ225">
            <v>383055</v>
          </cell>
          <cell r="AK225">
            <v>4</v>
          </cell>
        </row>
        <row r="226">
          <cell r="E226" t="str">
            <v>Chất hiệu chuẩn cho xét nghiệm HBsAg</v>
          </cell>
          <cell r="F226" t="str">
            <v>HISCL HBSAG CALIBRATOR, 05423111</v>
          </cell>
          <cell r="H226" t="str">
            <v>Hộp</v>
          </cell>
          <cell r="I226" t="str">
            <v/>
          </cell>
          <cell r="J226" t="str">
            <v>Công ty TNHH Thương Mại Tâm Long</v>
          </cell>
          <cell r="K226" t="str">
            <v>Sysmex</v>
          </cell>
          <cell r="L226" t="str">
            <v>Nhật</v>
          </cell>
          <cell r="M226" t="str">
            <v/>
          </cell>
          <cell r="N226" t="str">
            <v>5692/BYT-TB-CT</v>
          </cell>
          <cell r="O226">
            <v>2800000</v>
          </cell>
          <cell r="P226">
            <v>2800000</v>
          </cell>
          <cell r="Q226">
            <v>2800000</v>
          </cell>
          <cell r="R226">
            <v>2800000</v>
          </cell>
          <cell r="S226" t="str">
            <v>ZS4004</v>
          </cell>
          <cell r="T226" t="str">
            <v>2965/QĐ-BVQY103</v>
          </cell>
          <cell r="U226">
            <v>45869</v>
          </cell>
          <cell r="V226">
            <v>0</v>
          </cell>
          <cell r="W226">
            <v>0</v>
          </cell>
          <cell r="X226">
            <v>1</v>
          </cell>
          <cell r="Y226">
            <v>1</v>
          </cell>
          <cell r="Z226">
            <v>0</v>
          </cell>
          <cell r="AA226">
            <v>2800000</v>
          </cell>
          <cell r="AB226">
            <v>2800000</v>
          </cell>
          <cell r="AC226">
            <v>1</v>
          </cell>
          <cell r="AD226">
            <v>2800000</v>
          </cell>
          <cell r="AE226">
            <v>2800000</v>
          </cell>
          <cell r="AF226">
            <v>0</v>
          </cell>
          <cell r="AG226">
            <v>0</v>
          </cell>
          <cell r="AJ226">
            <v>524607</v>
          </cell>
          <cell r="AK226">
            <v>2</v>
          </cell>
        </row>
        <row r="227">
          <cell r="E227" t="str">
            <v>Chất hiệu chuẩn cho xét nghiệm HBsAg</v>
          </cell>
          <cell r="F227" t="str">
            <v>HISCL HBSAG CALIBRATOR, 05423111</v>
          </cell>
          <cell r="H227" t="str">
            <v>Hộp</v>
          </cell>
          <cell r="I227" t="str">
            <v/>
          </cell>
          <cell r="J227" t="str">
            <v>Công ty TNHH Thương Mại Tâm Long</v>
          </cell>
          <cell r="K227" t="str">
            <v>Sysmex</v>
          </cell>
          <cell r="L227" t="str">
            <v>Nhật</v>
          </cell>
          <cell r="M227" t="str">
            <v/>
          </cell>
          <cell r="N227" t="str">
            <v>5692/BYT-TB-CT</v>
          </cell>
          <cell r="O227">
            <v>2800000</v>
          </cell>
          <cell r="P227">
            <v>2800000</v>
          </cell>
          <cell r="Q227">
            <v>2800000</v>
          </cell>
          <cell r="R227">
            <v>2800000</v>
          </cell>
          <cell r="S227" t="str">
            <v>ZS4001</v>
          </cell>
          <cell r="T227" t="str">
            <v>2965/QĐ-BVQY103</v>
          </cell>
          <cell r="U227">
            <v>45747</v>
          </cell>
          <cell r="V227">
            <v>0</v>
          </cell>
          <cell r="W227">
            <v>0</v>
          </cell>
          <cell r="X227">
            <v>1</v>
          </cell>
          <cell r="Y227">
            <v>1</v>
          </cell>
          <cell r="Z227">
            <v>0</v>
          </cell>
          <cell r="AA227">
            <v>2800000</v>
          </cell>
          <cell r="AB227">
            <v>2800000</v>
          </cell>
          <cell r="AC227">
            <v>1</v>
          </cell>
          <cell r="AD227">
            <v>2800000</v>
          </cell>
          <cell r="AE227">
            <v>2800000</v>
          </cell>
          <cell r="AF227">
            <v>0</v>
          </cell>
          <cell r="AG227">
            <v>0</v>
          </cell>
          <cell r="AJ227">
            <v>390489</v>
          </cell>
          <cell r="AK227">
            <v>2</v>
          </cell>
        </row>
        <row r="228">
          <cell r="E228" t="str">
            <v>Chất hiệu chuẩn cho xét nghiệm HIV Ag+Ab</v>
          </cell>
          <cell r="F228" t="str">
            <v>HISCL HIV Ag+Ab Calibrator, CR990268</v>
          </cell>
          <cell r="H228" t="str">
            <v>Hộp</v>
          </cell>
          <cell r="I228" t="str">
            <v/>
          </cell>
          <cell r="J228" t="str">
            <v>Công ty TNHH Thương Mại Tâm Long</v>
          </cell>
          <cell r="K228" t="str">
            <v>Sysmex</v>
          </cell>
          <cell r="L228" t="str">
            <v>Nhật</v>
          </cell>
          <cell r="M228" t="str">
            <v/>
          </cell>
          <cell r="N228" t="str">
            <v>6527/BYT-TB-CT</v>
          </cell>
          <cell r="O228">
            <v>2840000</v>
          </cell>
          <cell r="P228">
            <v>2840000</v>
          </cell>
          <cell r="Q228">
            <v>2840000</v>
          </cell>
          <cell r="R228">
            <v>2840000</v>
          </cell>
          <cell r="S228" t="str">
            <v>ZS4003</v>
          </cell>
          <cell r="T228" t="str">
            <v>2965/QĐ-BVQY103</v>
          </cell>
          <cell r="U228">
            <v>45806</v>
          </cell>
          <cell r="V228">
            <v>0</v>
          </cell>
          <cell r="W228">
            <v>0</v>
          </cell>
          <cell r="X228">
            <v>1</v>
          </cell>
          <cell r="Y228">
            <v>1</v>
          </cell>
          <cell r="Z228">
            <v>0</v>
          </cell>
          <cell r="AA228">
            <v>2840000</v>
          </cell>
          <cell r="AB228">
            <v>2840000</v>
          </cell>
          <cell r="AC228">
            <v>1</v>
          </cell>
          <cell r="AD228">
            <v>2840000</v>
          </cell>
          <cell r="AE228">
            <v>2840000</v>
          </cell>
          <cell r="AF228">
            <v>0</v>
          </cell>
          <cell r="AG228">
            <v>0</v>
          </cell>
          <cell r="AJ228">
            <v>518967</v>
          </cell>
          <cell r="AK228">
            <v>2</v>
          </cell>
        </row>
        <row r="229">
          <cell r="E229" t="str">
            <v>Chất hiệu chuẩn cho xét nghiệm HIV Ag+Ab</v>
          </cell>
          <cell r="F229" t="str">
            <v>HISCL HIV Ag+Ab Calibrator, CR990268</v>
          </cell>
          <cell r="H229" t="str">
            <v>Hộp</v>
          </cell>
          <cell r="I229" t="str">
            <v/>
          </cell>
          <cell r="J229" t="str">
            <v>Công ty TNHH Thương Mại Tâm Long</v>
          </cell>
          <cell r="K229" t="str">
            <v>Sysmex</v>
          </cell>
          <cell r="L229" t="str">
            <v>Nhật</v>
          </cell>
          <cell r="M229" t="str">
            <v/>
          </cell>
          <cell r="N229" t="str">
            <v>6527/BYT-TB-CT</v>
          </cell>
          <cell r="O229">
            <v>2840000</v>
          </cell>
          <cell r="P229">
            <v>2840000</v>
          </cell>
          <cell r="Q229">
            <v>2840000</v>
          </cell>
          <cell r="R229">
            <v>2840000</v>
          </cell>
          <cell r="S229" t="str">
            <v>ZS3006</v>
          </cell>
          <cell r="T229" t="str">
            <v>2965/QĐ-BVQY103</v>
          </cell>
          <cell r="U229">
            <v>45640</v>
          </cell>
          <cell r="V229">
            <v>0</v>
          </cell>
          <cell r="W229">
            <v>0</v>
          </cell>
          <cell r="X229">
            <v>1</v>
          </cell>
          <cell r="Y229">
            <v>1</v>
          </cell>
          <cell r="Z229">
            <v>0</v>
          </cell>
          <cell r="AA229">
            <v>2840000</v>
          </cell>
          <cell r="AB229">
            <v>2840000</v>
          </cell>
          <cell r="AC229">
            <v>1</v>
          </cell>
          <cell r="AD229">
            <v>2840000</v>
          </cell>
          <cell r="AE229">
            <v>2840000</v>
          </cell>
          <cell r="AF229">
            <v>0</v>
          </cell>
          <cell r="AG229">
            <v>0</v>
          </cell>
          <cell r="AJ229">
            <v>390490</v>
          </cell>
          <cell r="AK229">
            <v>2</v>
          </cell>
        </row>
        <row r="230">
          <cell r="E230" t="str">
            <v>Chất kiểm chuẩn cho các xét nghiệm HBs Antigen, ACV antibody, TP antibody, HIV antibody và HTLV-1 antibody</v>
          </cell>
          <cell r="F230" t="str">
            <v>Viratrol, AT474543</v>
          </cell>
          <cell r="H230" t="str">
            <v>Hộp</v>
          </cell>
          <cell r="I230" t="str">
            <v/>
          </cell>
          <cell r="J230" t="str">
            <v>Công ty TNHH Thương Mại Tâm Long</v>
          </cell>
          <cell r="K230" t="str">
            <v>Sysmex</v>
          </cell>
          <cell r="L230" t="str">
            <v>Nhật</v>
          </cell>
          <cell r="M230" t="str">
            <v/>
          </cell>
          <cell r="N230" t="str">
            <v>10170NK/BYT-TB-CT</v>
          </cell>
          <cell r="O230">
            <v>2100000</v>
          </cell>
          <cell r="P230">
            <v>2100000</v>
          </cell>
          <cell r="Q230">
            <v>2100000</v>
          </cell>
          <cell r="R230">
            <v>2100000</v>
          </cell>
          <cell r="S230" t="str">
            <v>VRAP-016</v>
          </cell>
          <cell r="T230" t="str">
            <v>2965/QĐ-BVQY103</v>
          </cell>
          <cell r="U230">
            <v>45966</v>
          </cell>
          <cell r="V230">
            <v>0</v>
          </cell>
          <cell r="W230">
            <v>0</v>
          </cell>
          <cell r="X230">
            <v>1</v>
          </cell>
          <cell r="Y230">
            <v>1</v>
          </cell>
          <cell r="Z230">
            <v>0</v>
          </cell>
          <cell r="AA230">
            <v>2100000</v>
          </cell>
          <cell r="AB230">
            <v>2100000</v>
          </cell>
          <cell r="AC230">
            <v>1</v>
          </cell>
          <cell r="AD230">
            <v>2100000</v>
          </cell>
          <cell r="AE230">
            <v>2100000</v>
          </cell>
          <cell r="AF230">
            <v>0</v>
          </cell>
          <cell r="AG230">
            <v>0</v>
          </cell>
          <cell r="AJ230">
            <v>387218</v>
          </cell>
          <cell r="AK230">
            <v>1</v>
          </cell>
        </row>
        <row r="231">
          <cell r="E231" t="str">
            <v>Chất kiểm chuẩn dùng trên máy phân tích huyết học</v>
          </cell>
          <cell r="F231" t="str">
            <v>C07297; COULTER 6C Plus Cell Control</v>
          </cell>
          <cell r="H231" t="str">
            <v>Bộ</v>
          </cell>
          <cell r="I231" t="str">
            <v/>
          </cell>
          <cell r="J231" t="str">
            <v>Công ty TNHH Kỹ thuật Thanh Hà</v>
          </cell>
          <cell r="K231" t="str">
            <v>Beckman Coulter, Inc., Mỹ</v>
          </cell>
          <cell r="L231" t="str">
            <v>Mỹ</v>
          </cell>
          <cell r="M231" t="str">
            <v/>
          </cell>
          <cell r="N231" t="str">
            <v>230000265/PCBB-BYT</v>
          </cell>
          <cell r="O231">
            <v>2924250</v>
          </cell>
          <cell r="P231">
            <v>2924250</v>
          </cell>
          <cell r="Q231">
            <v>2924250</v>
          </cell>
          <cell r="R231">
            <v>2924250</v>
          </cell>
          <cell r="S231" t="str">
            <v>5213240K</v>
          </cell>
          <cell r="T231" t="str">
            <v>779/QĐ-BVQY103</v>
          </cell>
          <cell r="U231">
            <v>45857</v>
          </cell>
          <cell r="V231">
            <v>0</v>
          </cell>
          <cell r="W231">
            <v>0</v>
          </cell>
          <cell r="X231">
            <v>4</v>
          </cell>
          <cell r="Y231">
            <v>4</v>
          </cell>
          <cell r="Z231">
            <v>0</v>
          </cell>
          <cell r="AA231">
            <v>2924250</v>
          </cell>
          <cell r="AB231">
            <v>11697000</v>
          </cell>
          <cell r="AC231">
            <v>4</v>
          </cell>
          <cell r="AD231">
            <v>2924250</v>
          </cell>
          <cell r="AE231">
            <v>11697000</v>
          </cell>
          <cell r="AF231">
            <v>0</v>
          </cell>
          <cell r="AG231">
            <v>0</v>
          </cell>
          <cell r="AJ231">
            <v>545580</v>
          </cell>
          <cell r="AK231">
            <v>52.75</v>
          </cell>
        </row>
        <row r="232">
          <cell r="E232" t="str">
            <v>Chất kiểm chuẩn dùng trên máy phân tích huyết học</v>
          </cell>
          <cell r="F232" t="str">
            <v>C07297; COULTER 6C Plus Cell Control</v>
          </cell>
          <cell r="H232" t="str">
            <v>Bộ</v>
          </cell>
          <cell r="I232" t="str">
            <v/>
          </cell>
          <cell r="J232" t="str">
            <v>Công ty TNHH Kỹ thuật Thanh Hà</v>
          </cell>
          <cell r="K232" t="str">
            <v>Beckman Coulter, Inc., Mỹ</v>
          </cell>
          <cell r="L232" t="str">
            <v>Mỹ</v>
          </cell>
          <cell r="M232" t="str">
            <v/>
          </cell>
          <cell r="N232" t="str">
            <v>230000265/PCBB-BYT</v>
          </cell>
          <cell r="O232">
            <v>2924250</v>
          </cell>
          <cell r="P232">
            <v>2924250</v>
          </cell>
          <cell r="Q232">
            <v>2924250</v>
          </cell>
          <cell r="R232">
            <v>2924250</v>
          </cell>
          <cell r="S232" t="str">
            <v>5213200K</v>
          </cell>
          <cell r="T232" t="str">
            <v>779/QĐ-BVQY103</v>
          </cell>
          <cell r="U232">
            <v>45829</v>
          </cell>
          <cell r="V232">
            <v>0</v>
          </cell>
          <cell r="W232">
            <v>0</v>
          </cell>
          <cell r="X232">
            <v>4</v>
          </cell>
          <cell r="Y232">
            <v>4</v>
          </cell>
          <cell r="Z232">
            <v>0</v>
          </cell>
          <cell r="AA232">
            <v>2924250</v>
          </cell>
          <cell r="AB232">
            <v>11697000</v>
          </cell>
          <cell r="AC232">
            <v>4</v>
          </cell>
          <cell r="AD232">
            <v>2924250</v>
          </cell>
          <cell r="AE232">
            <v>11697000</v>
          </cell>
          <cell r="AF232">
            <v>0</v>
          </cell>
          <cell r="AG232">
            <v>0</v>
          </cell>
          <cell r="AJ232">
            <v>543006</v>
          </cell>
          <cell r="AK232">
            <v>52.75</v>
          </cell>
        </row>
        <row r="233">
          <cell r="E233" t="str">
            <v>Chất kiểm chuẩn dùng trên máy phân tích huyết học</v>
          </cell>
          <cell r="F233" t="str">
            <v>C07297; COULTER 6C Plus Cell Control</v>
          </cell>
          <cell r="H233" t="str">
            <v>Bộ</v>
          </cell>
          <cell r="I233" t="str">
            <v/>
          </cell>
          <cell r="J233" t="str">
            <v>Công ty TNHH Kỹ thuật Thanh Hà</v>
          </cell>
          <cell r="K233" t="str">
            <v>Beckman Coulter, Inc., Mỹ</v>
          </cell>
          <cell r="L233" t="str">
            <v>Mỹ</v>
          </cell>
          <cell r="M233" t="str">
            <v/>
          </cell>
          <cell r="N233" t="str">
            <v>230000265/PCBB-BYT</v>
          </cell>
          <cell r="O233">
            <v>2924250</v>
          </cell>
          <cell r="P233">
            <v>2924250</v>
          </cell>
          <cell r="Q233">
            <v>2924250</v>
          </cell>
          <cell r="R233">
            <v>2924250</v>
          </cell>
          <cell r="S233" t="str">
            <v>5213160K</v>
          </cell>
          <cell r="T233" t="str">
            <v>779/QĐ-BVQY103</v>
          </cell>
          <cell r="U233">
            <v>45801</v>
          </cell>
          <cell r="V233">
            <v>0</v>
          </cell>
          <cell r="W233">
            <v>0</v>
          </cell>
          <cell r="X233">
            <v>4</v>
          </cell>
          <cell r="Y233">
            <v>4</v>
          </cell>
          <cell r="Z233">
            <v>0</v>
          </cell>
          <cell r="AA233">
            <v>2924250</v>
          </cell>
          <cell r="AB233">
            <v>11697000</v>
          </cell>
          <cell r="AC233">
            <v>4</v>
          </cell>
          <cell r="AD233">
            <v>2924250</v>
          </cell>
          <cell r="AE233">
            <v>11697000</v>
          </cell>
          <cell r="AF233">
            <v>0</v>
          </cell>
          <cell r="AG233">
            <v>0</v>
          </cell>
          <cell r="AJ233">
            <v>538180</v>
          </cell>
          <cell r="AK233">
            <v>52.75</v>
          </cell>
        </row>
        <row r="234">
          <cell r="E234" t="str">
            <v>Chất kiểm chuẩn dùng trên máy phân tích huyết học</v>
          </cell>
          <cell r="F234" t="str">
            <v>C07297; COULTER 6C Plus Cell Control</v>
          </cell>
          <cell r="H234" t="str">
            <v>Bộ</v>
          </cell>
          <cell r="I234" t="str">
            <v/>
          </cell>
          <cell r="J234" t="str">
            <v>Công ty TNHH Kỹ thuật Thanh Hà</v>
          </cell>
          <cell r="K234" t="str">
            <v>Beckman Coulter, Inc., Mỹ</v>
          </cell>
          <cell r="L234" t="str">
            <v>Mỹ</v>
          </cell>
          <cell r="M234" t="str">
            <v/>
          </cell>
          <cell r="N234" t="str">
            <v>230000265/PCBB-BYT</v>
          </cell>
          <cell r="O234">
            <v>2924250</v>
          </cell>
          <cell r="P234">
            <v>2924250</v>
          </cell>
          <cell r="Q234">
            <v>2924250</v>
          </cell>
          <cell r="R234">
            <v>2924250</v>
          </cell>
          <cell r="S234" t="str">
            <v>5213110K</v>
          </cell>
          <cell r="T234" t="str">
            <v>779/QĐ-BVQY103</v>
          </cell>
          <cell r="U234">
            <v>45766</v>
          </cell>
          <cell r="V234">
            <v>0</v>
          </cell>
          <cell r="W234">
            <v>0</v>
          </cell>
          <cell r="X234">
            <v>6</v>
          </cell>
          <cell r="Y234">
            <v>6</v>
          </cell>
          <cell r="Z234">
            <v>0</v>
          </cell>
          <cell r="AA234">
            <v>2924250</v>
          </cell>
          <cell r="AB234">
            <v>17545500</v>
          </cell>
          <cell r="AC234">
            <v>6</v>
          </cell>
          <cell r="AD234">
            <v>2924250</v>
          </cell>
          <cell r="AE234">
            <v>17545500</v>
          </cell>
          <cell r="AF234">
            <v>0</v>
          </cell>
          <cell r="AG234">
            <v>0</v>
          </cell>
          <cell r="AJ234">
            <v>534849</v>
          </cell>
          <cell r="AK234">
            <v>52.75</v>
          </cell>
        </row>
        <row r="235">
          <cell r="E235" t="str">
            <v>Chất kiểm chuẩn dùng trên máy phân tích huyết học</v>
          </cell>
          <cell r="F235" t="str">
            <v>628027
COULTER 6C Cell Control</v>
          </cell>
          <cell r="H235" t="str">
            <v>Hộp</v>
          </cell>
          <cell r="I235" t="str">
            <v/>
          </cell>
          <cell r="J235" t="str">
            <v>Công ty TNHH Thiết bị Minh Tâm</v>
          </cell>
          <cell r="K235" t="str">
            <v>Beckman Coulter, Inc., Mỹ</v>
          </cell>
          <cell r="L235" t="str">
            <v>Hoa Kỳ</v>
          </cell>
          <cell r="M235" t="str">
            <v/>
          </cell>
          <cell r="N235" t="str">
            <v/>
          </cell>
          <cell r="O235">
            <v>0</v>
          </cell>
          <cell r="P235">
            <v>0</v>
          </cell>
          <cell r="Q235">
            <v>2870490</v>
          </cell>
          <cell r="R235">
            <v>2870490</v>
          </cell>
          <cell r="S235" t="str">
            <v>4219409K</v>
          </cell>
          <cell r="T235" t="str">
            <v>hàng tài trợ</v>
          </cell>
          <cell r="U235">
            <v>45703</v>
          </cell>
          <cell r="V235">
            <v>0</v>
          </cell>
          <cell r="W235">
            <v>0</v>
          </cell>
          <cell r="X235">
            <v>0.75</v>
          </cell>
          <cell r="Y235">
            <v>0.75</v>
          </cell>
          <cell r="Z235">
            <v>0</v>
          </cell>
          <cell r="AA235">
            <v>0</v>
          </cell>
          <cell r="AB235">
            <v>0</v>
          </cell>
          <cell r="AC235">
            <v>0.75</v>
          </cell>
          <cell r="AD235">
            <v>0</v>
          </cell>
          <cell r="AE235">
            <v>0</v>
          </cell>
          <cell r="AF235">
            <v>0</v>
          </cell>
          <cell r="AG235">
            <v>0</v>
          </cell>
          <cell r="AJ235">
            <v>527744</v>
          </cell>
          <cell r="AK235">
            <v>52.75</v>
          </cell>
        </row>
        <row r="236">
          <cell r="E236" t="str">
            <v>Chất kiểm chuẩn dùng trên máy phân tích huyết học</v>
          </cell>
          <cell r="F236" t="str">
            <v>C07297; COULTER 6C Plus Cell Control</v>
          </cell>
          <cell r="H236" t="str">
            <v>Bộ</v>
          </cell>
          <cell r="I236" t="str">
            <v/>
          </cell>
          <cell r="J236" t="str">
            <v>Công ty TNHH Thiết bị Minh Tâm</v>
          </cell>
          <cell r="K236" t="str">
            <v>Beckman Coulter, Inc.</v>
          </cell>
          <cell r="L236" t="str">
            <v>Mỹ</v>
          </cell>
          <cell r="M236" t="str">
            <v/>
          </cell>
          <cell r="N236" t="str">
            <v>230000265/PCBB-BYT</v>
          </cell>
          <cell r="O236">
            <v>2924250</v>
          </cell>
          <cell r="P236">
            <v>2924250</v>
          </cell>
          <cell r="Q236">
            <v>2924250</v>
          </cell>
          <cell r="R236">
            <v>2924250</v>
          </cell>
          <cell r="S236" t="str">
            <v>5213020K</v>
          </cell>
          <cell r="T236" t="str">
            <v>2965/QĐ-BVQY103</v>
          </cell>
          <cell r="U236">
            <v>45696</v>
          </cell>
          <cell r="V236">
            <v>0</v>
          </cell>
          <cell r="W236">
            <v>0</v>
          </cell>
          <cell r="X236">
            <v>4</v>
          </cell>
          <cell r="Y236">
            <v>4</v>
          </cell>
          <cell r="Z236">
            <v>0</v>
          </cell>
          <cell r="AA236">
            <v>2924250</v>
          </cell>
          <cell r="AB236">
            <v>11697000</v>
          </cell>
          <cell r="AC236">
            <v>4</v>
          </cell>
          <cell r="AD236">
            <v>2924250</v>
          </cell>
          <cell r="AE236">
            <v>11697000</v>
          </cell>
          <cell r="AF236">
            <v>0</v>
          </cell>
          <cell r="AG236">
            <v>0</v>
          </cell>
          <cell r="AJ236">
            <v>527587</v>
          </cell>
          <cell r="AK236">
            <v>52.75</v>
          </cell>
        </row>
        <row r="237">
          <cell r="E237" t="str">
            <v>Chất kiểm chuẩn dùng trên máy phân tích huyết học</v>
          </cell>
          <cell r="F237" t="str">
            <v>628027; COULTER 6C Cell Control</v>
          </cell>
          <cell r="H237" t="str">
            <v>Bộ</v>
          </cell>
          <cell r="I237" t="str">
            <v/>
          </cell>
          <cell r="J237" t="str">
            <v>Công ty TNHH Thiết bị Minh Tâm</v>
          </cell>
          <cell r="K237" t="str">
            <v>Beckman Coulter, Inc., Mỹ</v>
          </cell>
          <cell r="L237" t="str">
            <v>Mỹ</v>
          </cell>
          <cell r="M237" t="str">
            <v/>
          </cell>
          <cell r="N237" t="str">
            <v>240000615/PCBB-HN</v>
          </cell>
          <cell r="O237">
            <v>2761500</v>
          </cell>
          <cell r="P237">
            <v>2761500</v>
          </cell>
          <cell r="Q237">
            <v>2761500</v>
          </cell>
          <cell r="R237">
            <v>2761500</v>
          </cell>
          <cell r="S237" t="str">
            <v>4219410K</v>
          </cell>
          <cell r="T237" t="str">
            <v>2963/QĐ-BVQY103</v>
          </cell>
          <cell r="U237">
            <v>45675</v>
          </cell>
          <cell r="V237">
            <v>0</v>
          </cell>
          <cell r="W237">
            <v>0</v>
          </cell>
          <cell r="X237">
            <v>3</v>
          </cell>
          <cell r="Y237">
            <v>3</v>
          </cell>
          <cell r="Z237">
            <v>0</v>
          </cell>
          <cell r="AA237">
            <v>2761500</v>
          </cell>
          <cell r="AB237">
            <v>8284500</v>
          </cell>
          <cell r="AC237">
            <v>3</v>
          </cell>
          <cell r="AD237">
            <v>2761500</v>
          </cell>
          <cell r="AE237">
            <v>8284500</v>
          </cell>
          <cell r="AF237">
            <v>0</v>
          </cell>
          <cell r="AG237">
            <v>0</v>
          </cell>
          <cell r="AJ237">
            <v>523277</v>
          </cell>
          <cell r="AK237">
            <v>52.75</v>
          </cell>
        </row>
        <row r="238">
          <cell r="E238" t="str">
            <v>Chất kiểm chuẩn dùng trên máy phân tích huyết học</v>
          </cell>
          <cell r="F238" t="str">
            <v>C07297; COULTER 6C Plus Cell Control</v>
          </cell>
          <cell r="H238" t="str">
            <v>Bộ</v>
          </cell>
          <cell r="I238" t="str">
            <v/>
          </cell>
          <cell r="J238" t="str">
            <v>Công ty TNHH Thiết bị Minh Tâm</v>
          </cell>
          <cell r="K238" t="str">
            <v>Beckman Coulter, Inc.</v>
          </cell>
          <cell r="L238" t="str">
            <v>Mỹ</v>
          </cell>
          <cell r="M238" t="str">
            <v/>
          </cell>
          <cell r="N238" t="str">
            <v>230000265/PCBB-BYT</v>
          </cell>
          <cell r="O238">
            <v>2924250</v>
          </cell>
          <cell r="P238">
            <v>2924250</v>
          </cell>
          <cell r="Q238">
            <v>2924250</v>
          </cell>
          <cell r="R238">
            <v>2924250</v>
          </cell>
          <cell r="S238" t="str">
            <v>5212990K</v>
          </cell>
          <cell r="T238" t="str">
            <v>2965/QĐ-BVQY103</v>
          </cell>
          <cell r="U238">
            <v>45675</v>
          </cell>
          <cell r="V238">
            <v>0</v>
          </cell>
          <cell r="W238">
            <v>0</v>
          </cell>
          <cell r="X238">
            <v>6</v>
          </cell>
          <cell r="Y238">
            <v>6</v>
          </cell>
          <cell r="Z238">
            <v>0</v>
          </cell>
          <cell r="AA238">
            <v>2924250</v>
          </cell>
          <cell r="AB238">
            <v>17545500</v>
          </cell>
          <cell r="AC238">
            <v>6</v>
          </cell>
          <cell r="AD238">
            <v>2924250</v>
          </cell>
          <cell r="AE238">
            <v>17545500</v>
          </cell>
          <cell r="AF238">
            <v>0</v>
          </cell>
          <cell r="AG238">
            <v>0</v>
          </cell>
          <cell r="AJ238">
            <v>523271</v>
          </cell>
          <cell r="AK238">
            <v>52.75</v>
          </cell>
        </row>
        <row r="239">
          <cell r="E239" t="str">
            <v>Chất kiểm chuẩn dùng trên máy phân tích huyết học</v>
          </cell>
          <cell r="F239" t="str">
            <v>628027; COULTER 6C Cell Control</v>
          </cell>
          <cell r="H239" t="str">
            <v>Bộ</v>
          </cell>
          <cell r="I239" t="str">
            <v/>
          </cell>
          <cell r="J239" t="str">
            <v>Công ty TNHH Thiết bị Minh Tâm</v>
          </cell>
          <cell r="K239" t="str">
            <v>Beckman Coulter, Inc., Mỹ</v>
          </cell>
          <cell r="L239" t="str">
            <v>Mỹ</v>
          </cell>
          <cell r="M239" t="str">
            <v/>
          </cell>
          <cell r="N239" t="str">
            <v>240000615/PCBB-HN</v>
          </cell>
          <cell r="O239">
            <v>2761500</v>
          </cell>
          <cell r="P239">
            <v>2761500</v>
          </cell>
          <cell r="Q239">
            <v>2761500</v>
          </cell>
          <cell r="R239">
            <v>2761500</v>
          </cell>
          <cell r="S239" t="str">
            <v>628027</v>
          </cell>
          <cell r="T239" t="str">
            <v>2963/QĐ-BVQY103</v>
          </cell>
          <cell r="U239">
            <v>45647</v>
          </cell>
          <cell r="V239">
            <v>0</v>
          </cell>
          <cell r="W239">
            <v>0</v>
          </cell>
          <cell r="X239">
            <v>1</v>
          </cell>
          <cell r="Y239">
            <v>1</v>
          </cell>
          <cell r="Z239">
            <v>0</v>
          </cell>
          <cell r="AA239">
            <v>2761500</v>
          </cell>
          <cell r="AB239">
            <v>2761500</v>
          </cell>
          <cell r="AC239">
            <v>1</v>
          </cell>
          <cell r="AD239">
            <v>2761500</v>
          </cell>
          <cell r="AE239">
            <v>2761500</v>
          </cell>
          <cell r="AF239">
            <v>0</v>
          </cell>
          <cell r="AG239">
            <v>0</v>
          </cell>
          <cell r="AJ239">
            <v>519176</v>
          </cell>
          <cell r="AK239">
            <v>52.75</v>
          </cell>
        </row>
        <row r="240">
          <cell r="E240" t="str">
            <v>Chất kiểm chuẩn dùng trên máy phân tích huyết học</v>
          </cell>
          <cell r="F240" t="str">
            <v>628027; COULTER 6C Cell Control</v>
          </cell>
          <cell r="H240" t="str">
            <v>Bộ</v>
          </cell>
          <cell r="I240" t="str">
            <v/>
          </cell>
          <cell r="J240" t="str">
            <v>Công ty TNHH Thiết bị Minh Tâm</v>
          </cell>
          <cell r="K240" t="str">
            <v>Beckman Coulter, Inc., Mỹ</v>
          </cell>
          <cell r="L240" t="str">
            <v>Mỹ</v>
          </cell>
          <cell r="M240" t="str">
            <v/>
          </cell>
          <cell r="N240" t="str">
            <v>240000615/PCBB-HN</v>
          </cell>
          <cell r="O240">
            <v>2761500</v>
          </cell>
          <cell r="P240">
            <v>2761500</v>
          </cell>
          <cell r="Q240">
            <v>2761500</v>
          </cell>
          <cell r="R240">
            <v>2761500</v>
          </cell>
          <cell r="S240" t="str">
            <v>4219310K</v>
          </cell>
          <cell r="T240" t="str">
            <v>2963/QĐ-BVQY103</v>
          </cell>
          <cell r="U240">
            <v>45647</v>
          </cell>
          <cell r="V240">
            <v>0</v>
          </cell>
          <cell r="W240">
            <v>0</v>
          </cell>
          <cell r="X240">
            <v>4</v>
          </cell>
          <cell r="Y240">
            <v>4</v>
          </cell>
          <cell r="Z240">
            <v>0</v>
          </cell>
          <cell r="AA240">
            <v>2761500</v>
          </cell>
          <cell r="AB240">
            <v>11046000</v>
          </cell>
          <cell r="AC240">
            <v>4</v>
          </cell>
          <cell r="AD240">
            <v>2761500</v>
          </cell>
          <cell r="AE240">
            <v>11046000</v>
          </cell>
          <cell r="AF240">
            <v>0</v>
          </cell>
          <cell r="AG240">
            <v>0</v>
          </cell>
          <cell r="AJ240">
            <v>519171</v>
          </cell>
          <cell r="AK240">
            <v>52.75</v>
          </cell>
        </row>
        <row r="241">
          <cell r="E241" t="str">
            <v>Chất kiểm chuẩn dùng trên máy phân tích huyết học</v>
          </cell>
          <cell r="F241" t="str">
            <v>C07297; COULTER 6C Plus Cell Control</v>
          </cell>
          <cell r="H241" t="str">
            <v>Bộ</v>
          </cell>
          <cell r="I241" t="str">
            <v/>
          </cell>
          <cell r="J241" t="str">
            <v>Công ty TNHH Thiết bị Minh Tâm</v>
          </cell>
          <cell r="K241" t="str">
            <v>Beckman Coulter, Inc.</v>
          </cell>
          <cell r="L241" t="str">
            <v>Mỹ</v>
          </cell>
          <cell r="M241" t="str">
            <v/>
          </cell>
          <cell r="N241" t="str">
            <v>230000265/PCBB-BYT</v>
          </cell>
          <cell r="O241">
            <v>2924250</v>
          </cell>
          <cell r="P241">
            <v>2924250</v>
          </cell>
          <cell r="Q241">
            <v>2924250</v>
          </cell>
          <cell r="R241">
            <v>2924250</v>
          </cell>
          <cell r="S241" t="str">
            <v>5212950K</v>
          </cell>
          <cell r="T241" t="str">
            <v>2965/QĐ-BVQY103</v>
          </cell>
          <cell r="U241">
            <v>45647</v>
          </cell>
          <cell r="V241">
            <v>0</v>
          </cell>
          <cell r="W241">
            <v>0</v>
          </cell>
          <cell r="X241">
            <v>3</v>
          </cell>
          <cell r="Y241">
            <v>3</v>
          </cell>
          <cell r="Z241">
            <v>0</v>
          </cell>
          <cell r="AA241">
            <v>2924250</v>
          </cell>
          <cell r="AB241">
            <v>8772750</v>
          </cell>
          <cell r="AC241">
            <v>3</v>
          </cell>
          <cell r="AD241">
            <v>2924250</v>
          </cell>
          <cell r="AE241">
            <v>8772750</v>
          </cell>
          <cell r="AF241">
            <v>0</v>
          </cell>
          <cell r="AG241">
            <v>0</v>
          </cell>
          <cell r="AJ241">
            <v>519168</v>
          </cell>
          <cell r="AK241">
            <v>52.75</v>
          </cell>
        </row>
        <row r="242">
          <cell r="E242" t="str">
            <v>Chất kiểm chuẩn dùng trên máy phân tích huyết học</v>
          </cell>
          <cell r="F242" t="str">
            <v>C07297; COULTER 6C Plus Cell Control</v>
          </cell>
          <cell r="H242" t="str">
            <v>Bộ</v>
          </cell>
          <cell r="I242" t="str">
            <v/>
          </cell>
          <cell r="J242" t="str">
            <v>Công ty TNHH Thiết bị Minh Tâm</v>
          </cell>
          <cell r="K242" t="str">
            <v>Beckman Coulter, Inc.</v>
          </cell>
          <cell r="L242" t="str">
            <v>Mỹ</v>
          </cell>
          <cell r="M242" t="str">
            <v/>
          </cell>
          <cell r="N242" t="str">
            <v>230000265/PCBB-BYT</v>
          </cell>
          <cell r="O242">
            <v>2924250</v>
          </cell>
          <cell r="P242">
            <v>2924250</v>
          </cell>
          <cell r="Q242">
            <v>2924250</v>
          </cell>
          <cell r="R242">
            <v>2924250</v>
          </cell>
          <cell r="S242" t="str">
            <v>5212900K</v>
          </cell>
          <cell r="T242" t="str">
            <v>2965/QĐ-BVQY103</v>
          </cell>
          <cell r="U242">
            <v>45612</v>
          </cell>
          <cell r="V242">
            <v>0</v>
          </cell>
          <cell r="W242">
            <v>0</v>
          </cell>
          <cell r="X242">
            <v>3</v>
          </cell>
          <cell r="Y242">
            <v>3</v>
          </cell>
          <cell r="Z242">
            <v>0</v>
          </cell>
          <cell r="AA242">
            <v>2924250</v>
          </cell>
          <cell r="AB242">
            <v>8772750</v>
          </cell>
          <cell r="AC242">
            <v>3</v>
          </cell>
          <cell r="AD242">
            <v>2924250</v>
          </cell>
          <cell r="AE242">
            <v>8772750</v>
          </cell>
          <cell r="AF242">
            <v>0</v>
          </cell>
          <cell r="AG242">
            <v>0</v>
          </cell>
          <cell r="AJ242">
            <v>478245</v>
          </cell>
          <cell r="AK242">
            <v>52.75</v>
          </cell>
        </row>
        <row r="243">
          <cell r="E243" t="str">
            <v>Chất kiểm chuẩn dùng trên máy phân tích huyết học</v>
          </cell>
          <cell r="F243" t="str">
            <v>628027; COULTER 6C Cell Control</v>
          </cell>
          <cell r="H243" t="str">
            <v>Bộ</v>
          </cell>
          <cell r="I243" t="str">
            <v/>
          </cell>
          <cell r="J243" t="str">
            <v>Công ty TNHH Thiết bị Minh Tâm</v>
          </cell>
          <cell r="K243" t="str">
            <v>Beckman Coulter, Inc., Mỹ</v>
          </cell>
          <cell r="L243" t="str">
            <v>Mỹ</v>
          </cell>
          <cell r="M243" t="str">
            <v/>
          </cell>
          <cell r="N243" t="str">
            <v>240000615/PCBB-HN</v>
          </cell>
          <cell r="O243">
            <v>2761500</v>
          </cell>
          <cell r="P243">
            <v>2761500</v>
          </cell>
          <cell r="Q243">
            <v>2761500</v>
          </cell>
          <cell r="R243">
            <v>2761500</v>
          </cell>
          <cell r="S243" t="str">
            <v>4219220K</v>
          </cell>
          <cell r="T243" t="str">
            <v>2963/QĐ-BVQY103</v>
          </cell>
          <cell r="U243">
            <v>45612</v>
          </cell>
          <cell r="V243">
            <v>0</v>
          </cell>
          <cell r="W243">
            <v>0</v>
          </cell>
          <cell r="X243">
            <v>4</v>
          </cell>
          <cell r="Y243">
            <v>4</v>
          </cell>
          <cell r="Z243">
            <v>0</v>
          </cell>
          <cell r="AA243">
            <v>2761500</v>
          </cell>
          <cell r="AB243">
            <v>11046000</v>
          </cell>
          <cell r="AC243">
            <v>4</v>
          </cell>
          <cell r="AD243">
            <v>2761500</v>
          </cell>
          <cell r="AE243">
            <v>11046000</v>
          </cell>
          <cell r="AF243">
            <v>0</v>
          </cell>
          <cell r="AG243">
            <v>0</v>
          </cell>
          <cell r="AJ243">
            <v>478244</v>
          </cell>
          <cell r="AK243">
            <v>52.75</v>
          </cell>
        </row>
        <row r="244">
          <cell r="E244" t="str">
            <v>Chất kiểm chuẩn dùng trên máy phân tích huyết học</v>
          </cell>
          <cell r="F244" t="str">
            <v>628027; COULTER 6C Cell Control</v>
          </cell>
          <cell r="H244" t="str">
            <v>Bộ</v>
          </cell>
          <cell r="I244" t="str">
            <v/>
          </cell>
          <cell r="J244" t="str">
            <v>Công ty TNHH Thiết bị Minh Tâm</v>
          </cell>
          <cell r="K244" t="str">
            <v>Beckman Coulter, Inc., Mỹ</v>
          </cell>
          <cell r="L244" t="str">
            <v>Mỹ</v>
          </cell>
          <cell r="M244" t="str">
            <v/>
          </cell>
          <cell r="N244" t="str">
            <v>240000615/PCBB-HN</v>
          </cell>
          <cell r="O244">
            <v>2761500</v>
          </cell>
          <cell r="P244">
            <v>2761500</v>
          </cell>
          <cell r="Q244">
            <v>2761500</v>
          </cell>
          <cell r="R244">
            <v>2761500</v>
          </cell>
          <cell r="S244" t="str">
            <v>4219180K</v>
          </cell>
          <cell r="T244" t="str">
            <v>2963/QĐ-BVQY103</v>
          </cell>
          <cell r="U244">
            <v>45598</v>
          </cell>
          <cell r="V244">
            <v>0</v>
          </cell>
          <cell r="W244">
            <v>0</v>
          </cell>
          <cell r="X244">
            <v>2</v>
          </cell>
          <cell r="Y244">
            <v>2</v>
          </cell>
          <cell r="Z244">
            <v>0</v>
          </cell>
          <cell r="AA244">
            <v>2761500</v>
          </cell>
          <cell r="AB244">
            <v>5523000</v>
          </cell>
          <cell r="AC244">
            <v>2</v>
          </cell>
          <cell r="AD244">
            <v>2761500</v>
          </cell>
          <cell r="AE244">
            <v>5523000</v>
          </cell>
          <cell r="AF244">
            <v>0</v>
          </cell>
          <cell r="AG244">
            <v>0</v>
          </cell>
          <cell r="AJ244">
            <v>408103</v>
          </cell>
          <cell r="AK244">
            <v>52.75</v>
          </cell>
        </row>
        <row r="245">
          <cell r="E245" t="str">
            <v>Chất kiểm chuẩn dùng trên máy phân tích huyết học</v>
          </cell>
          <cell r="F245" t="str">
            <v>628027; COULTER 6C Cell Control</v>
          </cell>
          <cell r="H245" t="str">
            <v>Bộ</v>
          </cell>
          <cell r="I245" t="str">
            <v/>
          </cell>
          <cell r="J245" t="str">
            <v>Công ty TNHH Thiết bị Minh Tâm</v>
          </cell>
          <cell r="K245" t="str">
            <v>Beckman Coulter, Inc., Mỹ</v>
          </cell>
          <cell r="L245" t="str">
            <v>Mỹ</v>
          </cell>
          <cell r="M245" t="str">
            <v/>
          </cell>
          <cell r="N245" t="str">
            <v>240000615/PCBB-HN</v>
          </cell>
          <cell r="O245">
            <v>2761500</v>
          </cell>
          <cell r="P245">
            <v>2761500</v>
          </cell>
          <cell r="Q245">
            <v>2761500</v>
          </cell>
          <cell r="R245">
            <v>2761500</v>
          </cell>
          <cell r="S245" t="str">
            <v>4219120K</v>
          </cell>
          <cell r="T245" t="str">
            <v>2963/QĐ-BVQY103</v>
          </cell>
          <cell r="U245">
            <v>45577</v>
          </cell>
          <cell r="V245">
            <v>0</v>
          </cell>
          <cell r="W245">
            <v>0</v>
          </cell>
          <cell r="X245">
            <v>2</v>
          </cell>
          <cell r="Y245">
            <v>2</v>
          </cell>
          <cell r="Z245">
            <v>0</v>
          </cell>
          <cell r="AA245">
            <v>2761500</v>
          </cell>
          <cell r="AB245">
            <v>5523000</v>
          </cell>
          <cell r="AC245">
            <v>2</v>
          </cell>
          <cell r="AD245">
            <v>2761500</v>
          </cell>
          <cell r="AE245">
            <v>5523000</v>
          </cell>
          <cell r="AF245">
            <v>0</v>
          </cell>
          <cell r="AG245">
            <v>0</v>
          </cell>
          <cell r="AJ245">
            <v>394497</v>
          </cell>
          <cell r="AK245">
            <v>52.75</v>
          </cell>
        </row>
        <row r="246">
          <cell r="E246" t="str">
            <v>Chất kiểm chuẩn dùng trên máy phân tích huyết học</v>
          </cell>
          <cell r="F246" t="str">
            <v>C07297; COULTER 6C Plus Cell Control</v>
          </cell>
          <cell r="H246" t="str">
            <v>Bộ</v>
          </cell>
          <cell r="I246" t="str">
            <v/>
          </cell>
          <cell r="J246" t="str">
            <v>Công ty TNHH Thiết bị Minh Tâm</v>
          </cell>
          <cell r="K246" t="str">
            <v>Beckman Coulter, Inc.</v>
          </cell>
          <cell r="L246" t="str">
            <v>Mỹ</v>
          </cell>
          <cell r="M246" t="str">
            <v/>
          </cell>
          <cell r="N246" t="str">
            <v>230000265/PCBB-BYT</v>
          </cell>
          <cell r="O246">
            <v>2924250</v>
          </cell>
          <cell r="P246">
            <v>2924250</v>
          </cell>
          <cell r="Q246">
            <v>2924250</v>
          </cell>
          <cell r="R246">
            <v>2924250</v>
          </cell>
          <cell r="S246" t="str">
            <v>5212860K</v>
          </cell>
          <cell r="T246" t="str">
            <v>2965/QĐ-BVQY103</v>
          </cell>
          <cell r="U246">
            <v>45584</v>
          </cell>
          <cell r="V246">
            <v>0</v>
          </cell>
          <cell r="W246">
            <v>0</v>
          </cell>
          <cell r="X246">
            <v>2</v>
          </cell>
          <cell r="Y246">
            <v>2</v>
          </cell>
          <cell r="Z246">
            <v>0</v>
          </cell>
          <cell r="AA246">
            <v>2924250</v>
          </cell>
          <cell r="AB246">
            <v>5848500</v>
          </cell>
          <cell r="AC246">
            <v>2</v>
          </cell>
          <cell r="AD246">
            <v>2924250</v>
          </cell>
          <cell r="AE246">
            <v>5848500</v>
          </cell>
          <cell r="AF246">
            <v>0</v>
          </cell>
          <cell r="AG246">
            <v>0</v>
          </cell>
          <cell r="AJ246">
            <v>394496</v>
          </cell>
          <cell r="AK246">
            <v>52.75</v>
          </cell>
        </row>
        <row r="247">
          <cell r="E247" t="str">
            <v>Chất kiểm chuẩn dùng trên máy phân tích huyết học (kiểm soát xét nghiệm)</v>
          </cell>
          <cell r="F247" t="str">
            <v>COULTER 6C Cell Control; 628027</v>
          </cell>
          <cell r="H247" t="str">
            <v>bộ</v>
          </cell>
          <cell r="I247" t="str">
            <v/>
          </cell>
          <cell r="J247" t="str">
            <v>Công ty TNHH Kỹ thuật Thanh Hà</v>
          </cell>
          <cell r="K247" t="str">
            <v>Beckman Coulter, Inc., Mỹ</v>
          </cell>
          <cell r="L247" t="str">
            <v>Mỹ</v>
          </cell>
          <cell r="M247" t="str">
            <v/>
          </cell>
          <cell r="N247" t="str">
            <v>240000615/PCBB-HN</v>
          </cell>
          <cell r="O247">
            <v>2761500</v>
          </cell>
          <cell r="P247">
            <v>2761500</v>
          </cell>
          <cell r="Q247">
            <v>2761500</v>
          </cell>
          <cell r="R247">
            <v>2761500</v>
          </cell>
          <cell r="S247" t="str">
            <v>4219920K</v>
          </cell>
          <cell r="T247" t="str">
            <v>779/QĐ-BVQY103</v>
          </cell>
          <cell r="U247">
            <v>45857</v>
          </cell>
          <cell r="V247">
            <v>0</v>
          </cell>
          <cell r="W247">
            <v>0</v>
          </cell>
          <cell r="X247">
            <v>7</v>
          </cell>
          <cell r="Y247">
            <v>7</v>
          </cell>
          <cell r="Z247">
            <v>0</v>
          </cell>
          <cell r="AA247">
            <v>2761500</v>
          </cell>
          <cell r="AB247">
            <v>19330500</v>
          </cell>
          <cell r="AC247">
            <v>7</v>
          </cell>
          <cell r="AD247">
            <v>2761500</v>
          </cell>
          <cell r="AE247">
            <v>19330500</v>
          </cell>
          <cell r="AF247">
            <v>0</v>
          </cell>
          <cell r="AG247">
            <v>0</v>
          </cell>
          <cell r="AJ247">
            <v>545581</v>
          </cell>
          <cell r="AK247">
            <v>16</v>
          </cell>
        </row>
        <row r="248">
          <cell r="E248" t="str">
            <v>Chất kiểm chuẩn dùng trên máy phân tích huyết học (kiểm soát xét nghiệm)</v>
          </cell>
          <cell r="F248" t="str">
            <v>COULTER 6C Cell Control; 628027</v>
          </cell>
          <cell r="H248" t="str">
            <v>bộ</v>
          </cell>
          <cell r="I248" t="str">
            <v/>
          </cell>
          <cell r="J248" t="str">
            <v>Công ty TNHH Kỹ thuật Thanh Hà</v>
          </cell>
          <cell r="K248" t="str">
            <v>Beckman Coulter, Inc., Mỹ</v>
          </cell>
          <cell r="L248" t="str">
            <v>Mỹ</v>
          </cell>
          <cell r="M248" t="str">
            <v/>
          </cell>
          <cell r="N248" t="str">
            <v>240000615/PCBB-HN</v>
          </cell>
          <cell r="O248">
            <v>2761500</v>
          </cell>
          <cell r="P248">
            <v>2761500</v>
          </cell>
          <cell r="Q248">
            <v>2761500</v>
          </cell>
          <cell r="R248">
            <v>2761500</v>
          </cell>
          <cell r="S248" t="str">
            <v>4219830K</v>
          </cell>
          <cell r="T248" t="str">
            <v>779/QĐ-BVQY103</v>
          </cell>
          <cell r="U248">
            <v>45829</v>
          </cell>
          <cell r="V248">
            <v>0</v>
          </cell>
          <cell r="W248">
            <v>0</v>
          </cell>
          <cell r="X248">
            <v>2</v>
          </cell>
          <cell r="Y248">
            <v>2</v>
          </cell>
          <cell r="Z248">
            <v>0</v>
          </cell>
          <cell r="AA248">
            <v>2761500</v>
          </cell>
          <cell r="AB248">
            <v>5523000</v>
          </cell>
          <cell r="AC248">
            <v>2</v>
          </cell>
          <cell r="AD248">
            <v>2761500</v>
          </cell>
          <cell r="AE248">
            <v>5523000</v>
          </cell>
          <cell r="AF248">
            <v>0</v>
          </cell>
          <cell r="AG248">
            <v>0</v>
          </cell>
          <cell r="AJ248">
            <v>543007</v>
          </cell>
          <cell r="AK248">
            <v>16</v>
          </cell>
        </row>
        <row r="249">
          <cell r="E249" t="str">
            <v>Chất kiểm chuẩn dùng trên máy phân tích huyết học (kiểm soát xét nghiệm)</v>
          </cell>
          <cell r="F249" t="str">
            <v>COULTER 6C Cell Control; 628027</v>
          </cell>
          <cell r="H249" t="str">
            <v>bộ</v>
          </cell>
          <cell r="I249" t="str">
            <v/>
          </cell>
          <cell r="J249" t="str">
            <v>Công ty TNHH Kỹ thuật Thanh Hà</v>
          </cell>
          <cell r="K249" t="str">
            <v>Beckman Coulter, Inc., Mỹ</v>
          </cell>
          <cell r="L249" t="str">
            <v>Mỹ</v>
          </cell>
          <cell r="M249" t="str">
            <v/>
          </cell>
          <cell r="N249" t="str">
            <v>240000615/PCBB-HN</v>
          </cell>
          <cell r="O249">
            <v>2761500</v>
          </cell>
          <cell r="P249">
            <v>2761500</v>
          </cell>
          <cell r="Q249">
            <v>2761500</v>
          </cell>
          <cell r="R249">
            <v>2761500</v>
          </cell>
          <cell r="S249" t="str">
            <v>4219730K</v>
          </cell>
          <cell r="T249" t="str">
            <v>779/QĐ-BVQY103</v>
          </cell>
          <cell r="U249">
            <v>45794</v>
          </cell>
          <cell r="V249">
            <v>0</v>
          </cell>
          <cell r="W249">
            <v>0</v>
          </cell>
          <cell r="X249">
            <v>4</v>
          </cell>
          <cell r="Y249">
            <v>4</v>
          </cell>
          <cell r="Z249">
            <v>0</v>
          </cell>
          <cell r="AA249">
            <v>2761500</v>
          </cell>
          <cell r="AB249">
            <v>11046000</v>
          </cell>
          <cell r="AC249">
            <v>4</v>
          </cell>
          <cell r="AD249">
            <v>2761500</v>
          </cell>
          <cell r="AE249">
            <v>11046000</v>
          </cell>
          <cell r="AF249">
            <v>0</v>
          </cell>
          <cell r="AG249">
            <v>0</v>
          </cell>
          <cell r="AJ249">
            <v>538159</v>
          </cell>
          <cell r="AK249">
            <v>16</v>
          </cell>
        </row>
        <row r="250">
          <cell r="E250" t="str">
            <v>Chất kiểm chuẩn dùng trên máy phân tích huyết học (kiểm soát xét nghiệm)</v>
          </cell>
          <cell r="F250" t="str">
            <v>COULTER 6C Cell Control; 628027</v>
          </cell>
          <cell r="H250" t="str">
            <v>bộ</v>
          </cell>
          <cell r="I250" t="str">
            <v/>
          </cell>
          <cell r="J250" t="str">
            <v>Công ty TNHH Kỹ thuật Thanh Hà</v>
          </cell>
          <cell r="K250" t="str">
            <v>Beckman Coulter, Inc., Mỹ</v>
          </cell>
          <cell r="L250" t="str">
            <v>Mỹ</v>
          </cell>
          <cell r="M250" t="str">
            <v/>
          </cell>
          <cell r="N250" t="str">
            <v>240000615/PCBB-HN</v>
          </cell>
          <cell r="O250">
            <v>2761500</v>
          </cell>
          <cell r="P250">
            <v>2761500</v>
          </cell>
          <cell r="Q250">
            <v>2761500</v>
          </cell>
          <cell r="R250">
            <v>2761500</v>
          </cell>
          <cell r="S250" t="str">
            <v>4219650K</v>
          </cell>
          <cell r="T250" t="str">
            <v>779/QĐ-BVQY103</v>
          </cell>
          <cell r="U250">
            <v>45766</v>
          </cell>
          <cell r="V250">
            <v>0</v>
          </cell>
          <cell r="W250">
            <v>0</v>
          </cell>
          <cell r="X250">
            <v>3</v>
          </cell>
          <cell r="Y250">
            <v>3</v>
          </cell>
          <cell r="Z250">
            <v>0</v>
          </cell>
          <cell r="AA250">
            <v>2761500</v>
          </cell>
          <cell r="AB250">
            <v>8284500</v>
          </cell>
          <cell r="AC250">
            <v>3</v>
          </cell>
          <cell r="AD250">
            <v>2761500</v>
          </cell>
          <cell r="AE250">
            <v>8284500</v>
          </cell>
          <cell r="AF250">
            <v>0</v>
          </cell>
          <cell r="AG250">
            <v>0</v>
          </cell>
          <cell r="AJ250">
            <v>533522</v>
          </cell>
          <cell r="AK250">
            <v>16</v>
          </cell>
        </row>
        <row r="251">
          <cell r="E251" t="str">
            <v>Chất kiểm chuẩn mức 1 máy xét nghiệm huyết học</v>
          </cell>
          <cell r="F251" t="str">
            <v>XN Check L1, 720017821</v>
          </cell>
          <cell r="H251" t="str">
            <v>Lọ</v>
          </cell>
          <cell r="I251" t="str">
            <v/>
          </cell>
          <cell r="J251" t="str">
            <v>Công ty TNHH Thương Mại Tâm Long</v>
          </cell>
          <cell r="K251" t="str">
            <v>Sysmex/
Streck</v>
          </cell>
          <cell r="L251" t="str">
            <v>Mỹ</v>
          </cell>
          <cell r="M251" t="str">
            <v/>
          </cell>
          <cell r="N251" t="str">
            <v>220002510/PCBB-BYT</v>
          </cell>
          <cell r="O251">
            <v>3381000</v>
          </cell>
          <cell r="P251">
            <v>3381000</v>
          </cell>
          <cell r="Q251">
            <v>3381000</v>
          </cell>
          <cell r="R251">
            <v>3381000</v>
          </cell>
          <cell r="S251" t="str">
            <v>5126</v>
          </cell>
          <cell r="T251" t="str">
            <v>2299/QĐ-BVQY103</v>
          </cell>
          <cell r="U251">
            <v>45865</v>
          </cell>
          <cell r="V251">
            <v>0</v>
          </cell>
          <cell r="W251">
            <v>0</v>
          </cell>
          <cell r="X251">
            <v>3</v>
          </cell>
          <cell r="Y251">
            <v>3</v>
          </cell>
          <cell r="Z251">
            <v>0</v>
          </cell>
          <cell r="AA251">
            <v>3381000</v>
          </cell>
          <cell r="AB251">
            <v>10143000</v>
          </cell>
          <cell r="AC251">
            <v>3</v>
          </cell>
          <cell r="AD251">
            <v>3381000</v>
          </cell>
          <cell r="AE251">
            <v>10143000</v>
          </cell>
          <cell r="AF251">
            <v>0</v>
          </cell>
          <cell r="AG251">
            <v>0</v>
          </cell>
          <cell r="AJ251">
            <v>544861</v>
          </cell>
          <cell r="AK251">
            <v>6</v>
          </cell>
        </row>
        <row r="252">
          <cell r="E252" t="str">
            <v>Chất kiểm chuẩn mức 1 máy xét nghiệm huyết học</v>
          </cell>
          <cell r="F252" t="str">
            <v>XN Check L1; BV661822</v>
          </cell>
          <cell r="H252" t="str">
            <v>Hộp</v>
          </cell>
          <cell r="I252" t="str">
            <v/>
          </cell>
          <cell r="J252" t="str">
            <v>Công ty TNHH Thương Mại Tâm Long</v>
          </cell>
          <cell r="K252" t="str">
            <v>Sysmex/ Streck</v>
          </cell>
          <cell r="L252" t="str">
            <v>Mỹ</v>
          </cell>
          <cell r="M252" t="str">
            <v/>
          </cell>
          <cell r="N252" t="str">
            <v>240000007/ PCBB-BYT</v>
          </cell>
          <cell r="O252">
            <v>3378900</v>
          </cell>
          <cell r="P252">
            <v>3378900</v>
          </cell>
          <cell r="Q252">
            <v>3378900</v>
          </cell>
          <cell r="R252">
            <v>3378900</v>
          </cell>
          <cell r="S252" t="str">
            <v>50141101</v>
          </cell>
          <cell r="T252" t="str">
            <v>4574/QĐ-BVQY103</v>
          </cell>
          <cell r="U252">
            <v>45753</v>
          </cell>
          <cell r="V252">
            <v>0</v>
          </cell>
          <cell r="W252">
            <v>0</v>
          </cell>
          <cell r="X252">
            <v>2</v>
          </cell>
          <cell r="Y252">
            <v>2</v>
          </cell>
          <cell r="Z252">
            <v>0</v>
          </cell>
          <cell r="AA252">
            <v>3378900</v>
          </cell>
          <cell r="AB252">
            <v>6757800</v>
          </cell>
          <cell r="AC252">
            <v>2</v>
          </cell>
          <cell r="AD252">
            <v>3378900</v>
          </cell>
          <cell r="AE252">
            <v>6757800</v>
          </cell>
          <cell r="AF252">
            <v>0</v>
          </cell>
          <cell r="AG252">
            <v>0</v>
          </cell>
          <cell r="AJ252">
            <v>529451</v>
          </cell>
          <cell r="AK252">
            <v>6</v>
          </cell>
        </row>
        <row r="253">
          <cell r="E253" t="str">
            <v>Chất kiểm chuẩn mức 1 máy xét nghiệm huyết học</v>
          </cell>
          <cell r="F253" t="str">
            <v>XN Check L1, BV661822</v>
          </cell>
          <cell r="H253" t="str">
            <v>Lọ</v>
          </cell>
          <cell r="I253" t="str">
            <v/>
          </cell>
          <cell r="J253" t="str">
            <v>Công ty TNHH Thương Mại Tâm Long</v>
          </cell>
          <cell r="K253" t="str">
            <v>Sysmex/
Streck</v>
          </cell>
          <cell r="L253" t="str">
            <v>Mỹ</v>
          </cell>
          <cell r="M253" t="str">
            <v/>
          </cell>
          <cell r="N253" t="str">
            <v>220002510/PCBB-BYT</v>
          </cell>
          <cell r="O253">
            <v>3381000</v>
          </cell>
          <cell r="P253">
            <v>3381000</v>
          </cell>
          <cell r="Q253">
            <v>3381000</v>
          </cell>
          <cell r="R253">
            <v>3381000</v>
          </cell>
          <cell r="S253" t="str">
            <v>43241101</v>
          </cell>
          <cell r="T253" t="str">
            <v>4474/QĐ-BVQY103</v>
          </cell>
          <cell r="U253">
            <v>45697</v>
          </cell>
          <cell r="V253">
            <v>0</v>
          </cell>
          <cell r="W253">
            <v>0</v>
          </cell>
          <cell r="X253">
            <v>1</v>
          </cell>
          <cell r="Y253">
            <v>1</v>
          </cell>
          <cell r="Z253">
            <v>0</v>
          </cell>
          <cell r="AA253">
            <v>3381000</v>
          </cell>
          <cell r="AB253">
            <v>3381000</v>
          </cell>
          <cell r="AC253">
            <v>1</v>
          </cell>
          <cell r="AD253">
            <v>3381000</v>
          </cell>
          <cell r="AE253">
            <v>3381000</v>
          </cell>
          <cell r="AF253">
            <v>0</v>
          </cell>
          <cell r="AG253">
            <v>0</v>
          </cell>
          <cell r="AJ253">
            <v>524740</v>
          </cell>
          <cell r="AK253">
            <v>6</v>
          </cell>
        </row>
        <row r="254">
          <cell r="E254" t="str">
            <v>Chất kiểm chuẩn mức 2 máy xét nghiệm huyết học</v>
          </cell>
          <cell r="F254" t="str">
            <v>XN Check L2, 720017816</v>
          </cell>
          <cell r="H254" t="str">
            <v>Lọ</v>
          </cell>
          <cell r="I254" t="str">
            <v/>
          </cell>
          <cell r="J254" t="str">
            <v>Công ty TNHH Thương Mại Tâm Long</v>
          </cell>
          <cell r="K254" t="str">
            <v>Sysmex/
Streck</v>
          </cell>
          <cell r="L254" t="str">
            <v>Mỹ</v>
          </cell>
          <cell r="M254" t="str">
            <v/>
          </cell>
          <cell r="N254" t="str">
            <v>220002510/PCBB-BYT</v>
          </cell>
          <cell r="O254">
            <v>3381000</v>
          </cell>
          <cell r="P254">
            <v>3381000</v>
          </cell>
          <cell r="Q254">
            <v>3381000</v>
          </cell>
          <cell r="R254">
            <v>3381000</v>
          </cell>
          <cell r="S254" t="str">
            <v>5127</v>
          </cell>
          <cell r="T254" t="str">
            <v>2299/QĐ-BVQY103</v>
          </cell>
          <cell r="U254">
            <v>45865</v>
          </cell>
          <cell r="V254">
            <v>0</v>
          </cell>
          <cell r="W254">
            <v>0</v>
          </cell>
          <cell r="X254">
            <v>3</v>
          </cell>
          <cell r="Y254">
            <v>3</v>
          </cell>
          <cell r="Z254">
            <v>0</v>
          </cell>
          <cell r="AA254">
            <v>3381000</v>
          </cell>
          <cell r="AB254">
            <v>10143000</v>
          </cell>
          <cell r="AC254">
            <v>3</v>
          </cell>
          <cell r="AD254">
            <v>3381000</v>
          </cell>
          <cell r="AE254">
            <v>10143000</v>
          </cell>
          <cell r="AF254">
            <v>0</v>
          </cell>
          <cell r="AG254">
            <v>0</v>
          </cell>
          <cell r="AJ254">
            <v>544862</v>
          </cell>
          <cell r="AK254">
            <v>6</v>
          </cell>
        </row>
        <row r="255">
          <cell r="E255" t="str">
            <v>Chất kiểm chuẩn mức 2 máy xét nghiệm huyết học</v>
          </cell>
          <cell r="F255" t="str">
            <v>XN Check L2; AK060533</v>
          </cell>
          <cell r="H255" t="str">
            <v>Hộp</v>
          </cell>
          <cell r="I255" t="str">
            <v/>
          </cell>
          <cell r="J255" t="str">
            <v>Công ty TNHH Thương Mại Tâm Long</v>
          </cell>
          <cell r="K255" t="str">
            <v>Sysmex/ Streck</v>
          </cell>
          <cell r="L255" t="str">
            <v>Mỹ</v>
          </cell>
          <cell r="M255" t="str">
            <v/>
          </cell>
          <cell r="N255" t="str">
            <v>240000007/ PCBB-BYT</v>
          </cell>
          <cell r="O255">
            <v>3378900</v>
          </cell>
          <cell r="P255">
            <v>3378900</v>
          </cell>
          <cell r="Q255">
            <v>3378900</v>
          </cell>
          <cell r="R255">
            <v>3378900</v>
          </cell>
          <cell r="S255" t="str">
            <v>50151102</v>
          </cell>
          <cell r="T255" t="str">
            <v>4574/QĐ-BVQY103</v>
          </cell>
          <cell r="U255">
            <v>45753</v>
          </cell>
          <cell r="V255">
            <v>0</v>
          </cell>
          <cell r="W255">
            <v>0</v>
          </cell>
          <cell r="X255">
            <v>2</v>
          </cell>
          <cell r="Y255">
            <v>2</v>
          </cell>
          <cell r="Z255">
            <v>0</v>
          </cell>
          <cell r="AA255">
            <v>3378900</v>
          </cell>
          <cell r="AB255">
            <v>6757800</v>
          </cell>
          <cell r="AC255">
            <v>2</v>
          </cell>
          <cell r="AD255">
            <v>3378900</v>
          </cell>
          <cell r="AE255">
            <v>6757800</v>
          </cell>
          <cell r="AF255">
            <v>0</v>
          </cell>
          <cell r="AG255">
            <v>0</v>
          </cell>
          <cell r="AJ255">
            <v>529452</v>
          </cell>
          <cell r="AK255">
            <v>6</v>
          </cell>
        </row>
        <row r="256">
          <cell r="E256" t="str">
            <v>Chất kiểm chuẩn mức 2 máy xét nghiệm huyết học</v>
          </cell>
          <cell r="F256" t="str">
            <v>XN Check L2, AK060533</v>
          </cell>
          <cell r="H256" t="str">
            <v>Lọ</v>
          </cell>
          <cell r="I256" t="str">
            <v/>
          </cell>
          <cell r="J256" t="str">
            <v>Công ty TNHH Thương Mại Tâm Long</v>
          </cell>
          <cell r="K256" t="str">
            <v>Sysmex/
Streck</v>
          </cell>
          <cell r="L256" t="str">
            <v>Mỹ</v>
          </cell>
          <cell r="M256" t="str">
            <v/>
          </cell>
          <cell r="N256" t="str">
            <v>220002510/PCBB-BYT</v>
          </cell>
          <cell r="O256">
            <v>3381000</v>
          </cell>
          <cell r="P256">
            <v>3381000</v>
          </cell>
          <cell r="Q256">
            <v>3381000</v>
          </cell>
          <cell r="R256">
            <v>3381000</v>
          </cell>
          <cell r="S256" t="str">
            <v>43251102</v>
          </cell>
          <cell r="T256" t="str">
            <v>4474/QĐ-BVQY103</v>
          </cell>
          <cell r="U256">
            <v>45697</v>
          </cell>
          <cell r="V256">
            <v>0</v>
          </cell>
          <cell r="W256">
            <v>0</v>
          </cell>
          <cell r="X256">
            <v>1</v>
          </cell>
          <cell r="Y256">
            <v>1</v>
          </cell>
          <cell r="Z256">
            <v>0</v>
          </cell>
          <cell r="AA256">
            <v>3381000</v>
          </cell>
          <cell r="AB256">
            <v>3381000</v>
          </cell>
          <cell r="AC256">
            <v>1</v>
          </cell>
          <cell r="AD256">
            <v>3381000</v>
          </cell>
          <cell r="AE256">
            <v>3381000</v>
          </cell>
          <cell r="AF256">
            <v>0</v>
          </cell>
          <cell r="AG256">
            <v>0</v>
          </cell>
          <cell r="AJ256">
            <v>524741</v>
          </cell>
          <cell r="AK256">
            <v>6</v>
          </cell>
        </row>
        <row r="257">
          <cell r="E257" t="str">
            <v>Chất kiểm chuẩn mức 3 máy xét nghiệm huyết học</v>
          </cell>
          <cell r="F257" t="str">
            <v>XN Check L3, 720017819</v>
          </cell>
          <cell r="H257" t="str">
            <v>Lọ</v>
          </cell>
          <cell r="I257" t="str">
            <v/>
          </cell>
          <cell r="J257" t="str">
            <v>Công ty TNHH Thương Mại Tâm Long</v>
          </cell>
          <cell r="K257" t="str">
            <v>Sysmex/
Streck</v>
          </cell>
          <cell r="L257" t="str">
            <v>Mỹ</v>
          </cell>
          <cell r="M257" t="str">
            <v/>
          </cell>
          <cell r="N257" t="str">
            <v>220002510/PCBB-BYT</v>
          </cell>
          <cell r="O257">
            <v>3381000</v>
          </cell>
          <cell r="P257">
            <v>3381000</v>
          </cell>
          <cell r="Q257">
            <v>3381000</v>
          </cell>
          <cell r="R257">
            <v>3381000</v>
          </cell>
          <cell r="S257" t="str">
            <v>5126</v>
          </cell>
          <cell r="T257" t="str">
            <v>2299/QĐ-BVQY103</v>
          </cell>
          <cell r="U257">
            <v>45865</v>
          </cell>
          <cell r="V257">
            <v>0</v>
          </cell>
          <cell r="W257">
            <v>0</v>
          </cell>
          <cell r="X257">
            <v>3</v>
          </cell>
          <cell r="Y257">
            <v>3</v>
          </cell>
          <cell r="Z257">
            <v>0</v>
          </cell>
          <cell r="AA257">
            <v>3381000</v>
          </cell>
          <cell r="AB257">
            <v>10143000</v>
          </cell>
          <cell r="AC257">
            <v>3</v>
          </cell>
          <cell r="AD257">
            <v>3381000</v>
          </cell>
          <cell r="AE257">
            <v>10143000</v>
          </cell>
          <cell r="AF257">
            <v>0</v>
          </cell>
          <cell r="AG257">
            <v>0</v>
          </cell>
          <cell r="AJ257">
            <v>544863</v>
          </cell>
          <cell r="AK257">
            <v>6</v>
          </cell>
        </row>
        <row r="258">
          <cell r="E258" t="str">
            <v>Chất kiểm chuẩn mức 3 máy xét nghiệm huyết học</v>
          </cell>
          <cell r="F258" t="str">
            <v>XN Check L3; BR875289</v>
          </cell>
          <cell r="H258" t="str">
            <v>Hộp</v>
          </cell>
          <cell r="I258" t="str">
            <v/>
          </cell>
          <cell r="J258" t="str">
            <v>Công ty TNHH Thương Mại Tâm Long</v>
          </cell>
          <cell r="K258" t="str">
            <v>Sysmex/ Streck</v>
          </cell>
          <cell r="L258" t="str">
            <v>Mỹ</v>
          </cell>
          <cell r="M258" t="str">
            <v/>
          </cell>
          <cell r="N258" t="str">
            <v>240000007/ PCBB-BYT</v>
          </cell>
          <cell r="O258">
            <v>3378900</v>
          </cell>
          <cell r="P258">
            <v>3378900</v>
          </cell>
          <cell r="Q258">
            <v>3378900</v>
          </cell>
          <cell r="R258">
            <v>3378900</v>
          </cell>
          <cell r="S258" t="str">
            <v>50141103</v>
          </cell>
          <cell r="T258" t="str">
            <v>4574/QĐ-BVQY103</v>
          </cell>
          <cell r="U258">
            <v>45753</v>
          </cell>
          <cell r="V258">
            <v>0</v>
          </cell>
          <cell r="W258">
            <v>0</v>
          </cell>
          <cell r="X258">
            <v>2</v>
          </cell>
          <cell r="Y258">
            <v>2</v>
          </cell>
          <cell r="Z258">
            <v>0</v>
          </cell>
          <cell r="AA258">
            <v>3378900</v>
          </cell>
          <cell r="AB258">
            <v>6757800</v>
          </cell>
          <cell r="AC258">
            <v>2</v>
          </cell>
          <cell r="AD258">
            <v>3378900</v>
          </cell>
          <cell r="AE258">
            <v>6757800</v>
          </cell>
          <cell r="AF258">
            <v>0</v>
          </cell>
          <cell r="AG258">
            <v>0</v>
          </cell>
          <cell r="AJ258">
            <v>529453</v>
          </cell>
          <cell r="AK258">
            <v>6</v>
          </cell>
        </row>
        <row r="259">
          <cell r="E259" t="str">
            <v>Chất kiểm chuẩn mức 3 máy xét nghiệm huyết học</v>
          </cell>
          <cell r="F259" t="str">
            <v>XN Check L3, BR 875289</v>
          </cell>
          <cell r="H259" t="str">
            <v>Lọ</v>
          </cell>
          <cell r="I259" t="str">
            <v/>
          </cell>
          <cell r="J259" t="str">
            <v>Công ty TNHH Thương Mại Tâm Long</v>
          </cell>
          <cell r="K259" t="str">
            <v>Sysmex/
Streck</v>
          </cell>
          <cell r="L259" t="str">
            <v>Mỹ</v>
          </cell>
          <cell r="M259" t="str">
            <v/>
          </cell>
          <cell r="N259" t="str">
            <v>220002510/PCBB-BYT</v>
          </cell>
          <cell r="O259">
            <v>3381000</v>
          </cell>
          <cell r="P259">
            <v>3381000</v>
          </cell>
          <cell r="Q259">
            <v>3381000</v>
          </cell>
          <cell r="R259">
            <v>3381000</v>
          </cell>
          <cell r="S259" t="str">
            <v>43241103</v>
          </cell>
          <cell r="T259" t="str">
            <v>4474/QĐ-BVQY103</v>
          </cell>
          <cell r="U259">
            <v>45697</v>
          </cell>
          <cell r="V259">
            <v>0</v>
          </cell>
          <cell r="W259">
            <v>0</v>
          </cell>
          <cell r="X259">
            <v>1</v>
          </cell>
          <cell r="Y259">
            <v>1</v>
          </cell>
          <cell r="Z259">
            <v>0</v>
          </cell>
          <cell r="AA259">
            <v>3381000</v>
          </cell>
          <cell r="AB259">
            <v>3381000</v>
          </cell>
          <cell r="AC259">
            <v>1</v>
          </cell>
          <cell r="AD259">
            <v>3381000</v>
          </cell>
          <cell r="AE259">
            <v>3381000</v>
          </cell>
          <cell r="AF259">
            <v>0</v>
          </cell>
          <cell r="AG259">
            <v>0</v>
          </cell>
          <cell r="AJ259">
            <v>524742</v>
          </cell>
          <cell r="AK259">
            <v>6</v>
          </cell>
        </row>
        <row r="260">
          <cell r="E260" t="str">
            <v>Chất kiểm chứng  cho các xét nghiệm tim mạch mức 1,2,3</v>
          </cell>
          <cell r="F260" t="str">
            <v>CAI-XL4
MAS CardioImmune XL</v>
          </cell>
          <cell r="H260" t="str">
            <v>Hộp</v>
          </cell>
          <cell r="I260" t="str">
            <v/>
          </cell>
          <cell r="J260" t="str">
            <v>Công ty TNHH Thiết bị Minh Tâm</v>
          </cell>
          <cell r="K260" t="str">
            <v>Microgenics Corporation, Mỹ</v>
          </cell>
          <cell r="L260" t="str">
            <v>Hoa Kỳ</v>
          </cell>
          <cell r="M260" t="str">
            <v/>
          </cell>
          <cell r="N260" t="str">
            <v>2402579ĐKLH/BYT-HTTB</v>
          </cell>
          <cell r="O260">
            <v>5976600</v>
          </cell>
          <cell r="P260">
            <v>5976600</v>
          </cell>
          <cell r="Q260">
            <v>5976600</v>
          </cell>
          <cell r="R260">
            <v>5976600</v>
          </cell>
          <cell r="S260" t="str">
            <v>CXL26024</v>
          </cell>
          <cell r="T260" t="str">
            <v>743/QĐ-BVQY103</v>
          </cell>
          <cell r="U260">
            <v>46081</v>
          </cell>
          <cell r="V260">
            <v>0</v>
          </cell>
          <cell r="W260">
            <v>0</v>
          </cell>
          <cell r="X260">
            <v>1</v>
          </cell>
          <cell r="Y260">
            <v>1</v>
          </cell>
          <cell r="Z260">
            <v>0</v>
          </cell>
          <cell r="AA260">
            <v>5976600</v>
          </cell>
          <cell r="AB260">
            <v>5976600</v>
          </cell>
          <cell r="AC260">
            <v>1</v>
          </cell>
          <cell r="AD260">
            <v>5976600</v>
          </cell>
          <cell r="AE260">
            <v>5976600</v>
          </cell>
          <cell r="AF260">
            <v>0</v>
          </cell>
          <cell r="AG260">
            <v>0</v>
          </cell>
          <cell r="AJ260">
            <v>545597</v>
          </cell>
          <cell r="AK260">
            <v>1</v>
          </cell>
        </row>
        <row r="261">
          <cell r="E261" t="str">
            <v>Chất kiểm chứng cho các xét nghiệm sinh hóa thường quy mức 1</v>
          </cell>
          <cell r="F261" t="str">
            <v>CHA-1
MAS ChemTrak H</v>
          </cell>
          <cell r="H261" t="str">
            <v>Lọ</v>
          </cell>
          <cell r="I261" t="str">
            <v/>
          </cell>
          <cell r="J261" t="str">
            <v>Công ty TNHH Thiết bị Minh Tâm</v>
          </cell>
          <cell r="K261" t="str">
            <v>Microgenics Corporation, Mỹ</v>
          </cell>
          <cell r="L261" t="str">
            <v>Hoa Kỳ</v>
          </cell>
          <cell r="M261" t="str">
            <v/>
          </cell>
          <cell r="N261" t="str">
            <v>17765NK/BYT-TB-CT</v>
          </cell>
          <cell r="O261">
            <v>681450</v>
          </cell>
          <cell r="P261">
            <v>681450</v>
          </cell>
          <cell r="Q261">
            <v>681450</v>
          </cell>
          <cell r="R261">
            <v>681450</v>
          </cell>
          <cell r="S261" t="str">
            <v>CHA26081A</v>
          </cell>
          <cell r="T261" t="str">
            <v>743/QĐ-BVQY103</v>
          </cell>
          <cell r="U261">
            <v>46265</v>
          </cell>
          <cell r="V261">
            <v>0</v>
          </cell>
          <cell r="W261">
            <v>0</v>
          </cell>
          <cell r="X261">
            <v>108</v>
          </cell>
          <cell r="Y261">
            <v>108</v>
          </cell>
          <cell r="Z261">
            <v>0</v>
          </cell>
          <cell r="AA261">
            <v>681450</v>
          </cell>
          <cell r="AB261">
            <v>73596600</v>
          </cell>
          <cell r="AC261">
            <v>108</v>
          </cell>
          <cell r="AD261">
            <v>681450</v>
          </cell>
          <cell r="AE261">
            <v>73596600</v>
          </cell>
          <cell r="AF261">
            <v>0</v>
          </cell>
          <cell r="AG261">
            <v>0</v>
          </cell>
          <cell r="AJ261">
            <v>531921</v>
          </cell>
          <cell r="AK261">
            <v>168</v>
          </cell>
        </row>
        <row r="262">
          <cell r="E262" t="str">
            <v>Chất kiểm chứng cho các xét nghiệm sinh hóa thường quy mức 1</v>
          </cell>
          <cell r="F262" t="str">
            <v>CHA-1
MAS ChemTrak H</v>
          </cell>
          <cell r="H262" t="str">
            <v>Lọ</v>
          </cell>
          <cell r="I262" t="str">
            <v/>
          </cell>
          <cell r="J262" t="str">
            <v>Công ty TNHH Thiết bị Minh Tâm</v>
          </cell>
          <cell r="K262" t="str">
            <v>Microgenics Corporation, Mỹ</v>
          </cell>
          <cell r="L262" t="str">
            <v>Hoa Kỳ</v>
          </cell>
          <cell r="M262" t="str">
            <v/>
          </cell>
          <cell r="N262" t="str">
            <v>17765NK/BYT-TB-CT</v>
          </cell>
          <cell r="O262">
            <v>681450</v>
          </cell>
          <cell r="P262">
            <v>681450</v>
          </cell>
          <cell r="Q262">
            <v>681450</v>
          </cell>
          <cell r="R262">
            <v>681450</v>
          </cell>
          <cell r="S262" t="str">
            <v>CHA25121A</v>
          </cell>
          <cell r="T262" t="str">
            <v>90/QĐ-BVQY103</v>
          </cell>
          <cell r="U262">
            <v>46022</v>
          </cell>
          <cell r="V262">
            <v>0</v>
          </cell>
          <cell r="W262">
            <v>0</v>
          </cell>
          <cell r="X262">
            <v>60</v>
          </cell>
          <cell r="Y262">
            <v>60</v>
          </cell>
          <cell r="Z262">
            <v>0</v>
          </cell>
          <cell r="AA262">
            <v>681450</v>
          </cell>
          <cell r="AB262">
            <v>40887000</v>
          </cell>
          <cell r="AC262">
            <v>60</v>
          </cell>
          <cell r="AD262">
            <v>681450</v>
          </cell>
          <cell r="AE262">
            <v>40887000</v>
          </cell>
          <cell r="AF262">
            <v>0</v>
          </cell>
          <cell r="AG262">
            <v>0</v>
          </cell>
          <cell r="AJ262">
            <v>527367</v>
          </cell>
          <cell r="AK262">
            <v>168</v>
          </cell>
        </row>
        <row r="263">
          <cell r="E263" t="str">
            <v>Chất kiểm chứng cho các xét nghiệm sinh hóa thường quy mức 2</v>
          </cell>
          <cell r="F263" t="str">
            <v>CHA-2
MAS ChemTrak H</v>
          </cell>
          <cell r="H263" t="str">
            <v>Lọ</v>
          </cell>
          <cell r="I263" t="str">
            <v/>
          </cell>
          <cell r="J263" t="str">
            <v>Công ty TNHH Thiết bị Minh Tâm</v>
          </cell>
          <cell r="K263" t="str">
            <v>Microgenics Corporation, Mỹ</v>
          </cell>
          <cell r="L263" t="str">
            <v>Hoa Kỳ</v>
          </cell>
          <cell r="M263" t="str">
            <v/>
          </cell>
          <cell r="N263" t="str">
            <v>17765NK/BYT-TB-CT</v>
          </cell>
          <cell r="O263">
            <v>681450</v>
          </cell>
          <cell r="P263">
            <v>681450</v>
          </cell>
          <cell r="Q263">
            <v>681450</v>
          </cell>
          <cell r="R263">
            <v>681450</v>
          </cell>
          <cell r="S263" t="str">
            <v>CHA26082A</v>
          </cell>
          <cell r="T263" t="str">
            <v>743/QĐ-BVQY103</v>
          </cell>
          <cell r="U263">
            <v>46265</v>
          </cell>
          <cell r="V263">
            <v>0</v>
          </cell>
          <cell r="W263">
            <v>0</v>
          </cell>
          <cell r="X263">
            <v>108</v>
          </cell>
          <cell r="Y263">
            <v>108</v>
          </cell>
          <cell r="Z263">
            <v>0</v>
          </cell>
          <cell r="AA263">
            <v>681450</v>
          </cell>
          <cell r="AB263">
            <v>73596600</v>
          </cell>
          <cell r="AC263">
            <v>108</v>
          </cell>
          <cell r="AD263">
            <v>681450</v>
          </cell>
          <cell r="AE263">
            <v>73596600</v>
          </cell>
          <cell r="AF263">
            <v>0</v>
          </cell>
          <cell r="AG263">
            <v>0</v>
          </cell>
          <cell r="AJ263">
            <v>531922</v>
          </cell>
          <cell r="AK263">
            <v>207</v>
          </cell>
        </row>
        <row r="264">
          <cell r="E264" t="str">
            <v>Chất kiểm chứng cho các xét nghiệm sinh hóa thường quy mức 2</v>
          </cell>
          <cell r="F264" t="str">
            <v>CHA-2
MAS ChemTrak H</v>
          </cell>
          <cell r="H264" t="str">
            <v>Lọ</v>
          </cell>
          <cell r="I264" t="str">
            <v/>
          </cell>
          <cell r="J264" t="str">
            <v>Công ty TNHH Thiết bị Minh Tâm</v>
          </cell>
          <cell r="K264" t="str">
            <v>Microgenics Corporation, Mỹ</v>
          </cell>
          <cell r="L264" t="str">
            <v>Hoa Kỳ</v>
          </cell>
          <cell r="M264" t="str">
            <v/>
          </cell>
          <cell r="N264" t="str">
            <v>17765NK/BYT-TB-CT</v>
          </cell>
          <cell r="O264">
            <v>681450</v>
          </cell>
          <cell r="P264">
            <v>681450</v>
          </cell>
          <cell r="Q264">
            <v>681450</v>
          </cell>
          <cell r="R264">
            <v>681450</v>
          </cell>
          <cell r="S264" t="str">
            <v>CHA25122A</v>
          </cell>
          <cell r="T264" t="str">
            <v>90/QĐ-BVQY103</v>
          </cell>
          <cell r="U264">
            <v>46022</v>
          </cell>
          <cell r="V264">
            <v>0</v>
          </cell>
          <cell r="W264">
            <v>0</v>
          </cell>
          <cell r="X264">
            <v>99</v>
          </cell>
          <cell r="Y264">
            <v>99</v>
          </cell>
          <cell r="Z264">
            <v>0</v>
          </cell>
          <cell r="AA264">
            <v>681450</v>
          </cell>
          <cell r="AB264">
            <v>67463550</v>
          </cell>
          <cell r="AC264">
            <v>99</v>
          </cell>
          <cell r="AD264">
            <v>681450</v>
          </cell>
          <cell r="AE264">
            <v>67463550</v>
          </cell>
          <cell r="AF264">
            <v>0</v>
          </cell>
          <cell r="AG264">
            <v>0</v>
          </cell>
          <cell r="AJ264">
            <v>527368</v>
          </cell>
          <cell r="AK264">
            <v>207</v>
          </cell>
        </row>
        <row r="265">
          <cell r="E265" t="str">
            <v>Chất kiểm chứng cho các xét nghiệm tim mạch mức thấp</v>
          </cell>
          <cell r="F265" t="str">
            <v>MAS CardioImmune XL; CAI-XLL</v>
          </cell>
          <cell r="H265" t="str">
            <v>Hộp</v>
          </cell>
          <cell r="I265" t="str">
            <v/>
          </cell>
          <cell r="J265" t="str">
            <v>Công ty TNHH Thiết bị Minh Tâm</v>
          </cell>
          <cell r="K265" t="str">
            <v>Microgenics Corporation, Mỹ</v>
          </cell>
          <cell r="L265" t="str">
            <v>Mỹ</v>
          </cell>
          <cell r="M265" t="str">
            <v/>
          </cell>
          <cell r="N265" t="str">
            <v>4870NK/BYT-TB-CT</v>
          </cell>
          <cell r="O265">
            <v>5976600</v>
          </cell>
          <cell r="P265">
            <v>5976600</v>
          </cell>
          <cell r="Q265">
            <v>5976600</v>
          </cell>
          <cell r="R265">
            <v>5976600</v>
          </cell>
          <cell r="S265" t="str">
            <v>CXL26024</v>
          </cell>
          <cell r="T265" t="str">
            <v>743/QĐ-BVQY103</v>
          </cell>
          <cell r="U265">
            <v>46081</v>
          </cell>
          <cell r="V265">
            <v>0</v>
          </cell>
          <cell r="W265">
            <v>0</v>
          </cell>
          <cell r="X265">
            <v>1</v>
          </cell>
          <cell r="Y265">
            <v>1</v>
          </cell>
          <cell r="Z265">
            <v>0</v>
          </cell>
          <cell r="AA265">
            <v>5976600</v>
          </cell>
          <cell r="AB265">
            <v>5976600</v>
          </cell>
          <cell r="AC265">
            <v>1</v>
          </cell>
          <cell r="AD265">
            <v>5976600</v>
          </cell>
          <cell r="AE265">
            <v>5976600</v>
          </cell>
          <cell r="AF265">
            <v>0</v>
          </cell>
          <cell r="AG265">
            <v>0</v>
          </cell>
          <cell r="AJ265">
            <v>537574</v>
          </cell>
          <cell r="AK265">
            <v>1</v>
          </cell>
        </row>
        <row r="266">
          <cell r="E266" t="str">
            <v>Chất kiểm chứng dùng cho XN định lượng Anti Xa</v>
          </cell>
          <cell r="F266" t="str">
            <v>HemosIL LMW Heparin Controls; 0020300200</v>
          </cell>
          <cell r="H266" t="str">
            <v>Hộp</v>
          </cell>
          <cell r="I266" t="str">
            <v/>
          </cell>
          <cell r="J266" t="str">
            <v>Công ty TNHH Kỹ thuật Thanh Hà</v>
          </cell>
          <cell r="K266" t="str">
            <v>Instrumentation Laboratory Company, Mỹ</v>
          </cell>
          <cell r="L266" t="str">
            <v>Mỹ</v>
          </cell>
          <cell r="M266" t="str">
            <v/>
          </cell>
          <cell r="N266" t="str">
            <v>2402226ĐKLH/BYT-HTTB</v>
          </cell>
          <cell r="O266">
            <v>7095900</v>
          </cell>
          <cell r="P266">
            <v>7095900</v>
          </cell>
          <cell r="Q266">
            <v>7095900</v>
          </cell>
          <cell r="R266">
            <v>7095900</v>
          </cell>
          <cell r="S266" t="str">
            <v>N0643673</v>
          </cell>
          <cell r="T266" t="str">
            <v>779/QĐ-BVQY103</v>
          </cell>
          <cell r="U266">
            <v>46568</v>
          </cell>
          <cell r="V266">
            <v>0</v>
          </cell>
          <cell r="W266">
            <v>0</v>
          </cell>
          <cell r="X266">
            <v>1</v>
          </cell>
          <cell r="Y266">
            <v>1</v>
          </cell>
          <cell r="Z266">
            <v>0</v>
          </cell>
          <cell r="AA266">
            <v>7095900</v>
          </cell>
          <cell r="AB266">
            <v>7095900</v>
          </cell>
          <cell r="AC266">
            <v>1</v>
          </cell>
          <cell r="AD266">
            <v>7095900</v>
          </cell>
          <cell r="AE266">
            <v>7095900</v>
          </cell>
          <cell r="AF266">
            <v>0</v>
          </cell>
          <cell r="AG266">
            <v>0</v>
          </cell>
          <cell r="AJ266">
            <v>544494</v>
          </cell>
          <cell r="AK266">
            <v>1</v>
          </cell>
        </row>
        <row r="267">
          <cell r="E267" t="str">
            <v>Chất kiểm chứng dùng cho XN định lượng D-Dimer</v>
          </cell>
          <cell r="F267" t="str">
            <v>0020013100 HemosIL D-Dimer HS 500 controls</v>
          </cell>
          <cell r="H267" t="str">
            <v>Hộp</v>
          </cell>
          <cell r="I267" t="str">
            <v/>
          </cell>
          <cell r="J267" t="str">
            <v>Công ty TNHH Kỹ thuật Thanh Hà</v>
          </cell>
          <cell r="K267" t="str">
            <v>Biokit, S.A./ Tây Ban Nha sản xuất cho Instrumentation Laboratory/ Mỹ</v>
          </cell>
          <cell r="L267" t="str">
            <v>Tây Ban Nha</v>
          </cell>
          <cell r="M267" t="str">
            <v/>
          </cell>
          <cell r="N267" t="str">
            <v>220002874/PCBB-BYT</v>
          </cell>
          <cell r="O267">
            <v>6607650</v>
          </cell>
          <cell r="P267">
            <v>6607650</v>
          </cell>
          <cell r="Q267">
            <v>6607650</v>
          </cell>
          <cell r="R267">
            <v>6607650</v>
          </cell>
          <cell r="S267" t="str">
            <v>B37189</v>
          </cell>
          <cell r="T267" t="str">
            <v>779/QĐ-BVQY103</v>
          </cell>
          <cell r="U267">
            <v>46112</v>
          </cell>
          <cell r="V267">
            <v>0</v>
          </cell>
          <cell r="W267">
            <v>0</v>
          </cell>
          <cell r="X267">
            <v>1.8</v>
          </cell>
          <cell r="Y267">
            <v>1</v>
          </cell>
          <cell r="Z267">
            <v>0.8</v>
          </cell>
          <cell r="AA267">
            <v>6607650</v>
          </cell>
          <cell r="AB267">
            <v>11893770</v>
          </cell>
          <cell r="AC267">
            <v>1.8</v>
          </cell>
          <cell r="AD267">
            <v>6607650</v>
          </cell>
          <cell r="AE267">
            <v>11893770</v>
          </cell>
          <cell r="AF267">
            <v>0</v>
          </cell>
          <cell r="AG267">
            <v>0</v>
          </cell>
          <cell r="AJ267">
            <v>539449</v>
          </cell>
          <cell r="AK267">
            <v>1.8</v>
          </cell>
        </row>
        <row r="268">
          <cell r="E268" t="str">
            <v>Chất kiểm chứng dùng cho XN định lượng D-Dimer (đv: FEU ng/mL) trên máy phân tích đông máu</v>
          </cell>
          <cell r="F268" t="str">
            <v>0020013100
HemosIL D-Dimer HS 500 controls</v>
          </cell>
          <cell r="H268" t="str">
            <v>Bộ</v>
          </cell>
          <cell r="I268" t="str">
            <v/>
          </cell>
          <cell r="J268" t="str">
            <v>Công ty TNHH Thiết bị Minh Tâm</v>
          </cell>
          <cell r="K268" t="str">
            <v>Biokit S.A., Tây Ban Nha sản xuất cho Instrumentation Laboratory Company, Mỹ</v>
          </cell>
          <cell r="L268" t="str">
            <v>Tây Ban Nha</v>
          </cell>
          <cell r="M268" t="str">
            <v/>
          </cell>
          <cell r="N268" t="str">
            <v>220002874/PCBB-BYT</v>
          </cell>
          <cell r="O268">
            <v>1321530</v>
          </cell>
          <cell r="P268">
            <v>1321530</v>
          </cell>
          <cell r="Q268">
            <v>1321530</v>
          </cell>
          <cell r="R268">
            <v>1321530</v>
          </cell>
          <cell r="S268" t="str">
            <v>B36677</v>
          </cell>
          <cell r="T268" t="str">
            <v>4682/QĐ-BVQY103</v>
          </cell>
          <cell r="U268">
            <v>45900</v>
          </cell>
          <cell r="V268">
            <v>0</v>
          </cell>
          <cell r="W268">
            <v>0</v>
          </cell>
          <cell r="X268">
            <v>10</v>
          </cell>
          <cell r="Y268">
            <v>10</v>
          </cell>
          <cell r="Z268">
            <v>0</v>
          </cell>
          <cell r="AA268">
            <v>1321530</v>
          </cell>
          <cell r="AB268">
            <v>13215300</v>
          </cell>
          <cell r="AC268">
            <v>10</v>
          </cell>
          <cell r="AD268">
            <v>1321530</v>
          </cell>
          <cell r="AE268">
            <v>13215300</v>
          </cell>
          <cell r="AF268">
            <v>0</v>
          </cell>
          <cell r="AG268">
            <v>0</v>
          </cell>
          <cell r="AJ268">
            <v>387101</v>
          </cell>
          <cell r="AK268">
            <v>10</v>
          </cell>
        </row>
        <row r="269">
          <cell r="E269" t="str">
            <v>Chất kiểm chứng hãng thứ 3 cho các xét nghiệm miễn dịch Sàng lọc trước sinh mức 1</v>
          </cell>
          <cell r="F269" t="str">
            <v>MATERNAL CONTROL-LEVEL 1 (MATERNAL CONTROL 1); MSS5024</v>
          </cell>
          <cell r="H269" t="str">
            <v>Hộp</v>
          </cell>
          <cell r="I269" t="str">
            <v/>
          </cell>
          <cell r="J269" t="str">
            <v>Công ty TNHH Thiết bị Minh Tâm</v>
          </cell>
          <cell r="K269" t="str">
            <v>Randox Laboratories Ltd, Vương Quốc Anh</v>
          </cell>
          <cell r="L269" t="str">
            <v>Vương Quốc Anh</v>
          </cell>
          <cell r="M269" t="str">
            <v/>
          </cell>
          <cell r="N269" t="str">
            <v>2301097ĐKLH/BYT-HTTB</v>
          </cell>
          <cell r="O269">
            <v>2201850</v>
          </cell>
          <cell r="P269">
            <v>2201850</v>
          </cell>
          <cell r="Q269">
            <v>2201850</v>
          </cell>
          <cell r="R269">
            <v>2201850</v>
          </cell>
          <cell r="S269" t="str">
            <v>8707MS</v>
          </cell>
          <cell r="T269" t="str">
            <v>743/QĐ-BVQY103</v>
          </cell>
          <cell r="U269">
            <v>46535</v>
          </cell>
          <cell r="V269">
            <v>0</v>
          </cell>
          <cell r="W269">
            <v>0</v>
          </cell>
          <cell r="X269">
            <v>1</v>
          </cell>
          <cell r="Y269">
            <v>1</v>
          </cell>
          <cell r="Z269">
            <v>0</v>
          </cell>
          <cell r="AA269">
            <v>2201850</v>
          </cell>
          <cell r="AB269">
            <v>2201850</v>
          </cell>
          <cell r="AC269">
            <v>1</v>
          </cell>
          <cell r="AD269">
            <v>2201850</v>
          </cell>
          <cell r="AE269">
            <v>2201850</v>
          </cell>
          <cell r="AF269">
            <v>0</v>
          </cell>
          <cell r="AG269">
            <v>0</v>
          </cell>
          <cell r="AJ269">
            <v>545596</v>
          </cell>
          <cell r="AK269">
            <v>1</v>
          </cell>
        </row>
        <row r="270">
          <cell r="E270" t="str">
            <v>Chất kiểm chứng hãng thứ 3 cho các xét nghiệm miễn dịch Sàng lọc trước sinh mức 2</v>
          </cell>
          <cell r="F270" t="str">
            <v>MATERNAL CONTROL-LEVEL 2 (MATERNAL CONTROL 2); MSS5025</v>
          </cell>
          <cell r="H270" t="str">
            <v>Hộp</v>
          </cell>
          <cell r="I270" t="str">
            <v/>
          </cell>
          <cell r="J270" t="str">
            <v>Công ty TNHH Thiết bị Minh Tâm</v>
          </cell>
          <cell r="K270" t="str">
            <v>Randox Laboratories Ltd, Vương Quốc Anh</v>
          </cell>
          <cell r="L270" t="str">
            <v>Vương Quốc Anh</v>
          </cell>
          <cell r="M270" t="str">
            <v/>
          </cell>
          <cell r="N270" t="str">
            <v>2301097ĐKLH/BYT-HTTB</v>
          </cell>
          <cell r="O270">
            <v>2201850</v>
          </cell>
          <cell r="P270">
            <v>2201850</v>
          </cell>
          <cell r="Q270">
            <v>2201850</v>
          </cell>
          <cell r="R270">
            <v>2201850</v>
          </cell>
          <cell r="S270" t="str">
            <v>8627MS</v>
          </cell>
          <cell r="T270" t="str">
            <v>743/QĐ-BVQY103</v>
          </cell>
          <cell r="U270">
            <v>46446</v>
          </cell>
          <cell r="V270">
            <v>0</v>
          </cell>
          <cell r="W270">
            <v>0</v>
          </cell>
          <cell r="X270">
            <v>1</v>
          </cell>
          <cell r="Y270">
            <v>1</v>
          </cell>
          <cell r="Z270">
            <v>0</v>
          </cell>
          <cell r="AA270">
            <v>2201850</v>
          </cell>
          <cell r="AB270">
            <v>2201850</v>
          </cell>
          <cell r="AC270">
            <v>1</v>
          </cell>
          <cell r="AD270">
            <v>2201850</v>
          </cell>
          <cell r="AE270">
            <v>2201850</v>
          </cell>
          <cell r="AF270">
            <v>0</v>
          </cell>
          <cell r="AG270">
            <v>0</v>
          </cell>
          <cell r="AJ270">
            <v>543908</v>
          </cell>
          <cell r="AK270">
            <v>1</v>
          </cell>
        </row>
        <row r="271">
          <cell r="E271" t="str">
            <v>Chất kiểm chứng mức bất thường cao</v>
          </cell>
          <cell r="F271" t="str">
            <v>HemosIL High Abnormal Control ASSAYED; 0020003310</v>
          </cell>
          <cell r="H271" t="str">
            <v>hộp</v>
          </cell>
          <cell r="I271" t="str">
            <v/>
          </cell>
          <cell r="J271" t="str">
            <v>Công ty TNHH Kỹ thuật Thanh Hà</v>
          </cell>
          <cell r="K271" t="str">
            <v>Instrumentation Laboratory Company, Mỹ</v>
          </cell>
          <cell r="L271" t="str">
            <v>Mỹ</v>
          </cell>
          <cell r="M271" t="str">
            <v/>
          </cell>
          <cell r="N271" t="str">
            <v>2100386ĐKLH/BYT-TB-CT</v>
          </cell>
          <cell r="O271">
            <v>2929500</v>
          </cell>
          <cell r="P271">
            <v>2929500</v>
          </cell>
          <cell r="Q271">
            <v>2929500</v>
          </cell>
          <cell r="R271">
            <v>2929500</v>
          </cell>
          <cell r="S271" t="str">
            <v>N1237473</v>
          </cell>
          <cell r="T271" t="str">
            <v>779/QĐ-BVQY103</v>
          </cell>
          <cell r="U271">
            <v>46387</v>
          </cell>
          <cell r="V271">
            <v>0</v>
          </cell>
          <cell r="W271">
            <v>0</v>
          </cell>
          <cell r="X271">
            <v>5</v>
          </cell>
          <cell r="Y271">
            <v>5</v>
          </cell>
          <cell r="Z271">
            <v>0</v>
          </cell>
          <cell r="AA271">
            <v>2929500</v>
          </cell>
          <cell r="AB271">
            <v>14647500</v>
          </cell>
          <cell r="AC271">
            <v>5</v>
          </cell>
          <cell r="AD271">
            <v>2929500</v>
          </cell>
          <cell r="AE271">
            <v>14647500</v>
          </cell>
          <cell r="AF271">
            <v>0</v>
          </cell>
          <cell r="AG271">
            <v>0</v>
          </cell>
          <cell r="AJ271">
            <v>534848</v>
          </cell>
          <cell r="AK271">
            <v>5</v>
          </cell>
        </row>
        <row r="272">
          <cell r="E272" t="str">
            <v>Chất kiểm chứng mức bất thường thấp</v>
          </cell>
          <cell r="F272" t="str">
            <v>0020003210 HemosIL Low Abnormal Control ASSAYED</v>
          </cell>
          <cell r="H272" t="str">
            <v>Hộp</v>
          </cell>
          <cell r="I272" t="str">
            <v/>
          </cell>
          <cell r="J272" t="str">
            <v>Công ty TNHH Kỹ thuật Thanh Hà</v>
          </cell>
          <cell r="K272" t="str">
            <v>Instrumentation Laboratory Company, Mỹ</v>
          </cell>
          <cell r="L272" t="str">
            <v>Hoa Kỳ</v>
          </cell>
          <cell r="M272" t="str">
            <v/>
          </cell>
          <cell r="N272" t="str">
            <v>2100383ĐKLH/BYT-TB-CT</v>
          </cell>
          <cell r="O272">
            <v>3069150</v>
          </cell>
          <cell r="P272">
            <v>3069150</v>
          </cell>
          <cell r="Q272">
            <v>3069150</v>
          </cell>
          <cell r="R272">
            <v>3069150</v>
          </cell>
          <cell r="S272" t="str">
            <v>N0249218</v>
          </cell>
          <cell r="T272" t="str">
            <v>779/QĐ-BVQY103</v>
          </cell>
          <cell r="U272">
            <v>46446</v>
          </cell>
          <cell r="V272">
            <v>0</v>
          </cell>
          <cell r="W272">
            <v>0</v>
          </cell>
          <cell r="X272">
            <v>12</v>
          </cell>
          <cell r="Y272">
            <v>12</v>
          </cell>
          <cell r="Z272">
            <v>0</v>
          </cell>
          <cell r="AA272">
            <v>3069150</v>
          </cell>
          <cell r="AB272">
            <v>36829800</v>
          </cell>
          <cell r="AC272">
            <v>12</v>
          </cell>
          <cell r="AD272">
            <v>3069150</v>
          </cell>
          <cell r="AE272">
            <v>36829800</v>
          </cell>
          <cell r="AF272">
            <v>0</v>
          </cell>
          <cell r="AG272">
            <v>0</v>
          </cell>
          <cell r="AJ272">
            <v>533548</v>
          </cell>
          <cell r="AK272">
            <v>12</v>
          </cell>
        </row>
        <row r="273">
          <cell r="E273" t="str">
            <v>Chất kiểm chứng mức bất thường thấp dùng cho các XN trên máy phân tích đông máu</v>
          </cell>
          <cell r="F273" t="str">
            <v>0020003210
HemosIL Low Abnormal Control ASSAYED</v>
          </cell>
          <cell r="H273" t="str">
            <v>Lọ</v>
          </cell>
          <cell r="I273" t="str">
            <v/>
          </cell>
          <cell r="J273" t="str">
            <v>Công ty TNHH Thiết bị Minh Tâm</v>
          </cell>
          <cell r="K273" t="str">
            <v>Instrumentation Laboratory Company, Mỹ</v>
          </cell>
          <cell r="L273" t="str">
            <v>Hoa Kỳ</v>
          </cell>
          <cell r="M273" t="str">
            <v/>
          </cell>
          <cell r="N273" t="str">
            <v>2100383ĐKLH/BYT-TB-CT</v>
          </cell>
          <cell r="O273">
            <v>306915</v>
          </cell>
          <cell r="P273">
            <v>306915</v>
          </cell>
          <cell r="Q273">
            <v>306915</v>
          </cell>
          <cell r="R273">
            <v>306915</v>
          </cell>
          <cell r="S273" t="str">
            <v>N0532071</v>
          </cell>
          <cell r="T273" t="str">
            <v>4682/QĐ-BVQY103</v>
          </cell>
          <cell r="U273">
            <v>46203</v>
          </cell>
          <cell r="V273">
            <v>0</v>
          </cell>
          <cell r="W273">
            <v>0</v>
          </cell>
          <cell r="X273">
            <v>100</v>
          </cell>
          <cell r="Y273">
            <v>100</v>
          </cell>
          <cell r="Z273">
            <v>0</v>
          </cell>
          <cell r="AA273">
            <v>306915</v>
          </cell>
          <cell r="AB273">
            <v>30691500</v>
          </cell>
          <cell r="AC273">
            <v>100</v>
          </cell>
          <cell r="AD273">
            <v>306915</v>
          </cell>
          <cell r="AE273">
            <v>30691500</v>
          </cell>
          <cell r="AF273">
            <v>0</v>
          </cell>
          <cell r="AG273">
            <v>0</v>
          </cell>
          <cell r="AJ273">
            <v>386691</v>
          </cell>
          <cell r="AK273">
            <v>100</v>
          </cell>
        </row>
        <row r="274">
          <cell r="E274" t="str">
            <v>Chất kiểm chứng mức bình thường</v>
          </cell>
          <cell r="F274" t="str">
            <v>HemosIL Normal Control ASSAYED; 0020003110</v>
          </cell>
          <cell r="H274" t="str">
            <v>Hộp</v>
          </cell>
          <cell r="I274" t="str">
            <v/>
          </cell>
          <cell r="J274" t="str">
            <v>Công ty TNHH Kỹ thuật Thanh Hà</v>
          </cell>
          <cell r="K274" t="str">
            <v>Instrumentation Laboratory/ Mỹ</v>
          </cell>
          <cell r="L274" t="str">
            <v>Hoa Kỳ</v>
          </cell>
          <cell r="M274" t="str">
            <v/>
          </cell>
          <cell r="N274" t="str">
            <v>2100384ĐKLH/BYT-TB-CT</v>
          </cell>
          <cell r="O274">
            <v>2483250</v>
          </cell>
          <cell r="P274">
            <v>2483250</v>
          </cell>
          <cell r="Q274">
            <v>2483250</v>
          </cell>
          <cell r="R274">
            <v>2483250</v>
          </cell>
          <cell r="S274" t="str">
            <v>N0148429</v>
          </cell>
          <cell r="T274" t="str">
            <v>779/QĐ-BVQY103</v>
          </cell>
          <cell r="U274">
            <v>46418</v>
          </cell>
          <cell r="V274">
            <v>0</v>
          </cell>
          <cell r="W274">
            <v>0</v>
          </cell>
          <cell r="X274">
            <v>19</v>
          </cell>
          <cell r="Y274">
            <v>18</v>
          </cell>
          <cell r="Z274">
            <v>1</v>
          </cell>
          <cell r="AA274">
            <v>2483250</v>
          </cell>
          <cell r="AB274">
            <v>47181750</v>
          </cell>
          <cell r="AC274">
            <v>19</v>
          </cell>
          <cell r="AD274">
            <v>2483250</v>
          </cell>
          <cell r="AE274">
            <v>47181750</v>
          </cell>
          <cell r="AF274">
            <v>0</v>
          </cell>
          <cell r="AG274">
            <v>0</v>
          </cell>
          <cell r="AJ274">
            <v>539447</v>
          </cell>
          <cell r="AK274">
            <v>19</v>
          </cell>
        </row>
        <row r="275">
          <cell r="E275" t="str">
            <v>Chất kiểm chứng Omni cho các xét nghiệm miễn dịch mức 1</v>
          </cell>
          <cell r="F275" t="str">
            <v>OPRO-101
MAS Omni IMMUNE PRO</v>
          </cell>
          <cell r="H275" t="str">
            <v>Lọ</v>
          </cell>
          <cell r="I275" t="str">
            <v/>
          </cell>
          <cell r="J275" t="str">
            <v>Công ty TNHH Thiết bị Minh Tâm</v>
          </cell>
          <cell r="K275" t="str">
            <v>Microgenics Corporation, Mỹ</v>
          </cell>
          <cell r="L275" t="str">
            <v>Hoa Kỳ</v>
          </cell>
          <cell r="M275" t="str">
            <v/>
          </cell>
          <cell r="N275" t="str">
            <v>2402580ĐKLH/BYT-HTTB</v>
          </cell>
          <cell r="O275">
            <v>3163650</v>
          </cell>
          <cell r="P275">
            <v>3163650</v>
          </cell>
          <cell r="Q275">
            <v>3163650</v>
          </cell>
          <cell r="R275">
            <v>3163650</v>
          </cell>
          <cell r="S275" t="str">
            <v>OPRO27121A</v>
          </cell>
          <cell r="T275" t="str">
            <v>743/QĐ-BVQY103</v>
          </cell>
          <cell r="U275">
            <v>46752</v>
          </cell>
          <cell r="V275">
            <v>0</v>
          </cell>
          <cell r="W275">
            <v>0</v>
          </cell>
          <cell r="X275">
            <v>14</v>
          </cell>
          <cell r="Y275">
            <v>14</v>
          </cell>
          <cell r="Z275">
            <v>0</v>
          </cell>
          <cell r="AA275">
            <v>3163650</v>
          </cell>
          <cell r="AB275">
            <v>44291100</v>
          </cell>
          <cell r="AC275">
            <v>14</v>
          </cell>
          <cell r="AD275">
            <v>3163650</v>
          </cell>
          <cell r="AE275">
            <v>44291100</v>
          </cell>
          <cell r="AF275">
            <v>0</v>
          </cell>
          <cell r="AG275">
            <v>0</v>
          </cell>
          <cell r="AJ275">
            <v>547074</v>
          </cell>
          <cell r="AK275">
            <v>14</v>
          </cell>
        </row>
        <row r="276">
          <cell r="E276" t="str">
            <v>Chất kiểm chứng Omni cho các xét nghiệm miễn dịch mức 2</v>
          </cell>
          <cell r="F276" t="str">
            <v>OPRO-202
MAS Omni IMMUNE PRO</v>
          </cell>
          <cell r="H276" t="str">
            <v>Lọ</v>
          </cell>
          <cell r="I276" t="str">
            <v/>
          </cell>
          <cell r="J276" t="str">
            <v>Công ty TNHH Thiết bị Minh Tâm</v>
          </cell>
          <cell r="K276" t="str">
            <v>Microgenics Corporation, Mỹ</v>
          </cell>
          <cell r="L276" t="str">
            <v>Hoa Kỳ</v>
          </cell>
          <cell r="M276" t="str">
            <v/>
          </cell>
          <cell r="N276" t="str">
            <v>2402580ĐKLH/BYT-HTTB</v>
          </cell>
          <cell r="O276">
            <v>3163650</v>
          </cell>
          <cell r="P276">
            <v>3163650</v>
          </cell>
          <cell r="Q276">
            <v>3163650</v>
          </cell>
          <cell r="R276">
            <v>3163650</v>
          </cell>
          <cell r="S276" t="str">
            <v>OPRO27122A</v>
          </cell>
          <cell r="T276" t="str">
            <v>743/QĐ-BVQY103</v>
          </cell>
          <cell r="U276">
            <v>46752</v>
          </cell>
          <cell r="V276">
            <v>0</v>
          </cell>
          <cell r="W276">
            <v>0</v>
          </cell>
          <cell r="X276">
            <v>14</v>
          </cell>
          <cell r="Y276">
            <v>14</v>
          </cell>
          <cell r="Z276">
            <v>0</v>
          </cell>
          <cell r="AA276">
            <v>3163650</v>
          </cell>
          <cell r="AB276">
            <v>44291100</v>
          </cell>
          <cell r="AC276">
            <v>14</v>
          </cell>
          <cell r="AD276">
            <v>3163650</v>
          </cell>
          <cell r="AE276">
            <v>44291100</v>
          </cell>
          <cell r="AF276">
            <v>0</v>
          </cell>
          <cell r="AG276">
            <v>0</v>
          </cell>
          <cell r="AJ276">
            <v>547075</v>
          </cell>
          <cell r="AK276">
            <v>14</v>
          </cell>
        </row>
        <row r="277">
          <cell r="E277" t="str">
            <v>Chất kiểm tra xét nghiệm IL-6</v>
          </cell>
          <cell r="F277" t="str">
            <v>ACCESS IL-6 QC; A16371</v>
          </cell>
          <cell r="H277" t="str">
            <v>Hộp</v>
          </cell>
          <cell r="I277" t="str">
            <v/>
          </cell>
          <cell r="J277" t="str">
            <v>Công ty TNHH Thiết bị Minh Tâm</v>
          </cell>
          <cell r="K277" t="str">
            <v>Beckman Coulter, Inc.</v>
          </cell>
          <cell r="L277" t="str">
            <v>Mỹ</v>
          </cell>
          <cell r="M277" t="str">
            <v/>
          </cell>
          <cell r="N277" t="str">
            <v>220001206/PCBB-BYT; 8085NK/BYT-TB-CT</v>
          </cell>
          <cell r="O277">
            <v>7067550</v>
          </cell>
          <cell r="P277">
            <v>7067550</v>
          </cell>
          <cell r="Q277">
            <v>7067550</v>
          </cell>
          <cell r="R277">
            <v>7067550</v>
          </cell>
          <cell r="S277" t="str">
            <v>338864</v>
          </cell>
          <cell r="T277" t="str">
            <v>4685/QĐ-BVQY103</v>
          </cell>
          <cell r="U277">
            <v>45827</v>
          </cell>
          <cell r="V277">
            <v>0</v>
          </cell>
          <cell r="W277">
            <v>0</v>
          </cell>
          <cell r="X277">
            <v>1</v>
          </cell>
          <cell r="Y277">
            <v>1</v>
          </cell>
          <cell r="Z277">
            <v>0</v>
          </cell>
          <cell r="AA277">
            <v>7067550</v>
          </cell>
          <cell r="AB277">
            <v>7067550</v>
          </cell>
          <cell r="AC277">
            <v>1</v>
          </cell>
          <cell r="AD277">
            <v>7067550</v>
          </cell>
          <cell r="AE277">
            <v>7067550</v>
          </cell>
          <cell r="AF277">
            <v>0</v>
          </cell>
          <cell r="AG277">
            <v>0</v>
          </cell>
          <cell r="AJ277">
            <v>387098</v>
          </cell>
          <cell r="AK277">
            <v>1</v>
          </cell>
        </row>
        <row r="278">
          <cell r="E278" t="str">
            <v>Chất ly giải hồng cầu</v>
          </cell>
          <cell r="F278" t="str">
            <v>Lysing Solution (10X); A07799</v>
          </cell>
          <cell r="H278" t="str">
            <v>Lọ</v>
          </cell>
          <cell r="I278" t="str">
            <v/>
          </cell>
          <cell r="J278" t="str">
            <v>Công ty TNHH Thiết bị Minh Tâm</v>
          </cell>
          <cell r="K278" t="str">
            <v>Immunotech S.A.S</v>
          </cell>
          <cell r="L278" t="str">
            <v>Pháp</v>
          </cell>
          <cell r="M278" t="str">
            <v/>
          </cell>
          <cell r="N278" t="str">
            <v>210001989/PCBA-HN</v>
          </cell>
          <cell r="O278">
            <v>8136450</v>
          </cell>
          <cell r="P278">
            <v>8136450</v>
          </cell>
          <cell r="Q278">
            <v>8136450</v>
          </cell>
          <cell r="R278">
            <v>8136450</v>
          </cell>
          <cell r="S278" t="str">
            <v>200533</v>
          </cell>
          <cell r="T278" t="str">
            <v>4682/QĐ-BVQY103</v>
          </cell>
          <cell r="U278">
            <v>45827</v>
          </cell>
          <cell r="V278">
            <v>0</v>
          </cell>
          <cell r="W278">
            <v>0</v>
          </cell>
          <cell r="X278">
            <v>2</v>
          </cell>
          <cell r="Y278">
            <v>2</v>
          </cell>
          <cell r="Z278">
            <v>0</v>
          </cell>
          <cell r="AA278">
            <v>8136450</v>
          </cell>
          <cell r="AB278">
            <v>16272900</v>
          </cell>
          <cell r="AC278">
            <v>2</v>
          </cell>
          <cell r="AD278">
            <v>8136450</v>
          </cell>
          <cell r="AE278">
            <v>16272900</v>
          </cell>
          <cell r="AF278">
            <v>0</v>
          </cell>
          <cell r="AG278">
            <v>0</v>
          </cell>
          <cell r="AJ278">
            <v>386692</v>
          </cell>
          <cell r="AK278">
            <v>3</v>
          </cell>
        </row>
        <row r="279">
          <cell r="E279" t="str">
            <v>Chất ly giải hồng cầu</v>
          </cell>
          <cell r="F279" t="str">
            <v>Lysing Solution (10X); A07799</v>
          </cell>
          <cell r="H279" t="str">
            <v>Lọ</v>
          </cell>
          <cell r="I279" t="str">
            <v/>
          </cell>
          <cell r="J279" t="str">
            <v>Công ty TNHH Thiết bị Minh Tâm</v>
          </cell>
          <cell r="K279" t="str">
            <v>Immunotech S.A.S</v>
          </cell>
          <cell r="L279" t="str">
            <v>Pháp</v>
          </cell>
          <cell r="M279" t="str">
            <v/>
          </cell>
          <cell r="N279" t="str">
            <v>210001989/PCBA-HN</v>
          </cell>
          <cell r="O279">
            <v>8136450</v>
          </cell>
          <cell r="P279">
            <v>8136450</v>
          </cell>
          <cell r="Q279">
            <v>8136450</v>
          </cell>
          <cell r="R279">
            <v>8136450</v>
          </cell>
          <cell r="S279" t="str">
            <v>200531</v>
          </cell>
          <cell r="T279" t="str">
            <v>4682/QĐ-BVQY103</v>
          </cell>
          <cell r="U279">
            <v>45759</v>
          </cell>
          <cell r="V279">
            <v>0</v>
          </cell>
          <cell r="W279">
            <v>0</v>
          </cell>
          <cell r="X279">
            <v>1</v>
          </cell>
          <cell r="Y279">
            <v>1</v>
          </cell>
          <cell r="Z279">
            <v>0</v>
          </cell>
          <cell r="AA279">
            <v>8136450</v>
          </cell>
          <cell r="AB279">
            <v>8136450</v>
          </cell>
          <cell r="AC279">
            <v>1</v>
          </cell>
          <cell r="AD279">
            <v>8136450</v>
          </cell>
          <cell r="AE279">
            <v>8136450</v>
          </cell>
          <cell r="AF279">
            <v>0</v>
          </cell>
          <cell r="AG279">
            <v>0</v>
          </cell>
          <cell r="AJ279">
            <v>383309</v>
          </cell>
          <cell r="AK279">
            <v>3</v>
          </cell>
        </row>
        <row r="280">
          <cell r="E280" t="str">
            <v>Chloramin B</v>
          </cell>
          <cell r="F280" t="str">
            <v>Chloramine B</v>
          </cell>
          <cell r="H280" t="str">
            <v>kg</v>
          </cell>
          <cell r="I280" t="str">
            <v/>
          </cell>
          <cell r="J280" t="str">
            <v>Công ty cổ phần Hóa chất cơ bản miền Nam</v>
          </cell>
          <cell r="K280" t="str">
            <v>Nhà máy Hóa Chất Biên Hòa</v>
          </cell>
          <cell r="L280" t="str">
            <v>Việt Nam</v>
          </cell>
          <cell r="M280" t="str">
            <v/>
          </cell>
          <cell r="N280" t="str">
            <v/>
          </cell>
          <cell r="O280">
            <v>105840</v>
          </cell>
          <cell r="P280">
            <v>105840</v>
          </cell>
          <cell r="Q280">
            <v>105840</v>
          </cell>
          <cell r="R280">
            <v>105840</v>
          </cell>
          <cell r="S280" t="str">
            <v>2/102024</v>
          </cell>
          <cell r="T280" t="str">
            <v>4836/QĐ-BVQY103</v>
          </cell>
          <cell r="U280">
            <v>47393</v>
          </cell>
          <cell r="V280">
            <v>0</v>
          </cell>
          <cell r="W280">
            <v>0</v>
          </cell>
          <cell r="X280">
            <v>400</v>
          </cell>
          <cell r="Y280">
            <v>400</v>
          </cell>
          <cell r="Z280">
            <v>0</v>
          </cell>
          <cell r="AA280">
            <v>105840</v>
          </cell>
          <cell r="AB280">
            <v>42336000</v>
          </cell>
          <cell r="AC280">
            <v>400</v>
          </cell>
          <cell r="AD280">
            <v>105840</v>
          </cell>
          <cell r="AE280">
            <v>42336000</v>
          </cell>
          <cell r="AF280">
            <v>0</v>
          </cell>
          <cell r="AG280">
            <v>0</v>
          </cell>
          <cell r="AJ280">
            <v>524857</v>
          </cell>
          <cell r="AK280">
            <v>400</v>
          </cell>
        </row>
        <row r="281">
          <cell r="E281" t="str">
            <v>Chứng dương lớp 1 cho xét nghiệm crossmach bằng flow</v>
          </cell>
          <cell r="F281" t="str">
            <v>FlowPRA™ Class l Positive Control; FL1-PC</v>
          </cell>
          <cell r="H281" t="str">
            <v>Hộp</v>
          </cell>
          <cell r="I281" t="str">
            <v/>
          </cell>
          <cell r="J281" t="str">
            <v>Công ty TNHH Thiết Bị Khoa Học Kỹ Thuật Hóa Sinh</v>
          </cell>
          <cell r="K281" t="str">
            <v>One Lambda</v>
          </cell>
          <cell r="L281" t="str">
            <v>Mỹ</v>
          </cell>
          <cell r="M281" t="str">
            <v/>
          </cell>
          <cell r="N281" t="str">
            <v>Số công bố: 240001767/PCBB-HCM</v>
          </cell>
          <cell r="O281">
            <v>3300000</v>
          </cell>
          <cell r="P281">
            <v>3300000</v>
          </cell>
          <cell r="Q281">
            <v>3300000</v>
          </cell>
          <cell r="R281">
            <v>3300000</v>
          </cell>
          <cell r="S281" t="str">
            <v>023</v>
          </cell>
          <cell r="T281" t="str">
            <v>779/QĐ-BVQY103</v>
          </cell>
          <cell r="U281">
            <v>46113</v>
          </cell>
          <cell r="V281">
            <v>0</v>
          </cell>
          <cell r="W281">
            <v>0</v>
          </cell>
          <cell r="X281">
            <v>1</v>
          </cell>
          <cell r="Y281">
            <v>1</v>
          </cell>
          <cell r="Z281">
            <v>0</v>
          </cell>
          <cell r="AA281">
            <v>3300000</v>
          </cell>
          <cell r="AB281">
            <v>3300000</v>
          </cell>
          <cell r="AC281">
            <v>1</v>
          </cell>
          <cell r="AD281">
            <v>3300000</v>
          </cell>
          <cell r="AE281">
            <v>3300000</v>
          </cell>
          <cell r="AF281">
            <v>0</v>
          </cell>
          <cell r="AG281">
            <v>0</v>
          </cell>
          <cell r="AJ281">
            <v>538631</v>
          </cell>
          <cell r="AK281">
            <v>1</v>
          </cell>
        </row>
        <row r="282">
          <cell r="E282" t="str">
            <v>Chứng dương lớp 2 cho xét nghiệm crossmach bằng flow</v>
          </cell>
          <cell r="F282" t="str">
            <v>FlowPRA™ Class 2 Positive Control; FL2-PC</v>
          </cell>
          <cell r="H282" t="str">
            <v>Hộp</v>
          </cell>
          <cell r="I282" t="str">
            <v/>
          </cell>
          <cell r="J282" t="str">
            <v>Công ty TNHH Thiết Bị Khoa Học Kỹ Thuật Hóa Sinh</v>
          </cell>
          <cell r="K282" t="str">
            <v>One Lambda</v>
          </cell>
          <cell r="L282" t="str">
            <v>Mỹ</v>
          </cell>
          <cell r="M282" t="str">
            <v/>
          </cell>
          <cell r="N282" t="str">
            <v>Số công bố: 240001767/PCBB-HCM</v>
          </cell>
          <cell r="O282">
            <v>3300000</v>
          </cell>
          <cell r="P282">
            <v>3300000</v>
          </cell>
          <cell r="Q282">
            <v>3300000</v>
          </cell>
          <cell r="R282">
            <v>3300000</v>
          </cell>
          <cell r="S282" t="str">
            <v>019</v>
          </cell>
          <cell r="T282" t="str">
            <v>779/QĐ-BVQY103</v>
          </cell>
          <cell r="U282">
            <v>46176</v>
          </cell>
          <cell r="V282">
            <v>0</v>
          </cell>
          <cell r="W282">
            <v>0</v>
          </cell>
          <cell r="X282">
            <v>1</v>
          </cell>
          <cell r="Y282">
            <v>1</v>
          </cell>
          <cell r="Z282">
            <v>0</v>
          </cell>
          <cell r="AA282">
            <v>3300000</v>
          </cell>
          <cell r="AB282">
            <v>3300000</v>
          </cell>
          <cell r="AC282">
            <v>1</v>
          </cell>
          <cell r="AD282">
            <v>3300000</v>
          </cell>
          <cell r="AE282">
            <v>3300000</v>
          </cell>
          <cell r="AF282">
            <v>0</v>
          </cell>
          <cell r="AG282">
            <v>0</v>
          </cell>
          <cell r="AJ282">
            <v>538632</v>
          </cell>
          <cell r="AK282">
            <v>1</v>
          </cell>
        </row>
        <row r="283">
          <cell r="E283" t="str">
            <v>Dải ống PCR nắp phẳng</v>
          </cell>
          <cell r="F283" t="str">
            <v>8 Strips PCR tube, white, Nonsterile 0.1mL; PCR-0108-W</v>
          </cell>
          <cell r="H283" t="str">
            <v>Dải</v>
          </cell>
          <cell r="I283" t="str">
            <v/>
          </cell>
          <cell r="J283" t="str">
            <v>Công ty cổ phần Giải pháp Y tế và Khoa học Suran</v>
          </cell>
          <cell r="K283" t="str">
            <v>ZHEJIANG AGEN</v>
          </cell>
          <cell r="L283" t="str">
            <v>Trung Quốc</v>
          </cell>
          <cell r="M283" t="str">
            <v/>
          </cell>
          <cell r="N283" t="str">
            <v>Không phân loại TTBYT</v>
          </cell>
          <cell r="O283">
            <v>7560</v>
          </cell>
          <cell r="P283">
            <v>7560</v>
          </cell>
          <cell r="Q283">
            <v>7560</v>
          </cell>
          <cell r="R283">
            <v>7560</v>
          </cell>
          <cell r="S283" t="str">
            <v>30824032</v>
          </cell>
          <cell r="T283" t="str">
            <v>1240/QĐ-BVQY103</v>
          </cell>
          <cell r="U283">
            <v>47452</v>
          </cell>
          <cell r="V283">
            <v>0</v>
          </cell>
          <cell r="W283">
            <v>0</v>
          </cell>
          <cell r="X283">
            <v>875</v>
          </cell>
          <cell r="Y283">
            <v>875</v>
          </cell>
          <cell r="Z283">
            <v>0</v>
          </cell>
          <cell r="AA283">
            <v>7560</v>
          </cell>
          <cell r="AB283">
            <v>6615000</v>
          </cell>
          <cell r="AC283">
            <v>5</v>
          </cell>
          <cell r="AD283">
            <v>7560</v>
          </cell>
          <cell r="AE283">
            <v>37800</v>
          </cell>
          <cell r="AF283">
            <v>870</v>
          </cell>
          <cell r="AG283">
            <v>6577200</v>
          </cell>
          <cell r="AJ283">
            <v>544855</v>
          </cell>
          <cell r="AK283">
            <v>875</v>
          </cell>
        </row>
        <row r="284">
          <cell r="E284" t="str">
            <v>Dầu Parafin</v>
          </cell>
          <cell r="F284" t="str">
            <v>Dầu Parafin</v>
          </cell>
          <cell r="H284" t="str">
            <v>lít</v>
          </cell>
          <cell r="I284" t="str">
            <v/>
          </cell>
          <cell r="J284" t="str">
            <v>Công ty Cổ phần Hóa Dược Việt Nam</v>
          </cell>
          <cell r="K284" t="str">
            <v>Eastto</v>
          </cell>
          <cell r="L284" t="str">
            <v>India</v>
          </cell>
          <cell r="M284" t="str">
            <v/>
          </cell>
          <cell r="N284" t="str">
            <v/>
          </cell>
          <cell r="O284">
            <v>66000</v>
          </cell>
          <cell r="P284">
            <v>66000</v>
          </cell>
          <cell r="Q284">
            <v>66000</v>
          </cell>
          <cell r="R284">
            <v>66000</v>
          </cell>
          <cell r="S284" t="str">
            <v>M-614/2024-25</v>
          </cell>
          <cell r="T284" t="str">
            <v>1452/QĐ-BVQY103</v>
          </cell>
          <cell r="U284">
            <v>46691</v>
          </cell>
          <cell r="V284">
            <v>0</v>
          </cell>
          <cell r="W284">
            <v>0</v>
          </cell>
          <cell r="X284">
            <v>20</v>
          </cell>
          <cell r="Y284">
            <v>20</v>
          </cell>
          <cell r="Z284">
            <v>0</v>
          </cell>
          <cell r="AA284">
            <v>66000</v>
          </cell>
          <cell r="AB284">
            <v>1320000</v>
          </cell>
          <cell r="AC284">
            <v>10</v>
          </cell>
          <cell r="AD284">
            <v>66000</v>
          </cell>
          <cell r="AE284">
            <v>660000</v>
          </cell>
          <cell r="AF284">
            <v>10</v>
          </cell>
          <cell r="AG284">
            <v>660000</v>
          </cell>
          <cell r="AJ284">
            <v>539196</v>
          </cell>
          <cell r="AK284">
            <v>20</v>
          </cell>
        </row>
        <row r="285">
          <cell r="E285" t="str">
            <v>Dịch bao</v>
          </cell>
          <cell r="F285" t="str">
            <v>DxFLEX Sheath Fluid; B73613</v>
          </cell>
          <cell r="H285" t="str">
            <v>Hộp</v>
          </cell>
          <cell r="I285" t="str">
            <v/>
          </cell>
          <cell r="J285" t="str">
            <v>Công ty TNHH Thiết bị Minh Tâm</v>
          </cell>
          <cell r="K285" t="str">
            <v>Beckman Coulter, Inc., Mỹ</v>
          </cell>
          <cell r="L285" t="str">
            <v>Mỹ</v>
          </cell>
          <cell r="M285" t="str">
            <v/>
          </cell>
          <cell r="N285" t="str">
            <v>180002516/PCBA-HN</v>
          </cell>
          <cell r="O285">
            <v>0</v>
          </cell>
          <cell r="P285">
            <v>0</v>
          </cell>
          <cell r="Q285">
            <v>0</v>
          </cell>
          <cell r="R285">
            <v>0</v>
          </cell>
          <cell r="S285" t="str">
            <v>6430125</v>
          </cell>
          <cell r="T285" t="str">
            <v>Hàng tặng</v>
          </cell>
          <cell r="U285">
            <v>45690</v>
          </cell>
          <cell r="V285">
            <v>0</v>
          </cell>
          <cell r="W285">
            <v>0</v>
          </cell>
          <cell r="X285">
            <v>5</v>
          </cell>
          <cell r="Y285">
            <v>5</v>
          </cell>
          <cell r="Z285">
            <v>0</v>
          </cell>
          <cell r="AA285">
            <v>0</v>
          </cell>
          <cell r="AB285">
            <v>0</v>
          </cell>
          <cell r="AC285">
            <v>5</v>
          </cell>
          <cell r="AD285">
            <v>0</v>
          </cell>
          <cell r="AE285">
            <v>0</v>
          </cell>
          <cell r="AF285">
            <v>0</v>
          </cell>
          <cell r="AG285">
            <v>0</v>
          </cell>
          <cell r="AJ285">
            <v>390783</v>
          </cell>
          <cell r="AK285">
            <v>10</v>
          </cell>
        </row>
        <row r="286">
          <cell r="E286" t="str">
            <v>Dịch bao</v>
          </cell>
          <cell r="F286" t="str">
            <v>DxFLEX Sheath Fluid; B73613</v>
          </cell>
          <cell r="H286" t="str">
            <v>Hộp</v>
          </cell>
          <cell r="I286" t="str">
            <v/>
          </cell>
          <cell r="J286" t="str">
            <v>Công ty TNHH Thiết bị Minh Tâm</v>
          </cell>
          <cell r="K286" t="str">
            <v>Beckman Coulter, Inc., Mỹ</v>
          </cell>
          <cell r="L286" t="str">
            <v>Mỹ</v>
          </cell>
          <cell r="M286" t="str">
            <v/>
          </cell>
          <cell r="N286" t="str">
            <v>180002516/PCBA-HN</v>
          </cell>
          <cell r="O286">
            <v>0</v>
          </cell>
          <cell r="P286">
            <v>0</v>
          </cell>
          <cell r="Q286">
            <v>0</v>
          </cell>
          <cell r="R286">
            <v>0</v>
          </cell>
          <cell r="S286" t="str">
            <v>6430128</v>
          </cell>
          <cell r="T286" t="str">
            <v>Hàng tặng</v>
          </cell>
          <cell r="U286">
            <v>45794</v>
          </cell>
          <cell r="V286">
            <v>0</v>
          </cell>
          <cell r="W286">
            <v>0</v>
          </cell>
          <cell r="X286">
            <v>1</v>
          </cell>
          <cell r="Y286">
            <v>1</v>
          </cell>
          <cell r="Z286">
            <v>0</v>
          </cell>
          <cell r="AA286">
            <v>0</v>
          </cell>
          <cell r="AB286">
            <v>0</v>
          </cell>
          <cell r="AC286">
            <v>1</v>
          </cell>
          <cell r="AD286">
            <v>0</v>
          </cell>
          <cell r="AE286">
            <v>0</v>
          </cell>
          <cell r="AF286">
            <v>0</v>
          </cell>
          <cell r="AG286">
            <v>0</v>
          </cell>
          <cell r="AJ286">
            <v>390782</v>
          </cell>
          <cell r="AK286">
            <v>10</v>
          </cell>
        </row>
        <row r="287">
          <cell r="E287" t="str">
            <v>Dịch bao</v>
          </cell>
          <cell r="F287" t="str">
            <v>DxFLEX Sheath Fluid; B73613</v>
          </cell>
          <cell r="H287" t="str">
            <v>Hộp</v>
          </cell>
          <cell r="I287" t="str">
            <v/>
          </cell>
          <cell r="J287" t="str">
            <v>Công ty TNHH Thiết bị Minh Tâm</v>
          </cell>
          <cell r="K287" t="str">
            <v>Beckman Coulter, Inc., Mỹ</v>
          </cell>
          <cell r="L287" t="str">
            <v>Mỹ</v>
          </cell>
          <cell r="M287" t="str">
            <v/>
          </cell>
          <cell r="N287" t="str">
            <v>180002516/PCBA-HN</v>
          </cell>
          <cell r="O287">
            <v>0</v>
          </cell>
          <cell r="P287">
            <v>0</v>
          </cell>
          <cell r="Q287">
            <v>0</v>
          </cell>
          <cell r="R287">
            <v>0</v>
          </cell>
          <cell r="S287" t="str">
            <v>6430127</v>
          </cell>
          <cell r="T287" t="str">
            <v>Hàng tặng</v>
          </cell>
          <cell r="U287">
            <v>45761</v>
          </cell>
          <cell r="V287">
            <v>0</v>
          </cell>
          <cell r="W287">
            <v>0</v>
          </cell>
          <cell r="X287">
            <v>4</v>
          </cell>
          <cell r="Y287">
            <v>4</v>
          </cell>
          <cell r="Z287">
            <v>0</v>
          </cell>
          <cell r="AA287">
            <v>0</v>
          </cell>
          <cell r="AB287">
            <v>0</v>
          </cell>
          <cell r="AC287">
            <v>4</v>
          </cell>
          <cell r="AD287">
            <v>0</v>
          </cell>
          <cell r="AE287">
            <v>0</v>
          </cell>
          <cell r="AF287">
            <v>0</v>
          </cell>
          <cell r="AG287">
            <v>0</v>
          </cell>
          <cell r="AJ287">
            <v>390781</v>
          </cell>
          <cell r="AK287">
            <v>10</v>
          </cell>
        </row>
        <row r="288">
          <cell r="E288" t="str">
            <v>Dung dịch bộc lộ kháng nguyên 1</v>
          </cell>
          <cell r="F288" t="str">
            <v>Bond Epitope Retrieval 1 - 1L</v>
          </cell>
          <cell r="H288" t="str">
            <v>Chai</v>
          </cell>
          <cell r="I288" t="str">
            <v/>
          </cell>
          <cell r="J288" t="str">
            <v>Công ty TNHH Lê Lợi</v>
          </cell>
          <cell r="K288" t="str">
            <v>Leica</v>
          </cell>
          <cell r="L288" t="str">
            <v>Anh</v>
          </cell>
          <cell r="M288" t="str">
            <v/>
          </cell>
          <cell r="N288" t="str">
            <v>170001138/PCBA-HN</v>
          </cell>
          <cell r="O288">
            <v>9500000</v>
          </cell>
          <cell r="P288">
            <v>9500000</v>
          </cell>
          <cell r="Q288">
            <v>9500000</v>
          </cell>
          <cell r="R288">
            <v>9500000</v>
          </cell>
          <cell r="S288" t="str">
            <v>ER1138324</v>
          </cell>
          <cell r="T288" t="str">
            <v>2576/QĐ-BVQY103</v>
          </cell>
          <cell r="U288">
            <v>46155</v>
          </cell>
          <cell r="V288">
            <v>0</v>
          </cell>
          <cell r="W288">
            <v>0</v>
          </cell>
          <cell r="X288">
            <v>3</v>
          </cell>
          <cell r="Y288">
            <v>3</v>
          </cell>
          <cell r="Z288">
            <v>0</v>
          </cell>
          <cell r="AA288">
            <v>9500000</v>
          </cell>
          <cell r="AB288">
            <v>28500000</v>
          </cell>
          <cell r="AC288">
            <v>3</v>
          </cell>
          <cell r="AD288">
            <v>9500000</v>
          </cell>
          <cell r="AE288">
            <v>28500000</v>
          </cell>
          <cell r="AF288">
            <v>0</v>
          </cell>
          <cell r="AG288">
            <v>0</v>
          </cell>
          <cell r="AJ288">
            <v>386677</v>
          </cell>
          <cell r="AK288">
            <v>3</v>
          </cell>
        </row>
        <row r="289">
          <cell r="E289" t="str">
            <v>Dung dịch bộc lộ kháng nguyên 2</v>
          </cell>
          <cell r="F289" t="str">
            <v>Bond Epitope Retrieval 2 - 1L</v>
          </cell>
          <cell r="H289" t="str">
            <v>Chai</v>
          </cell>
          <cell r="I289" t="str">
            <v/>
          </cell>
          <cell r="J289" t="str">
            <v>Công ty TNHH Lê Lợi</v>
          </cell>
          <cell r="K289" t="str">
            <v>Leica</v>
          </cell>
          <cell r="L289" t="str">
            <v>Anh</v>
          </cell>
          <cell r="M289" t="str">
            <v/>
          </cell>
          <cell r="N289" t="str">
            <v>170001138/PCBA-HN</v>
          </cell>
          <cell r="O289">
            <v>9500000</v>
          </cell>
          <cell r="P289">
            <v>9500000</v>
          </cell>
          <cell r="Q289">
            <v>9500000</v>
          </cell>
          <cell r="R289">
            <v>9500000</v>
          </cell>
          <cell r="S289" t="str">
            <v>ER2138634</v>
          </cell>
          <cell r="T289" t="str">
            <v>2576/QĐ-BVQY103</v>
          </cell>
          <cell r="U289">
            <v>46176</v>
          </cell>
          <cell r="V289">
            <v>0</v>
          </cell>
          <cell r="W289">
            <v>0</v>
          </cell>
          <cell r="X289">
            <v>3</v>
          </cell>
          <cell r="Y289">
            <v>3</v>
          </cell>
          <cell r="Z289">
            <v>0</v>
          </cell>
          <cell r="AA289">
            <v>9500000</v>
          </cell>
          <cell r="AB289">
            <v>28500000</v>
          </cell>
          <cell r="AC289">
            <v>3</v>
          </cell>
          <cell r="AD289">
            <v>9500000</v>
          </cell>
          <cell r="AE289">
            <v>28500000</v>
          </cell>
          <cell r="AF289">
            <v>0</v>
          </cell>
          <cell r="AG289">
            <v>0</v>
          </cell>
          <cell r="AJ289">
            <v>386678</v>
          </cell>
          <cell r="AK289">
            <v>3</v>
          </cell>
        </row>
        <row r="290">
          <cell r="E290" t="str">
            <v>Dung dịch chạy máy phân tích HLA-SSO</v>
          </cell>
          <cell r="F290" t="str">
            <v>Luminex Sheath Fluid - 20 liters; LXSF20</v>
          </cell>
          <cell r="H290" t="str">
            <v>Thùng</v>
          </cell>
          <cell r="I290" t="str">
            <v/>
          </cell>
          <cell r="J290" t="str">
            <v>Công ty TNHH Thiết Bị Khoa Học Kỹ Thuật Hóa Sinh</v>
          </cell>
          <cell r="K290" t="str">
            <v>Luminex</v>
          </cell>
          <cell r="L290" t="str">
            <v>Mỹ</v>
          </cell>
          <cell r="M290" t="str">
            <v/>
          </cell>
          <cell r="N290" t="str">
            <v>Số công bố: 180000403/PCBA-HCM</v>
          </cell>
          <cell r="O290">
            <v>2992500</v>
          </cell>
          <cell r="P290">
            <v>2992500</v>
          </cell>
          <cell r="Q290">
            <v>2992500</v>
          </cell>
          <cell r="R290">
            <v>2992500</v>
          </cell>
          <cell r="S290" t="str">
            <v>C11985</v>
          </cell>
          <cell r="T290" t="str">
            <v>779/QĐ-BVQY103</v>
          </cell>
          <cell r="U290">
            <v>46346</v>
          </cell>
          <cell r="V290">
            <v>0</v>
          </cell>
          <cell r="W290">
            <v>0</v>
          </cell>
          <cell r="X290">
            <v>3</v>
          </cell>
          <cell r="Y290">
            <v>3</v>
          </cell>
          <cell r="Z290">
            <v>0</v>
          </cell>
          <cell r="AA290">
            <v>2992500</v>
          </cell>
          <cell r="AB290">
            <v>8977500</v>
          </cell>
          <cell r="AC290">
            <v>3</v>
          </cell>
          <cell r="AD290">
            <v>2992500</v>
          </cell>
          <cell r="AE290">
            <v>8977500</v>
          </cell>
          <cell r="AF290">
            <v>0</v>
          </cell>
          <cell r="AG290">
            <v>0</v>
          </cell>
          <cell r="AJ290">
            <v>538630</v>
          </cell>
          <cell r="AK290">
            <v>3</v>
          </cell>
        </row>
        <row r="291">
          <cell r="E291" t="str">
            <v>Dung dịch chất phụ gia</v>
          </cell>
          <cell r="F291" t="str">
            <v>11930346122 SYS WASH ELECSYS</v>
          </cell>
          <cell r="H291" t="str">
            <v>Hộp</v>
          </cell>
          <cell r="I291" t="str">
            <v/>
          </cell>
          <cell r="J291" t="str">
            <v>Công ty cổ phần thiết bị y tế Thành An</v>
          </cell>
          <cell r="K291" t="str">
            <v>Roche Diagnostics GmbH</v>
          </cell>
          <cell r="L291" t="str">
            <v>GERMANY</v>
          </cell>
          <cell r="M291" t="str">
            <v/>
          </cell>
          <cell r="N291" t="str">
            <v>220000565/PCBA-HCM</v>
          </cell>
          <cell r="O291">
            <v>1369404</v>
          </cell>
          <cell r="P291">
            <v>1369404</v>
          </cell>
          <cell r="Q291">
            <v>1369404</v>
          </cell>
          <cell r="R291">
            <v>1369404</v>
          </cell>
          <cell r="S291" t="str">
            <v>81302301</v>
          </cell>
          <cell r="T291" t="str">
            <v>823/QĐ_BVQY103</v>
          </cell>
          <cell r="U291">
            <v>45930</v>
          </cell>
          <cell r="V291">
            <v>0</v>
          </cell>
          <cell r="W291">
            <v>0</v>
          </cell>
          <cell r="X291">
            <v>1</v>
          </cell>
          <cell r="Y291">
            <v>1</v>
          </cell>
          <cell r="Z291">
            <v>0</v>
          </cell>
          <cell r="AA291">
            <v>1369404</v>
          </cell>
          <cell r="AB291">
            <v>1369404</v>
          </cell>
          <cell r="AC291">
            <v>1</v>
          </cell>
          <cell r="AD291">
            <v>1369404</v>
          </cell>
          <cell r="AE291">
            <v>1369404</v>
          </cell>
          <cell r="AF291">
            <v>0</v>
          </cell>
          <cell r="AG291">
            <v>0</v>
          </cell>
          <cell r="AJ291">
            <v>538348</v>
          </cell>
          <cell r="AK291">
            <v>7</v>
          </cell>
        </row>
        <row r="292">
          <cell r="E292" t="str">
            <v>Dung dịch chất phụ gia</v>
          </cell>
          <cell r="F292" t="str">
            <v>11930346122 SYS WASH ELECSYS</v>
          </cell>
          <cell r="H292" t="str">
            <v>Hộp</v>
          </cell>
          <cell r="I292" t="str">
            <v/>
          </cell>
          <cell r="J292" t="str">
            <v>Công ty cổ phần thiết bị y tế Thành An</v>
          </cell>
          <cell r="K292" t="str">
            <v>Roche Diagnostics GmbH</v>
          </cell>
          <cell r="L292" t="str">
            <v>GERMANY</v>
          </cell>
          <cell r="M292" t="str">
            <v/>
          </cell>
          <cell r="N292" t="str">
            <v>220000565/PCBA-HCM</v>
          </cell>
          <cell r="O292">
            <v>1369404</v>
          </cell>
          <cell r="P292">
            <v>1369404</v>
          </cell>
          <cell r="Q292">
            <v>1369404</v>
          </cell>
          <cell r="R292">
            <v>1369404</v>
          </cell>
          <cell r="S292" t="str">
            <v>80259101</v>
          </cell>
          <cell r="T292" t="str">
            <v>823/QĐ_BVQY103</v>
          </cell>
          <cell r="U292">
            <v>45900</v>
          </cell>
          <cell r="V292">
            <v>0</v>
          </cell>
          <cell r="W292">
            <v>0</v>
          </cell>
          <cell r="X292">
            <v>2</v>
          </cell>
          <cell r="Y292">
            <v>2</v>
          </cell>
          <cell r="Z292">
            <v>0</v>
          </cell>
          <cell r="AA292">
            <v>1369404</v>
          </cell>
          <cell r="AB292">
            <v>2738808</v>
          </cell>
          <cell r="AC292">
            <v>2</v>
          </cell>
          <cell r="AD292">
            <v>1369404</v>
          </cell>
          <cell r="AE292">
            <v>2738808</v>
          </cell>
          <cell r="AF292">
            <v>0</v>
          </cell>
          <cell r="AG292">
            <v>0</v>
          </cell>
          <cell r="AJ292">
            <v>534670</v>
          </cell>
          <cell r="AK292">
            <v>7</v>
          </cell>
        </row>
        <row r="293">
          <cell r="E293" t="str">
            <v>Dung dịch chất phụ gia</v>
          </cell>
          <cell r="F293" t="str">
            <v>11930346122 SYS WASH ELECSYS</v>
          </cell>
          <cell r="H293" t="str">
            <v>Hộp</v>
          </cell>
          <cell r="I293" t="str">
            <v/>
          </cell>
          <cell r="J293" t="str">
            <v>Công ty cổ phần thiết bị y tế Thành An</v>
          </cell>
          <cell r="K293" t="str">
            <v>Roche Diagnostics GmbH</v>
          </cell>
          <cell r="L293" t="str">
            <v>GERMANY</v>
          </cell>
          <cell r="M293" t="str">
            <v/>
          </cell>
          <cell r="N293" t="str">
            <v>220000565/PCBA-HCM</v>
          </cell>
          <cell r="O293">
            <v>1369404</v>
          </cell>
          <cell r="P293">
            <v>1369404</v>
          </cell>
          <cell r="Q293">
            <v>1369404</v>
          </cell>
          <cell r="R293">
            <v>1369404</v>
          </cell>
          <cell r="S293" t="str">
            <v>80258901</v>
          </cell>
          <cell r="T293" t="str">
            <v>148/QĐ-BVQY103</v>
          </cell>
          <cell r="U293">
            <v>45900</v>
          </cell>
          <cell r="V293">
            <v>0</v>
          </cell>
          <cell r="W293">
            <v>0</v>
          </cell>
          <cell r="X293">
            <v>4</v>
          </cell>
          <cell r="Y293">
            <v>4</v>
          </cell>
          <cell r="Z293">
            <v>0</v>
          </cell>
          <cell r="AA293">
            <v>1369404</v>
          </cell>
          <cell r="AB293">
            <v>5477616</v>
          </cell>
          <cell r="AC293">
            <v>4</v>
          </cell>
          <cell r="AD293">
            <v>1369404</v>
          </cell>
          <cell r="AE293">
            <v>5477616</v>
          </cell>
          <cell r="AF293">
            <v>0</v>
          </cell>
          <cell r="AG293">
            <v>0</v>
          </cell>
          <cell r="AJ293">
            <v>528234</v>
          </cell>
          <cell r="AK293">
            <v>7</v>
          </cell>
        </row>
        <row r="294">
          <cell r="E294" t="str">
            <v>Dung dịch dùng cho xét nghiệm tế bào cặn nước tiểu</v>
          </cell>
          <cell r="F294" t="str">
            <v>iQ Lamina; 800-3236</v>
          </cell>
          <cell r="H294" t="str">
            <v>Hộp</v>
          </cell>
          <cell r="I294" t="str">
            <v/>
          </cell>
          <cell r="J294" t="str">
            <v>Công ty TNHH Kỹ thuật Thanh Hà</v>
          </cell>
          <cell r="K294" t="str">
            <v>Beckman Coulter, Inc., Mỹ sản xuất cho Beckman Coulter Ireland Inc., Ai-len</v>
          </cell>
          <cell r="L294" t="str">
            <v>Mỹ</v>
          </cell>
          <cell r="M294" t="str">
            <v/>
          </cell>
          <cell r="N294" t="str">
            <v>190000912/PCBA-HN</v>
          </cell>
          <cell r="O294">
            <v>22578150</v>
          </cell>
          <cell r="P294">
            <v>22578150</v>
          </cell>
          <cell r="Q294">
            <v>22578150</v>
          </cell>
          <cell r="R294">
            <v>22578150</v>
          </cell>
          <cell r="S294" t="str">
            <v>461-25</v>
          </cell>
          <cell r="T294" t="str">
            <v>779/QĐ-BVQY103</v>
          </cell>
          <cell r="U294">
            <v>46234</v>
          </cell>
          <cell r="V294">
            <v>0</v>
          </cell>
          <cell r="W294">
            <v>0</v>
          </cell>
          <cell r="X294">
            <v>2</v>
          </cell>
          <cell r="Y294">
            <v>2</v>
          </cell>
          <cell r="Z294">
            <v>0</v>
          </cell>
          <cell r="AA294">
            <v>22578150</v>
          </cell>
          <cell r="AB294">
            <v>45156300</v>
          </cell>
          <cell r="AC294">
            <v>2</v>
          </cell>
          <cell r="AD294">
            <v>22578150</v>
          </cell>
          <cell r="AE294">
            <v>45156300</v>
          </cell>
          <cell r="AF294">
            <v>0</v>
          </cell>
          <cell r="AG294">
            <v>0</v>
          </cell>
          <cell r="AJ294">
            <v>544489</v>
          </cell>
          <cell r="AK294">
            <v>2</v>
          </cell>
        </row>
        <row r="295">
          <cell r="E295" t="str">
            <v>Dung dịch đệm ISE</v>
          </cell>
          <cell r="F295" t="str">
            <v>66320
ISE Buffer</v>
          </cell>
          <cell r="H295" t="str">
            <v>Hộp</v>
          </cell>
          <cell r="I295" t="str">
            <v/>
          </cell>
          <cell r="J295" t="str">
            <v>Công ty TNHH Thiết bị Minh Tâm</v>
          </cell>
          <cell r="K295" t="str">
            <v>Beckman Coulter Ireland Inc., Ai-len</v>
          </cell>
          <cell r="L295" t="str">
            <v>Ailen</v>
          </cell>
          <cell r="M295" t="str">
            <v/>
          </cell>
          <cell r="N295" t="str">
            <v>170000220/PCBA-HN</v>
          </cell>
          <cell r="O295">
            <v>5721660</v>
          </cell>
          <cell r="P295">
            <v>5721660</v>
          </cell>
          <cell r="Q295">
            <v>5721660</v>
          </cell>
          <cell r="R295">
            <v>5721660</v>
          </cell>
          <cell r="S295" t="str">
            <v>2777</v>
          </cell>
          <cell r="T295" t="str">
            <v>90/QĐ-BVQY103</v>
          </cell>
          <cell r="U295">
            <v>46002</v>
          </cell>
          <cell r="V295">
            <v>0</v>
          </cell>
          <cell r="W295">
            <v>0</v>
          </cell>
          <cell r="X295">
            <v>12</v>
          </cell>
          <cell r="Y295">
            <v>12</v>
          </cell>
          <cell r="Z295">
            <v>0</v>
          </cell>
          <cell r="AA295">
            <v>5721660</v>
          </cell>
          <cell r="AB295">
            <v>68659920</v>
          </cell>
          <cell r="AC295">
            <v>12</v>
          </cell>
          <cell r="AD295">
            <v>5721660</v>
          </cell>
          <cell r="AE295">
            <v>68659920</v>
          </cell>
          <cell r="AF295">
            <v>0</v>
          </cell>
          <cell r="AG295">
            <v>0</v>
          </cell>
          <cell r="AJ295">
            <v>527713</v>
          </cell>
          <cell r="AK295">
            <v>27</v>
          </cell>
        </row>
        <row r="296">
          <cell r="E296" t="str">
            <v>Dung dịch đệm ISE</v>
          </cell>
          <cell r="F296" t="str">
            <v>66320
ISE Buffer</v>
          </cell>
          <cell r="H296" t="str">
            <v>Hộp</v>
          </cell>
          <cell r="I296" t="str">
            <v/>
          </cell>
          <cell r="J296" t="str">
            <v>Công ty TNHH Thiết bị Minh Tâm</v>
          </cell>
          <cell r="K296" t="str">
            <v>Beckman Coulter Ireland Inc., Ai-len</v>
          </cell>
          <cell r="L296" t="str">
            <v>Ailen</v>
          </cell>
          <cell r="M296" t="str">
            <v/>
          </cell>
          <cell r="N296" t="str">
            <v>170000220/PCBA-HN</v>
          </cell>
          <cell r="O296">
            <v>5721660</v>
          </cell>
          <cell r="P296">
            <v>5721660</v>
          </cell>
          <cell r="Q296">
            <v>5721660</v>
          </cell>
          <cell r="R296">
            <v>5721660</v>
          </cell>
          <cell r="S296" t="str">
            <v>2774</v>
          </cell>
          <cell r="T296" t="str">
            <v>2965/QĐ-BVQY103</v>
          </cell>
          <cell r="U296">
            <v>45948</v>
          </cell>
          <cell r="V296">
            <v>0</v>
          </cell>
          <cell r="W296">
            <v>0</v>
          </cell>
          <cell r="X296">
            <v>5</v>
          </cell>
          <cell r="Y296">
            <v>5</v>
          </cell>
          <cell r="Z296">
            <v>0</v>
          </cell>
          <cell r="AA296">
            <v>5721660</v>
          </cell>
          <cell r="AB296">
            <v>28608300</v>
          </cell>
          <cell r="AC296">
            <v>5</v>
          </cell>
          <cell r="AD296">
            <v>5721660</v>
          </cell>
          <cell r="AE296">
            <v>28608300</v>
          </cell>
          <cell r="AF296">
            <v>0</v>
          </cell>
          <cell r="AG296">
            <v>0</v>
          </cell>
          <cell r="AJ296">
            <v>521786</v>
          </cell>
          <cell r="AK296">
            <v>27</v>
          </cell>
        </row>
        <row r="297">
          <cell r="E297" t="str">
            <v>Dung dịch đệm ISE</v>
          </cell>
          <cell r="F297" t="str">
            <v>66320
ISE Buffer</v>
          </cell>
          <cell r="H297" t="str">
            <v>Hộp</v>
          </cell>
          <cell r="I297" t="str">
            <v/>
          </cell>
          <cell r="J297" t="str">
            <v>Công ty TNHH Thiết bị Minh Tâm</v>
          </cell>
          <cell r="K297" t="str">
            <v>Beckman Coulter Ireland Inc., Ai-len</v>
          </cell>
          <cell r="L297" t="str">
            <v>Ailen</v>
          </cell>
          <cell r="M297" t="str">
            <v/>
          </cell>
          <cell r="N297" t="str">
            <v>170000220/PCBA-HN</v>
          </cell>
          <cell r="O297">
            <v>5721660</v>
          </cell>
          <cell r="P297">
            <v>5721660</v>
          </cell>
          <cell r="Q297">
            <v>5721660</v>
          </cell>
          <cell r="R297">
            <v>5721660</v>
          </cell>
          <cell r="S297" t="str">
            <v>2757</v>
          </cell>
          <cell r="T297" t="str">
            <v>2851/QĐ-BVQY103</v>
          </cell>
          <cell r="U297">
            <v>45708</v>
          </cell>
          <cell r="V297">
            <v>0</v>
          </cell>
          <cell r="W297">
            <v>0</v>
          </cell>
          <cell r="X297">
            <v>2</v>
          </cell>
          <cell r="Y297">
            <v>2</v>
          </cell>
          <cell r="Z297">
            <v>0</v>
          </cell>
          <cell r="AA297">
            <v>5721660</v>
          </cell>
          <cell r="AB297">
            <v>11443320</v>
          </cell>
          <cell r="AC297">
            <v>2</v>
          </cell>
          <cell r="AD297">
            <v>5721660</v>
          </cell>
          <cell r="AE297">
            <v>11443320</v>
          </cell>
          <cell r="AF297">
            <v>0</v>
          </cell>
          <cell r="AG297">
            <v>0</v>
          </cell>
          <cell r="AJ297">
            <v>386672</v>
          </cell>
          <cell r="AK297">
            <v>27</v>
          </cell>
        </row>
        <row r="298">
          <cell r="E298" t="str">
            <v>Dung dịch đệm ISE</v>
          </cell>
          <cell r="F298" t="str">
            <v>66320
ISE Buffer</v>
          </cell>
          <cell r="H298" t="str">
            <v>Hộp</v>
          </cell>
          <cell r="I298" t="str">
            <v/>
          </cell>
          <cell r="J298" t="str">
            <v>Công ty TNHH Thiết bị Minh Tâm</v>
          </cell>
          <cell r="K298" t="str">
            <v>Beckman Coulter Ireland Inc., Ai-len</v>
          </cell>
          <cell r="L298" t="str">
            <v>Ailen</v>
          </cell>
          <cell r="M298" t="str">
            <v/>
          </cell>
          <cell r="N298" t="str">
            <v>170000220/PCBA-HN</v>
          </cell>
          <cell r="O298">
            <v>5721660</v>
          </cell>
          <cell r="P298">
            <v>5721660</v>
          </cell>
          <cell r="Q298">
            <v>5721660</v>
          </cell>
          <cell r="R298">
            <v>5721660</v>
          </cell>
          <cell r="S298" t="str">
            <v>2770</v>
          </cell>
          <cell r="T298" t="str">
            <v>2851/QĐ-BVQY103</v>
          </cell>
          <cell r="U298">
            <v>45890</v>
          </cell>
          <cell r="V298">
            <v>0</v>
          </cell>
          <cell r="W298">
            <v>0</v>
          </cell>
          <cell r="X298">
            <v>8</v>
          </cell>
          <cell r="Y298">
            <v>8</v>
          </cell>
          <cell r="Z298">
            <v>0</v>
          </cell>
          <cell r="AA298">
            <v>5721660</v>
          </cell>
          <cell r="AB298">
            <v>45773280</v>
          </cell>
          <cell r="AC298">
            <v>8</v>
          </cell>
          <cell r="AD298">
            <v>5721660</v>
          </cell>
          <cell r="AE298">
            <v>45773280</v>
          </cell>
          <cell r="AF298">
            <v>0</v>
          </cell>
          <cell r="AG298">
            <v>0</v>
          </cell>
          <cell r="AJ298">
            <v>386668</v>
          </cell>
          <cell r="AK298">
            <v>27</v>
          </cell>
        </row>
        <row r="299">
          <cell r="E299" t="str">
            <v>Dung dịch đệm rửa</v>
          </cell>
          <cell r="F299" t="str">
            <v>ARCHITECT Concentrated Wash Buffer, 6C54-58</v>
          </cell>
          <cell r="H299" t="str">
            <v>Hộp</v>
          </cell>
          <cell r="I299" t="str">
            <v/>
          </cell>
          <cell r="J299" t="str">
            <v>Công ty Cổ phần Trang Thiết bị Y tế và Dịch vụ Thiên Trường</v>
          </cell>
          <cell r="K299" t="str">
            <v>Abbott Ireland Diagnostics Division, Ireland (Finisklin Business Park, Sligo, Ireland)</v>
          </cell>
          <cell r="L299" t="str">
            <v>Aixơlen</v>
          </cell>
          <cell r="M299" t="str">
            <v/>
          </cell>
          <cell r="N299" t="str">
            <v>230000977/PCBA-HN</v>
          </cell>
          <cell r="O299">
            <v>1142500</v>
          </cell>
          <cell r="P299">
            <v>1142500</v>
          </cell>
          <cell r="Q299">
            <v>1142500</v>
          </cell>
          <cell r="R299">
            <v>1142500</v>
          </cell>
          <cell r="S299" t="str">
            <v>70167FZ00</v>
          </cell>
          <cell r="T299" t="str">
            <v>743/QĐ-BVQY103</v>
          </cell>
          <cell r="U299">
            <v>45922</v>
          </cell>
          <cell r="V299">
            <v>0</v>
          </cell>
          <cell r="W299">
            <v>0</v>
          </cell>
          <cell r="X299">
            <v>5</v>
          </cell>
          <cell r="Y299">
            <v>5</v>
          </cell>
          <cell r="Z299">
            <v>0</v>
          </cell>
          <cell r="AA299">
            <v>1142500</v>
          </cell>
          <cell r="AB299">
            <v>5712500</v>
          </cell>
          <cell r="AC299">
            <v>5</v>
          </cell>
          <cell r="AD299">
            <v>1142500</v>
          </cell>
          <cell r="AE299">
            <v>5712500</v>
          </cell>
          <cell r="AF299">
            <v>0</v>
          </cell>
          <cell r="AG299">
            <v>0</v>
          </cell>
          <cell r="AJ299">
            <v>546418</v>
          </cell>
          <cell r="AK299">
            <v>40</v>
          </cell>
        </row>
        <row r="300">
          <cell r="E300" t="str">
            <v>Dung dịch đệm rửa</v>
          </cell>
          <cell r="F300" t="str">
            <v>ARCHITECT Concentrated Wash Buffer, 6C54-58</v>
          </cell>
          <cell r="H300" t="str">
            <v>Hộp</v>
          </cell>
          <cell r="I300" t="str">
            <v/>
          </cell>
          <cell r="J300" t="str">
            <v>Công ty Cổ phần Trang Thiết bị Y tế và Dịch vụ Thiên Trường</v>
          </cell>
          <cell r="K300" t="str">
            <v>Abbott Ireland Diagnostics Division, Ireland (Finisklin Business Park, Sligo, Ireland)</v>
          </cell>
          <cell r="L300" t="str">
            <v>Aixơlen</v>
          </cell>
          <cell r="M300" t="str">
            <v/>
          </cell>
          <cell r="N300" t="str">
            <v>230000977/PCBA-HN</v>
          </cell>
          <cell r="O300">
            <v>1142500</v>
          </cell>
          <cell r="P300">
            <v>1142500</v>
          </cell>
          <cell r="Q300">
            <v>1142500</v>
          </cell>
          <cell r="R300">
            <v>1142500</v>
          </cell>
          <cell r="S300" t="str">
            <v>68184FZ00</v>
          </cell>
          <cell r="T300" t="str">
            <v>743/QĐ-BVQY103</v>
          </cell>
          <cell r="U300">
            <v>45894</v>
          </cell>
          <cell r="V300">
            <v>0</v>
          </cell>
          <cell r="W300">
            <v>0</v>
          </cell>
          <cell r="X300">
            <v>5</v>
          </cell>
          <cell r="Y300">
            <v>5</v>
          </cell>
          <cell r="Z300">
            <v>0</v>
          </cell>
          <cell r="AA300">
            <v>1142500</v>
          </cell>
          <cell r="AB300">
            <v>5712500</v>
          </cell>
          <cell r="AC300">
            <v>5</v>
          </cell>
          <cell r="AD300">
            <v>1142500</v>
          </cell>
          <cell r="AE300">
            <v>5712500</v>
          </cell>
          <cell r="AF300">
            <v>0</v>
          </cell>
          <cell r="AG300">
            <v>0</v>
          </cell>
          <cell r="AJ300">
            <v>537652</v>
          </cell>
          <cell r="AK300">
            <v>40</v>
          </cell>
        </row>
        <row r="301">
          <cell r="E301" t="str">
            <v>Dung dịch đệm rửa</v>
          </cell>
          <cell r="F301" t="str">
            <v>ARCHITECT Concentrated Wash Buffer, 6C54-58</v>
          </cell>
          <cell r="H301" t="str">
            <v>Hộp</v>
          </cell>
          <cell r="I301" t="str">
            <v/>
          </cell>
          <cell r="J301" t="str">
            <v>Công ty Cổ phần Trang Thiết bị Y tế và Dịch vụ Thiên Trường</v>
          </cell>
          <cell r="K301" t="str">
            <v>Abbott Ireland Diagnostics Division, Ireland (Finisklin Business Park, Sligo, Ireland)</v>
          </cell>
          <cell r="L301" t="str">
            <v>Aixơlen</v>
          </cell>
          <cell r="M301" t="str">
            <v/>
          </cell>
          <cell r="N301" t="str">
            <v>230000977/PCBA-HN</v>
          </cell>
          <cell r="O301">
            <v>1142500</v>
          </cell>
          <cell r="P301">
            <v>1142500</v>
          </cell>
          <cell r="Q301">
            <v>1142500</v>
          </cell>
          <cell r="R301">
            <v>1142500</v>
          </cell>
          <cell r="S301" t="str">
            <v>64256FZ00</v>
          </cell>
          <cell r="T301" t="str">
            <v>2851/QĐ-BVQY103</v>
          </cell>
          <cell r="U301">
            <v>45749</v>
          </cell>
          <cell r="V301">
            <v>0</v>
          </cell>
          <cell r="W301">
            <v>0</v>
          </cell>
          <cell r="X301">
            <v>20</v>
          </cell>
          <cell r="Y301">
            <v>20</v>
          </cell>
          <cell r="Z301">
            <v>0</v>
          </cell>
          <cell r="AA301">
            <v>1142500</v>
          </cell>
          <cell r="AB301">
            <v>22850000</v>
          </cell>
          <cell r="AC301">
            <v>20</v>
          </cell>
          <cell r="AD301">
            <v>1142500</v>
          </cell>
          <cell r="AE301">
            <v>22850000</v>
          </cell>
          <cell r="AF301">
            <v>0</v>
          </cell>
          <cell r="AG301">
            <v>0</v>
          </cell>
          <cell r="AJ301">
            <v>522087</v>
          </cell>
          <cell r="AK301">
            <v>40</v>
          </cell>
        </row>
        <row r="302">
          <cell r="E302" t="str">
            <v>Dung dịch đệm rửa</v>
          </cell>
          <cell r="F302" t="str">
            <v>ARCHITECT Concentrated Wash Buffer, 6C54-58</v>
          </cell>
          <cell r="H302" t="str">
            <v>Hộp</v>
          </cell>
          <cell r="I302" t="str">
            <v/>
          </cell>
          <cell r="J302" t="str">
            <v>Công ty Cổ phần Trang Thiết bị Y tế và Dịch vụ Thiên Trường</v>
          </cell>
          <cell r="K302" t="str">
            <v>Abbott Ireland Diagnostics Division, Ireland (Finisklin Business Park, Sligo, Ireland)</v>
          </cell>
          <cell r="L302" t="str">
            <v>Aixơlen</v>
          </cell>
          <cell r="M302" t="str">
            <v/>
          </cell>
          <cell r="N302" t="str">
            <v>230000977/PCBA-HN</v>
          </cell>
          <cell r="O302">
            <v>1142500</v>
          </cell>
          <cell r="P302">
            <v>1142500</v>
          </cell>
          <cell r="Q302">
            <v>1142500</v>
          </cell>
          <cell r="R302">
            <v>1142500</v>
          </cell>
          <cell r="S302" t="str">
            <v>61672FZ01</v>
          </cell>
          <cell r="T302" t="str">
            <v>2851/QĐ-BVQY103</v>
          </cell>
          <cell r="U302">
            <v>45673</v>
          </cell>
          <cell r="V302">
            <v>0</v>
          </cell>
          <cell r="W302">
            <v>0</v>
          </cell>
          <cell r="X302">
            <v>10</v>
          </cell>
          <cell r="Y302">
            <v>10</v>
          </cell>
          <cell r="Z302">
            <v>0</v>
          </cell>
          <cell r="AA302">
            <v>1142500</v>
          </cell>
          <cell r="AB302">
            <v>11425000</v>
          </cell>
          <cell r="AC302">
            <v>10</v>
          </cell>
          <cell r="AD302">
            <v>1142500</v>
          </cell>
          <cell r="AE302">
            <v>11425000</v>
          </cell>
          <cell r="AF302">
            <v>0</v>
          </cell>
          <cell r="AG302">
            <v>0</v>
          </cell>
          <cell r="AJ302">
            <v>387249</v>
          </cell>
          <cell r="AK302">
            <v>40</v>
          </cell>
        </row>
        <row r="303">
          <cell r="E303" t="str">
            <v>Dung dịch đệm rửa TBS Tween</v>
          </cell>
          <cell r="F303" t="str">
            <v>TBS Tween 20 Buffer 10x; MAD-004077R-5</v>
          </cell>
          <cell r="H303" t="str">
            <v>ml</v>
          </cell>
          <cell r="I303" t="str">
            <v/>
          </cell>
          <cell r="J303" t="str">
            <v>Công ty cổ phần đầu tư và phát triển Ecolink</v>
          </cell>
          <cell r="K303" t="str">
            <v>Vitro, S.A</v>
          </cell>
          <cell r="L303" t="str">
            <v>Tây Ban Nha</v>
          </cell>
          <cell r="M303" t="str">
            <v/>
          </cell>
          <cell r="N303" t="str">
            <v>230001053/PCBA-HN</v>
          </cell>
          <cell r="O303">
            <v>6000</v>
          </cell>
          <cell r="P303">
            <v>6000</v>
          </cell>
          <cell r="Q303">
            <v>6000</v>
          </cell>
          <cell r="R303">
            <v>6000</v>
          </cell>
          <cell r="S303" t="str">
            <v>4077R501395</v>
          </cell>
          <cell r="T303" t="str">
            <v>1895/QĐ-BVQY103</v>
          </cell>
          <cell r="U303">
            <v>46326</v>
          </cell>
          <cell r="V303">
            <v>0</v>
          </cell>
          <cell r="W303">
            <v>0</v>
          </cell>
          <cell r="X303">
            <v>4500</v>
          </cell>
          <cell r="Y303">
            <v>4500</v>
          </cell>
          <cell r="Z303">
            <v>0</v>
          </cell>
          <cell r="AA303">
            <v>6000</v>
          </cell>
          <cell r="AB303">
            <v>27000000</v>
          </cell>
          <cell r="AC303">
            <v>4000</v>
          </cell>
          <cell r="AD303">
            <v>6000</v>
          </cell>
          <cell r="AE303">
            <v>24000000</v>
          </cell>
          <cell r="AF303">
            <v>500</v>
          </cell>
          <cell r="AG303">
            <v>3000000</v>
          </cell>
          <cell r="AJ303">
            <v>546932</v>
          </cell>
          <cell r="AK303">
            <v>4500</v>
          </cell>
        </row>
        <row r="304">
          <cell r="E304" t="str">
            <v>Dung dịch đệm rửa TBS Tween 20 Buffer 10%</v>
          </cell>
          <cell r="F304" t="str">
            <v>MAD-004077R-10</v>
          </cell>
          <cell r="H304" t="str">
            <v>Chai</v>
          </cell>
          <cell r="I304" t="str">
            <v/>
          </cell>
          <cell r="J304" t="str">
            <v>Công ty TNHH Lê Lợi</v>
          </cell>
          <cell r="K304" t="str">
            <v>Vitro S.A</v>
          </cell>
          <cell r="L304" t="str">
            <v>Tây Ban Nha</v>
          </cell>
          <cell r="M304" t="str">
            <v/>
          </cell>
          <cell r="N304" t="str">
            <v>230001053/PCBA-HN</v>
          </cell>
          <cell r="O304">
            <v>9500000</v>
          </cell>
          <cell r="P304">
            <v>9500000</v>
          </cell>
          <cell r="Q304">
            <v>9500000</v>
          </cell>
          <cell r="R304">
            <v>9500000</v>
          </cell>
          <cell r="S304" t="str">
            <v>4077R1001296</v>
          </cell>
          <cell r="T304" t="str">
            <v>2576/QĐ-BVQY103</v>
          </cell>
          <cell r="U304">
            <v>45961</v>
          </cell>
          <cell r="V304">
            <v>0</v>
          </cell>
          <cell r="W304">
            <v>0</v>
          </cell>
          <cell r="X304">
            <v>3</v>
          </cell>
          <cell r="Y304">
            <v>3</v>
          </cell>
          <cell r="Z304">
            <v>0</v>
          </cell>
          <cell r="AA304">
            <v>9500000</v>
          </cell>
          <cell r="AB304">
            <v>28500000</v>
          </cell>
          <cell r="AC304">
            <v>3</v>
          </cell>
          <cell r="AD304">
            <v>9500000</v>
          </cell>
          <cell r="AE304">
            <v>28500000</v>
          </cell>
          <cell r="AF304">
            <v>0</v>
          </cell>
          <cell r="AG304">
            <v>0</v>
          </cell>
          <cell r="AJ304">
            <v>386679</v>
          </cell>
          <cell r="AK304">
            <v>3</v>
          </cell>
        </row>
        <row r="305">
          <cell r="E305" t="str">
            <v>Dung dịch đo nồng độ hemoglobin trong máu</v>
          </cell>
          <cell r="F305" t="str">
            <v>Sulfolyser</v>
          </cell>
          <cell r="H305" t="str">
            <v>Hộp</v>
          </cell>
          <cell r="I305" t="str">
            <v/>
          </cell>
          <cell r="J305" t="str">
            <v>Công ty TNHH Thương Mại Tâm Long</v>
          </cell>
          <cell r="K305" t="str">
            <v>Sysmex</v>
          </cell>
          <cell r="L305" t="str">
            <v>SINGAPORE</v>
          </cell>
          <cell r="M305" t="str">
            <v/>
          </cell>
          <cell r="N305" t="str">
            <v>240000007/ PCBB-BYT</v>
          </cell>
          <cell r="O305">
            <v>5985000</v>
          </cell>
          <cell r="P305">
            <v>5985000</v>
          </cell>
          <cell r="Q305">
            <v>5985000</v>
          </cell>
          <cell r="R305">
            <v>5985000</v>
          </cell>
          <cell r="S305" t="str">
            <v>AM4072</v>
          </cell>
          <cell r="T305" t="str">
            <v>4574/QĐ-BVQY103</v>
          </cell>
          <cell r="U305">
            <v>46020</v>
          </cell>
          <cell r="V305">
            <v>0</v>
          </cell>
          <cell r="W305">
            <v>0</v>
          </cell>
          <cell r="X305">
            <v>5</v>
          </cell>
          <cell r="Y305">
            <v>5</v>
          </cell>
          <cell r="Z305">
            <v>0</v>
          </cell>
          <cell r="AA305">
            <v>5985000</v>
          </cell>
          <cell r="AB305">
            <v>29925000</v>
          </cell>
          <cell r="AC305">
            <v>5</v>
          </cell>
          <cell r="AD305">
            <v>5985000</v>
          </cell>
          <cell r="AE305">
            <v>29925000</v>
          </cell>
          <cell r="AF305">
            <v>0</v>
          </cell>
          <cell r="AG305">
            <v>0</v>
          </cell>
          <cell r="AJ305">
            <v>535224</v>
          </cell>
          <cell r="AK305">
            <v>19</v>
          </cell>
        </row>
        <row r="306">
          <cell r="E306" t="str">
            <v>Dung dịch đo nồng độ hemoglobin trong máu</v>
          </cell>
          <cell r="F306" t="str">
            <v>Sulfolyser</v>
          </cell>
          <cell r="H306" t="str">
            <v>Hộp</v>
          </cell>
          <cell r="I306" t="str">
            <v/>
          </cell>
          <cell r="J306" t="str">
            <v>Công ty TNHH Thương Mại Tâm Long</v>
          </cell>
          <cell r="K306" t="str">
            <v>Sysmex</v>
          </cell>
          <cell r="L306" t="str">
            <v>SINGAPORE</v>
          </cell>
          <cell r="M306" t="str">
            <v/>
          </cell>
          <cell r="N306" t="str">
            <v>240000007/ PCBB-BYT</v>
          </cell>
          <cell r="O306">
            <v>5985000</v>
          </cell>
          <cell r="P306">
            <v>5985000</v>
          </cell>
          <cell r="Q306">
            <v>5985000</v>
          </cell>
          <cell r="R306">
            <v>5985000</v>
          </cell>
          <cell r="S306" t="str">
            <v>AM4060</v>
          </cell>
          <cell r="T306" t="str">
            <v>4574/QĐ-BVQY103</v>
          </cell>
          <cell r="U306">
            <v>45971</v>
          </cell>
          <cell r="V306">
            <v>0</v>
          </cell>
          <cell r="W306">
            <v>0</v>
          </cell>
          <cell r="X306">
            <v>4</v>
          </cell>
          <cell r="Y306">
            <v>4</v>
          </cell>
          <cell r="Z306">
            <v>0</v>
          </cell>
          <cell r="AA306">
            <v>5985000</v>
          </cell>
          <cell r="AB306">
            <v>23940000</v>
          </cell>
          <cell r="AC306">
            <v>4</v>
          </cell>
          <cell r="AD306">
            <v>5985000</v>
          </cell>
          <cell r="AE306">
            <v>23940000</v>
          </cell>
          <cell r="AF306">
            <v>0</v>
          </cell>
          <cell r="AG306">
            <v>0</v>
          </cell>
          <cell r="AJ306">
            <v>528037</v>
          </cell>
          <cell r="AK306">
            <v>19</v>
          </cell>
        </row>
        <row r="307">
          <cell r="E307" t="str">
            <v>Dung dịch đo nồng độ hemoglobin trong máu</v>
          </cell>
          <cell r="F307" t="str">
            <v>Sulfolyser</v>
          </cell>
          <cell r="H307" t="str">
            <v>Hộp</v>
          </cell>
          <cell r="I307" t="str">
            <v/>
          </cell>
          <cell r="J307" t="str">
            <v>Công ty TNHH Thương Mại Tâm Long</v>
          </cell>
          <cell r="K307" t="str">
            <v>Sysmex</v>
          </cell>
          <cell r="L307" t="str">
            <v>SINGAPORE</v>
          </cell>
          <cell r="M307" t="str">
            <v/>
          </cell>
          <cell r="N307" t="str">
            <v>240000007/ PCBB-BYT</v>
          </cell>
          <cell r="O307">
            <v>5985000</v>
          </cell>
          <cell r="P307">
            <v>5985000</v>
          </cell>
          <cell r="Q307">
            <v>5985000</v>
          </cell>
          <cell r="R307">
            <v>5985000</v>
          </cell>
          <cell r="S307" t="str">
            <v>AM4060</v>
          </cell>
          <cell r="T307" t="str">
            <v>4574/QĐ-BVQY103</v>
          </cell>
          <cell r="U307">
            <v>45976</v>
          </cell>
          <cell r="V307">
            <v>0</v>
          </cell>
          <cell r="W307">
            <v>0</v>
          </cell>
          <cell r="X307">
            <v>1</v>
          </cell>
          <cell r="Y307">
            <v>1</v>
          </cell>
          <cell r="Z307">
            <v>0</v>
          </cell>
          <cell r="AA307">
            <v>5985000</v>
          </cell>
          <cell r="AB307">
            <v>5985000</v>
          </cell>
          <cell r="AC307">
            <v>1</v>
          </cell>
          <cell r="AD307">
            <v>5985000</v>
          </cell>
          <cell r="AE307">
            <v>5985000</v>
          </cell>
          <cell r="AF307">
            <v>0</v>
          </cell>
          <cell r="AG307">
            <v>0</v>
          </cell>
          <cell r="AJ307">
            <v>528026</v>
          </cell>
          <cell r="AK307">
            <v>19</v>
          </cell>
        </row>
        <row r="308">
          <cell r="E308" t="str">
            <v>Dung dịch đo nồng độ hemoglobin trong máu</v>
          </cell>
          <cell r="F308" t="str">
            <v>Sulfolyser</v>
          </cell>
          <cell r="H308" t="str">
            <v>Hộp</v>
          </cell>
          <cell r="I308" t="str">
            <v/>
          </cell>
          <cell r="J308" t="str">
            <v>Công ty TNHH Thương Mại Tâm Long</v>
          </cell>
          <cell r="K308" t="str">
            <v>Sysmex</v>
          </cell>
          <cell r="L308" t="str">
            <v>SINGAPORE</v>
          </cell>
          <cell r="M308" t="str">
            <v/>
          </cell>
          <cell r="N308" t="str">
            <v>220002510/PCBB-BYT</v>
          </cell>
          <cell r="O308">
            <v>5751000</v>
          </cell>
          <cell r="P308">
            <v>5751000</v>
          </cell>
          <cell r="Q308">
            <v>5751000</v>
          </cell>
          <cell r="R308">
            <v>5751000</v>
          </cell>
          <cell r="S308" t="str">
            <v>AM4052</v>
          </cell>
          <cell r="T308" t="str">
            <v>4474/QĐ-BVQY103</v>
          </cell>
          <cell r="U308">
            <v>45929</v>
          </cell>
          <cell r="V308">
            <v>0</v>
          </cell>
          <cell r="W308">
            <v>0</v>
          </cell>
          <cell r="X308">
            <v>3</v>
          </cell>
          <cell r="Y308">
            <v>3</v>
          </cell>
          <cell r="Z308">
            <v>0</v>
          </cell>
          <cell r="AA308">
            <v>5751000</v>
          </cell>
          <cell r="AB308">
            <v>17253000</v>
          </cell>
          <cell r="AC308">
            <v>3</v>
          </cell>
          <cell r="AD308">
            <v>5751000</v>
          </cell>
          <cell r="AE308">
            <v>17253000</v>
          </cell>
          <cell r="AF308">
            <v>0</v>
          </cell>
          <cell r="AG308">
            <v>0</v>
          </cell>
          <cell r="AJ308">
            <v>524737</v>
          </cell>
          <cell r="AK308">
            <v>19</v>
          </cell>
        </row>
        <row r="309">
          <cell r="E309" t="str">
            <v>Dung dịch đo nồng độ hemoglobin trong máu</v>
          </cell>
          <cell r="F309" t="str">
            <v>Sulfolyser</v>
          </cell>
          <cell r="H309" t="str">
            <v>Hộp</v>
          </cell>
          <cell r="I309" t="str">
            <v/>
          </cell>
          <cell r="J309" t="str">
            <v>Công ty TNHH Thương Mại Tâm Long</v>
          </cell>
          <cell r="K309" t="str">
            <v>Sysmex</v>
          </cell>
          <cell r="L309" t="str">
            <v>SINGAPORE</v>
          </cell>
          <cell r="M309" t="str">
            <v/>
          </cell>
          <cell r="N309" t="str">
            <v>220002510/PCBB-BYT</v>
          </cell>
          <cell r="O309">
            <v>5900000</v>
          </cell>
          <cell r="P309">
            <v>5900000</v>
          </cell>
          <cell r="Q309">
            <v>5900000</v>
          </cell>
          <cell r="R309">
            <v>5900000</v>
          </cell>
          <cell r="S309" t="str">
            <v>AM4028</v>
          </cell>
          <cell r="T309" t="str">
            <v>4682/QĐ-BVQY103</v>
          </cell>
          <cell r="U309">
            <v>45792</v>
          </cell>
          <cell r="V309">
            <v>0</v>
          </cell>
          <cell r="W309">
            <v>0</v>
          </cell>
          <cell r="X309">
            <v>6</v>
          </cell>
          <cell r="Y309">
            <v>6</v>
          </cell>
          <cell r="Z309">
            <v>0</v>
          </cell>
          <cell r="AA309">
            <v>5900000</v>
          </cell>
          <cell r="AB309">
            <v>35400000</v>
          </cell>
          <cell r="AC309">
            <v>6</v>
          </cell>
          <cell r="AD309">
            <v>5900000</v>
          </cell>
          <cell r="AE309">
            <v>35400000</v>
          </cell>
          <cell r="AF309">
            <v>0</v>
          </cell>
          <cell r="AG309">
            <v>0</v>
          </cell>
          <cell r="AJ309">
            <v>387014</v>
          </cell>
          <cell r="AK309">
            <v>19</v>
          </cell>
        </row>
        <row r="310">
          <cell r="E310" t="str">
            <v>Dung dịch hạn chế dương tính giả do yếu tố dạng thấp</v>
          </cell>
          <cell r="F310" t="str">
            <v>RF-Absorbent</v>
          </cell>
          <cell r="H310" t="str">
            <v>Chai</v>
          </cell>
          <cell r="I310" t="str">
            <v/>
          </cell>
          <cell r="J310" t="str">
            <v>Công ty TNHH Thương Mại Y tế Phú Gia</v>
          </cell>
          <cell r="K310" t="str">
            <v>Institut Virion / Serion GmbH.</v>
          </cell>
          <cell r="L310" t="str">
            <v>Đức</v>
          </cell>
          <cell r="M310" t="str">
            <v/>
          </cell>
          <cell r="N310" t="str">
            <v>1811NK/BYT-TB-CT</v>
          </cell>
          <cell r="O310">
            <v>699993</v>
          </cell>
          <cell r="P310">
            <v>699993</v>
          </cell>
          <cell r="Q310">
            <v>699993</v>
          </cell>
          <cell r="R310">
            <v>699993</v>
          </cell>
          <cell r="S310" t="str">
            <v>CP0059</v>
          </cell>
          <cell r="T310" t="str">
            <v>124/QĐ-BVQY103</v>
          </cell>
          <cell r="U310">
            <v>46142</v>
          </cell>
          <cell r="V310">
            <v>0</v>
          </cell>
          <cell r="W310">
            <v>0</v>
          </cell>
          <cell r="X310">
            <v>18</v>
          </cell>
          <cell r="Y310">
            <v>18</v>
          </cell>
          <cell r="Z310">
            <v>0</v>
          </cell>
          <cell r="AA310">
            <v>699993</v>
          </cell>
          <cell r="AB310">
            <v>12599874</v>
          </cell>
          <cell r="AC310">
            <v>18</v>
          </cell>
          <cell r="AD310">
            <v>699993</v>
          </cell>
          <cell r="AE310">
            <v>12599874</v>
          </cell>
          <cell r="AF310">
            <v>0</v>
          </cell>
          <cell r="AG310">
            <v>0</v>
          </cell>
          <cell r="AJ310">
            <v>528221</v>
          </cell>
          <cell r="AK310">
            <v>18</v>
          </cell>
        </row>
        <row r="311">
          <cell r="E311" t="str">
            <v>Dung dịch hiệu chuẩn cho dòng sản tế bào cặn nước tiểu</v>
          </cell>
          <cell r="F311" t="str">
            <v>800-3103
iQ Calibrator Pack</v>
          </cell>
          <cell r="H311" t="str">
            <v>Hộp</v>
          </cell>
          <cell r="I311" t="str">
            <v/>
          </cell>
          <cell r="J311" t="str">
            <v>Công ty TNHH Kỹ thuật Thanh Hà</v>
          </cell>
          <cell r="K311" t="str">
            <v>Beckman Coulter, Inc., Mỹ sản xuất cho Beckman Coulter Ireland Inc., Ai-len</v>
          </cell>
          <cell r="L311" t="str">
            <v>Hoa Kỳ</v>
          </cell>
          <cell r="M311" t="str">
            <v/>
          </cell>
          <cell r="N311" t="str">
            <v>220001859/PCBB-BYT</v>
          </cell>
          <cell r="O311">
            <v>5208840</v>
          </cell>
          <cell r="P311">
            <v>5208840</v>
          </cell>
          <cell r="Q311">
            <v>5208840</v>
          </cell>
          <cell r="R311">
            <v>5208840</v>
          </cell>
          <cell r="S311" t="str">
            <v>067-25</v>
          </cell>
          <cell r="T311" t="str">
            <v>779/QĐ-BVQY103</v>
          </cell>
          <cell r="U311">
            <v>45961</v>
          </cell>
          <cell r="V311">
            <v>0</v>
          </cell>
          <cell r="W311">
            <v>0</v>
          </cell>
          <cell r="X311">
            <v>1</v>
          </cell>
          <cell r="Y311">
            <v>1</v>
          </cell>
          <cell r="Z311">
            <v>0</v>
          </cell>
          <cell r="AA311">
            <v>5208840</v>
          </cell>
          <cell r="AB311">
            <v>5208840</v>
          </cell>
          <cell r="AC311">
            <v>1</v>
          </cell>
          <cell r="AD311">
            <v>5208840</v>
          </cell>
          <cell r="AE311">
            <v>5208840</v>
          </cell>
          <cell r="AF311">
            <v>0</v>
          </cell>
          <cell r="AG311">
            <v>0</v>
          </cell>
          <cell r="AJ311">
            <v>544490</v>
          </cell>
          <cell r="AK311">
            <v>1</v>
          </cell>
        </row>
        <row r="312">
          <cell r="E312" t="str">
            <v>Dung dịch kích hoạt phát quang dùng cho máy xét nghiệm miễn dịch tự động</v>
          </cell>
          <cell r="F312" t="str">
            <v>MAGLUMI Starter 1+2; 130299004M</v>
          </cell>
          <cell r="H312" t="str">
            <v>Hộp</v>
          </cell>
          <cell r="I312" t="str">
            <v/>
          </cell>
          <cell r="J312" t="str">
            <v>Công ty cổ phần Trang thiết bị và phát triển dự án y tế Việt Nam</v>
          </cell>
          <cell r="K312" t="str">
            <v>Shenzhen New Industries Biomedical Engineering Co., Ltd</v>
          </cell>
          <cell r="L312" t="str">
            <v>Trung Quốc</v>
          </cell>
          <cell r="M312" t="str">
            <v/>
          </cell>
          <cell r="N312" t="str">
            <v>Số TN HSCB tiêu chuẩn áp dụng của TTBYT loại A Số 200001924/PCBA-HN - Ngày 05/11/2020</v>
          </cell>
          <cell r="O312">
            <v>2968350</v>
          </cell>
          <cell r="P312">
            <v>2968350</v>
          </cell>
          <cell r="Q312">
            <v>2968350</v>
          </cell>
          <cell r="R312">
            <v>2968350</v>
          </cell>
          <cell r="S312" t="str">
            <v>302250202</v>
          </cell>
          <cell r="T312" t="str">
            <v>743/QĐ-BVQY103</v>
          </cell>
          <cell r="U312">
            <v>46277</v>
          </cell>
          <cell r="V312">
            <v>0</v>
          </cell>
          <cell r="W312">
            <v>0</v>
          </cell>
          <cell r="X312">
            <v>7</v>
          </cell>
          <cell r="Y312">
            <v>7</v>
          </cell>
          <cell r="Z312">
            <v>0</v>
          </cell>
          <cell r="AA312">
            <v>2968350</v>
          </cell>
          <cell r="AB312">
            <v>20778450</v>
          </cell>
          <cell r="AC312">
            <v>7</v>
          </cell>
          <cell r="AD312">
            <v>2968350</v>
          </cell>
          <cell r="AE312">
            <v>20778450</v>
          </cell>
          <cell r="AF312">
            <v>0</v>
          </cell>
          <cell r="AG312">
            <v>0</v>
          </cell>
          <cell r="AJ312">
            <v>547815</v>
          </cell>
          <cell r="AK312">
            <v>7</v>
          </cell>
        </row>
        <row r="313">
          <cell r="E313" t="str">
            <v>Dung dịch kiểm chuẩn cho xét nghiệm tế bào cặn nước tiểu</v>
          </cell>
          <cell r="F313" t="str">
            <v>800-3104
iQ Control/Focus Set</v>
          </cell>
          <cell r="H313" t="str">
            <v>Hộp</v>
          </cell>
          <cell r="I313" t="str">
            <v/>
          </cell>
          <cell r="J313" t="str">
            <v>Công ty TNHH Kỹ thuật Thanh Hà</v>
          </cell>
          <cell r="K313" t="str">
            <v>Beckman Coulter, Inc., Mỹ sản xuất cho Beckman Coulter Ireland Inc., Ai-len</v>
          </cell>
          <cell r="L313" t="str">
            <v>Mỹ</v>
          </cell>
          <cell r="M313" t="str">
            <v/>
          </cell>
          <cell r="N313" t="str">
            <v>220001862/PCBB-BYT</v>
          </cell>
          <cell r="O313">
            <v>4962300</v>
          </cell>
          <cell r="P313">
            <v>4962300</v>
          </cell>
          <cell r="Q313">
            <v>4962300</v>
          </cell>
          <cell r="R313">
            <v>4962300</v>
          </cell>
          <cell r="S313" t="str">
            <v>061-25</v>
          </cell>
          <cell r="T313" t="str">
            <v>779/QĐ-BVQY103</v>
          </cell>
          <cell r="U313">
            <v>45960</v>
          </cell>
          <cell r="V313">
            <v>0</v>
          </cell>
          <cell r="W313">
            <v>0</v>
          </cell>
          <cell r="X313">
            <v>1</v>
          </cell>
          <cell r="Y313">
            <v>1</v>
          </cell>
          <cell r="Z313">
            <v>0</v>
          </cell>
          <cell r="AA313">
            <v>4962300</v>
          </cell>
          <cell r="AB313">
            <v>4962300</v>
          </cell>
          <cell r="AC313">
            <v>1</v>
          </cell>
          <cell r="AD313">
            <v>4962300</v>
          </cell>
          <cell r="AE313">
            <v>4962300</v>
          </cell>
          <cell r="AF313">
            <v>0</v>
          </cell>
          <cell r="AG313">
            <v>0</v>
          </cell>
          <cell r="AJ313">
            <v>544491</v>
          </cell>
          <cell r="AK313">
            <v>1</v>
          </cell>
        </row>
        <row r="314">
          <cell r="E314" t="str">
            <v>Dung dịch kiềm rửa máy huyết học</v>
          </cell>
          <cell r="F314" t="str">
            <v>Cellclean auto (CCA-500A), CF579595</v>
          </cell>
          <cell r="H314" t="str">
            <v>Hộp</v>
          </cell>
          <cell r="I314" t="str">
            <v/>
          </cell>
          <cell r="J314" t="str">
            <v>Công ty TNHH Thương Mại Tâm Long</v>
          </cell>
          <cell r="K314" t="str">
            <v>Sysmex</v>
          </cell>
          <cell r="L314" t="str">
            <v>Nhật</v>
          </cell>
          <cell r="M314" t="str">
            <v/>
          </cell>
          <cell r="N314" t="str">
            <v>210000506/ PCBA-HCM</v>
          </cell>
          <cell r="O314">
            <v>3202500</v>
          </cell>
          <cell r="P314">
            <v>3202500</v>
          </cell>
          <cell r="Q314">
            <v>3202500</v>
          </cell>
          <cell r="R314">
            <v>3202500</v>
          </cell>
          <cell r="S314" t="str">
            <v>A4153</v>
          </cell>
          <cell r="T314" t="str">
            <v>4574/QĐ-BVQY103</v>
          </cell>
          <cell r="U314">
            <v>45925</v>
          </cell>
          <cell r="V314">
            <v>0</v>
          </cell>
          <cell r="W314">
            <v>0</v>
          </cell>
          <cell r="X314">
            <v>2</v>
          </cell>
          <cell r="Y314">
            <v>2</v>
          </cell>
          <cell r="Z314">
            <v>0</v>
          </cell>
          <cell r="AA314">
            <v>3202500</v>
          </cell>
          <cell r="AB314">
            <v>6405000</v>
          </cell>
          <cell r="AC314">
            <v>2</v>
          </cell>
          <cell r="AD314">
            <v>3202500</v>
          </cell>
          <cell r="AE314">
            <v>6405000</v>
          </cell>
          <cell r="AF314">
            <v>0</v>
          </cell>
          <cell r="AG314">
            <v>0</v>
          </cell>
          <cell r="AJ314">
            <v>531249</v>
          </cell>
          <cell r="AK314">
            <v>6</v>
          </cell>
        </row>
        <row r="315">
          <cell r="E315" t="str">
            <v>Dung dịch kiềm rửa máy huyết học</v>
          </cell>
          <cell r="F315" t="str">
            <v>Cellclean auto (CCA-500A), CF579595</v>
          </cell>
          <cell r="H315" t="str">
            <v>Hộp</v>
          </cell>
          <cell r="I315" t="str">
            <v/>
          </cell>
          <cell r="J315" t="str">
            <v>Công ty TNHH Thương Mại Tâm Long</v>
          </cell>
          <cell r="K315" t="str">
            <v>Sysmex</v>
          </cell>
          <cell r="L315" t="str">
            <v>Nhật</v>
          </cell>
          <cell r="M315" t="str">
            <v/>
          </cell>
          <cell r="N315" t="str">
            <v>210000506/PCBA-HCM</v>
          </cell>
          <cell r="O315">
            <v>3135000</v>
          </cell>
          <cell r="P315">
            <v>3135000</v>
          </cell>
          <cell r="Q315">
            <v>3135000</v>
          </cell>
          <cell r="R315">
            <v>3135000</v>
          </cell>
          <cell r="S315" t="str">
            <v>A4121</v>
          </cell>
          <cell r="T315" t="str">
            <v>4474/QĐ-BVQY103</v>
          </cell>
          <cell r="U315">
            <v>45866</v>
          </cell>
          <cell r="V315">
            <v>0</v>
          </cell>
          <cell r="W315">
            <v>0</v>
          </cell>
          <cell r="X315">
            <v>4</v>
          </cell>
          <cell r="Y315">
            <v>4</v>
          </cell>
          <cell r="Z315">
            <v>0</v>
          </cell>
          <cell r="AA315">
            <v>3135000</v>
          </cell>
          <cell r="AB315">
            <v>12540000</v>
          </cell>
          <cell r="AC315">
            <v>4</v>
          </cell>
          <cell r="AD315">
            <v>3135000</v>
          </cell>
          <cell r="AE315">
            <v>12540000</v>
          </cell>
          <cell r="AF315">
            <v>0</v>
          </cell>
          <cell r="AG315">
            <v>0</v>
          </cell>
          <cell r="AJ315">
            <v>524739</v>
          </cell>
          <cell r="AK315">
            <v>6</v>
          </cell>
        </row>
        <row r="316">
          <cell r="E316" t="str">
            <v>Dung dịch kiểm tra chất lượng mẫu</v>
          </cell>
          <cell r="F316" t="str">
            <v>LIH</v>
          </cell>
          <cell r="H316" t="str">
            <v>Hộp</v>
          </cell>
          <cell r="I316" t="str">
            <v/>
          </cell>
          <cell r="J316" t="str">
            <v>Công ty TNHH Thiết bị Minh Tâm</v>
          </cell>
          <cell r="K316" t="str">
            <v>Beckman Coulter Ireland Inc., Ai-len sản xuất cho Beckman Coulter, Inc.</v>
          </cell>
          <cell r="L316" t="str">
            <v>Hoa Kỳ</v>
          </cell>
          <cell r="M316" t="str">
            <v/>
          </cell>
          <cell r="N316" t="str">
            <v>2100379ĐKLH/BYT-TB-CT</v>
          </cell>
          <cell r="O316">
            <v>7140000</v>
          </cell>
          <cell r="P316">
            <v>7140000</v>
          </cell>
          <cell r="Q316">
            <v>7140000</v>
          </cell>
          <cell r="R316">
            <v>7140000</v>
          </cell>
          <cell r="S316" t="str">
            <v>2640</v>
          </cell>
          <cell r="T316" t="str">
            <v>90/QĐ-BVQY103</v>
          </cell>
          <cell r="U316">
            <v>46661</v>
          </cell>
          <cell r="V316">
            <v>0</v>
          </cell>
          <cell r="W316">
            <v>0</v>
          </cell>
          <cell r="X316">
            <v>13</v>
          </cell>
          <cell r="Y316">
            <v>13</v>
          </cell>
          <cell r="Z316">
            <v>0</v>
          </cell>
          <cell r="AA316">
            <v>7140000</v>
          </cell>
          <cell r="AB316">
            <v>92820000</v>
          </cell>
          <cell r="AC316">
            <v>13</v>
          </cell>
          <cell r="AD316">
            <v>7140000</v>
          </cell>
          <cell r="AE316">
            <v>92820000</v>
          </cell>
          <cell r="AF316">
            <v>0</v>
          </cell>
          <cell r="AG316">
            <v>0</v>
          </cell>
          <cell r="AJ316">
            <v>537718</v>
          </cell>
          <cell r="AK316">
            <v>15</v>
          </cell>
        </row>
        <row r="317">
          <cell r="E317" t="str">
            <v>Dung dịch kiểm tra chất lượng mẫu</v>
          </cell>
          <cell r="F317" t="str">
            <v>LIH</v>
          </cell>
          <cell r="H317" t="str">
            <v>Hộp</v>
          </cell>
          <cell r="I317" t="str">
            <v/>
          </cell>
          <cell r="J317" t="str">
            <v>Công ty TNHH Thiết bị Minh Tâm</v>
          </cell>
          <cell r="K317" t="str">
            <v>Beckman Coulter Ireland Inc., Ai-len sản xuất cho Beckman Coulter, Inc.</v>
          </cell>
          <cell r="L317" t="str">
            <v>Hoa Kỳ</v>
          </cell>
          <cell r="M317" t="str">
            <v/>
          </cell>
          <cell r="N317" t="str">
            <v>2100379ĐKLH/BYT-TB-CT</v>
          </cell>
          <cell r="O317">
            <v>7140000</v>
          </cell>
          <cell r="P317">
            <v>7140000</v>
          </cell>
          <cell r="Q317">
            <v>7140000</v>
          </cell>
          <cell r="R317">
            <v>7140000</v>
          </cell>
          <cell r="S317" t="str">
            <v>2637</v>
          </cell>
          <cell r="T317" t="str">
            <v>90/QĐ-BVQY103</v>
          </cell>
          <cell r="U317">
            <v>46631</v>
          </cell>
          <cell r="V317">
            <v>0</v>
          </cell>
          <cell r="W317">
            <v>0</v>
          </cell>
          <cell r="X317">
            <v>2</v>
          </cell>
          <cell r="Y317">
            <v>2</v>
          </cell>
          <cell r="Z317">
            <v>0</v>
          </cell>
          <cell r="AA317">
            <v>7140000</v>
          </cell>
          <cell r="AB317">
            <v>14280000</v>
          </cell>
          <cell r="AC317">
            <v>2</v>
          </cell>
          <cell r="AD317">
            <v>7140000</v>
          </cell>
          <cell r="AE317">
            <v>14280000</v>
          </cell>
          <cell r="AF317">
            <v>0</v>
          </cell>
          <cell r="AG317">
            <v>0</v>
          </cell>
          <cell r="AJ317">
            <v>529401</v>
          </cell>
          <cell r="AK317">
            <v>15</v>
          </cell>
        </row>
        <row r="318">
          <cell r="E318" t="str">
            <v>Dung dịch kiểm tra chất lượng tuyến cận giáp</v>
          </cell>
          <cell r="F318" t="str">
            <v>PreciControl Varia; 05618860190</v>
          </cell>
          <cell r="H318" t="str">
            <v>Hộp</v>
          </cell>
          <cell r="I318" t="str">
            <v/>
          </cell>
          <cell r="J318" t="str">
            <v>Công ty Cổ phần Giải pháp Y tế Hà Nội</v>
          </cell>
          <cell r="K318" t="str">
            <v>Roche Diagnostics GmbH</v>
          </cell>
          <cell r="L318" t="str">
            <v>Germany</v>
          </cell>
          <cell r="M318" t="str">
            <v/>
          </cell>
          <cell r="N318" t="str">
            <v>7772NK/BYT-TB-CT</v>
          </cell>
          <cell r="O318">
            <v>2564100</v>
          </cell>
          <cell r="P318">
            <v>2564100</v>
          </cell>
          <cell r="Q318">
            <v>2564100</v>
          </cell>
          <cell r="R318">
            <v>2564100</v>
          </cell>
          <cell r="S318" t="str">
            <v>75422702</v>
          </cell>
          <cell r="T318" t="str">
            <v>4685/QĐ-BVQY103</v>
          </cell>
          <cell r="U318">
            <v>45930</v>
          </cell>
          <cell r="V318">
            <v>0</v>
          </cell>
          <cell r="W318">
            <v>0</v>
          </cell>
          <cell r="X318">
            <v>1</v>
          </cell>
          <cell r="Y318">
            <v>1</v>
          </cell>
          <cell r="Z318">
            <v>0</v>
          </cell>
          <cell r="AA318">
            <v>2564100</v>
          </cell>
          <cell r="AB318">
            <v>2564100</v>
          </cell>
          <cell r="AC318">
            <v>1</v>
          </cell>
          <cell r="AD318">
            <v>2564100</v>
          </cell>
          <cell r="AE318">
            <v>2564100</v>
          </cell>
          <cell r="AF318">
            <v>0</v>
          </cell>
          <cell r="AG318">
            <v>0</v>
          </cell>
          <cell r="AJ318">
            <v>377562</v>
          </cell>
          <cell r="AK318">
            <v>1</v>
          </cell>
        </row>
        <row r="319">
          <cell r="E319" t="str">
            <v>Dung dịch kiểm tra chất lượng tuyến giáp</v>
          </cell>
          <cell r="F319" t="str">
            <v>PreciControl Universal; 11731416190</v>
          </cell>
          <cell r="H319" t="str">
            <v>Hộp</v>
          </cell>
          <cell r="I319" t="str">
            <v/>
          </cell>
          <cell r="J319" t="str">
            <v>Công ty Cổ phần Giải pháp Y tế Hà Nội</v>
          </cell>
          <cell r="K319" t="str">
            <v>Roche Diagnostics GmbH</v>
          </cell>
          <cell r="L319" t="str">
            <v>Germany</v>
          </cell>
          <cell r="M319" t="str">
            <v/>
          </cell>
          <cell r="N319" t="str">
            <v>SPCĐ-TTB-473-17</v>
          </cell>
          <cell r="O319">
            <v>1398600</v>
          </cell>
          <cell r="P319">
            <v>1398600</v>
          </cell>
          <cell r="Q319">
            <v>1398600</v>
          </cell>
          <cell r="R319">
            <v>1398600</v>
          </cell>
          <cell r="S319" t="str">
            <v>71457404</v>
          </cell>
          <cell r="T319" t="str">
            <v>4685/QĐ-BVQY103</v>
          </cell>
          <cell r="U319">
            <v>45808</v>
          </cell>
          <cell r="V319">
            <v>0</v>
          </cell>
          <cell r="W319">
            <v>0</v>
          </cell>
          <cell r="X319">
            <v>1</v>
          </cell>
          <cell r="Y319">
            <v>1</v>
          </cell>
          <cell r="Z319">
            <v>0</v>
          </cell>
          <cell r="AA319">
            <v>1398600</v>
          </cell>
          <cell r="AB319">
            <v>1398600</v>
          </cell>
          <cell r="AC319">
            <v>1</v>
          </cell>
          <cell r="AD319">
            <v>1398600</v>
          </cell>
          <cell r="AE319">
            <v>1398600</v>
          </cell>
          <cell r="AF319">
            <v>0</v>
          </cell>
          <cell r="AG319">
            <v>0</v>
          </cell>
          <cell r="AJ319">
            <v>377561</v>
          </cell>
          <cell r="AK319">
            <v>1</v>
          </cell>
        </row>
        <row r="320">
          <cell r="E320" t="str">
            <v>Dung dịch kiểm tra máy</v>
          </cell>
          <cell r="F320" t="str">
            <v>ACCESS SYSTEM CHECK SOLUTION; 81910</v>
          </cell>
          <cell r="H320" t="str">
            <v>Hộp</v>
          </cell>
          <cell r="I320" t="str">
            <v/>
          </cell>
          <cell r="J320" t="str">
            <v>Công ty TNHH Thiết bị Minh Tâm</v>
          </cell>
          <cell r="K320" t="str">
            <v>Beckman Coulter, Inc.</v>
          </cell>
          <cell r="L320" t="str">
            <v>Mỹ</v>
          </cell>
          <cell r="M320" t="str">
            <v/>
          </cell>
          <cell r="N320" t="str">
            <v>190000865/PCBA-HN</v>
          </cell>
          <cell r="O320">
            <v>1582560</v>
          </cell>
          <cell r="P320">
            <v>1582560</v>
          </cell>
          <cell r="Q320">
            <v>1582560</v>
          </cell>
          <cell r="R320">
            <v>1582560</v>
          </cell>
          <cell r="S320" t="str">
            <v>123489</v>
          </cell>
          <cell r="T320" t="str">
            <v>743/QĐ-BVQY103</v>
          </cell>
          <cell r="U320">
            <v>45961</v>
          </cell>
          <cell r="V320">
            <v>0</v>
          </cell>
          <cell r="W320">
            <v>0</v>
          </cell>
          <cell r="X320">
            <v>2</v>
          </cell>
          <cell r="Y320">
            <v>2</v>
          </cell>
          <cell r="Z320">
            <v>0</v>
          </cell>
          <cell r="AA320">
            <v>1582560</v>
          </cell>
          <cell r="AB320">
            <v>3165120</v>
          </cell>
          <cell r="AC320">
            <v>2</v>
          </cell>
          <cell r="AD320">
            <v>1582560</v>
          </cell>
          <cell r="AE320">
            <v>3165120</v>
          </cell>
          <cell r="AF320">
            <v>0</v>
          </cell>
          <cell r="AG320">
            <v>0</v>
          </cell>
          <cell r="AJ320">
            <v>534942</v>
          </cell>
          <cell r="AK320">
            <v>2</v>
          </cell>
        </row>
        <row r="321">
          <cell r="E321" t="str">
            <v>Dung dịch kiểm tra sáng dùng cho máy xét nghiệm miễn dịch tự động</v>
          </cell>
          <cell r="F321" t="str">
            <v>MAGLUMI Light Check; 130299006M</v>
          </cell>
          <cell r="H321" t="str">
            <v>Hộp</v>
          </cell>
          <cell r="I321" t="str">
            <v/>
          </cell>
          <cell r="J321" t="str">
            <v>Công ty cổ phần Trang thiết bị và phát triển dự án y tế Việt Nam</v>
          </cell>
          <cell r="K321" t="str">
            <v>Shenzhen New Industries Biomedical Engineering Co., Ltd</v>
          </cell>
          <cell r="L321" t="str">
            <v>Trung Quốc</v>
          </cell>
          <cell r="M321" t="str">
            <v/>
          </cell>
          <cell r="N321" t="str">
            <v>Số TN HSCB tiêu chuẩn áp dụng của TTBYT loại A Số 200001924/PCBA-HN - Ngày 05/11/2020</v>
          </cell>
          <cell r="O321">
            <v>1585500</v>
          </cell>
          <cell r="P321">
            <v>1585500</v>
          </cell>
          <cell r="Q321">
            <v>1585500</v>
          </cell>
          <cell r="R321">
            <v>1585500</v>
          </cell>
          <cell r="S321" t="str">
            <v>314250101</v>
          </cell>
          <cell r="T321" t="str">
            <v>743/QĐ-BVQY103</v>
          </cell>
          <cell r="U321">
            <v>46102</v>
          </cell>
          <cell r="V321">
            <v>0</v>
          </cell>
          <cell r="W321">
            <v>0</v>
          </cell>
          <cell r="X321">
            <v>2</v>
          </cell>
          <cell r="Y321">
            <v>2</v>
          </cell>
          <cell r="Z321">
            <v>0</v>
          </cell>
          <cell r="AA321">
            <v>1585500</v>
          </cell>
          <cell r="AB321">
            <v>3171000</v>
          </cell>
          <cell r="AC321">
            <v>2</v>
          </cell>
          <cell r="AD321">
            <v>1585500</v>
          </cell>
          <cell r="AE321">
            <v>3171000</v>
          </cell>
          <cell r="AF321">
            <v>0</v>
          </cell>
          <cell r="AG321">
            <v>0</v>
          </cell>
          <cell r="AJ321">
            <v>547825</v>
          </cell>
          <cell r="AK321">
            <v>2</v>
          </cell>
        </row>
        <row r="322">
          <cell r="E322" t="str">
            <v>Dung dịch làm sạch máy phân tích nước tiểu</v>
          </cell>
          <cell r="F322" t="str">
            <v>Iris System Cleanser; 800-3203</v>
          </cell>
          <cell r="H322" t="str">
            <v>Hộp</v>
          </cell>
          <cell r="I322" t="str">
            <v/>
          </cell>
          <cell r="J322" t="str">
            <v>Công ty TNHH Kỹ thuật Thanh Hà</v>
          </cell>
          <cell r="K322" t="str">
            <v>Beckman Coulter, Inc., Mỹ sản xuất cho Beckman Coulter Ireland Inc., Ai-len</v>
          </cell>
          <cell r="L322" t="str">
            <v>Mỹ</v>
          </cell>
          <cell r="M322" t="str">
            <v/>
          </cell>
          <cell r="N322" t="str">
            <v>220002355/PCBA-HN</v>
          </cell>
          <cell r="O322">
            <v>2740500</v>
          </cell>
          <cell r="P322">
            <v>2740500</v>
          </cell>
          <cell r="Q322">
            <v>2740500</v>
          </cell>
          <cell r="R322">
            <v>2740500</v>
          </cell>
          <cell r="S322" t="str">
            <v>069-25</v>
          </cell>
          <cell r="T322" t="str">
            <v>779/QĐ-BVQY103</v>
          </cell>
          <cell r="U322">
            <v>46265</v>
          </cell>
          <cell r="V322">
            <v>0</v>
          </cell>
          <cell r="W322">
            <v>0</v>
          </cell>
          <cell r="X322">
            <v>1</v>
          </cell>
          <cell r="Y322">
            <v>1</v>
          </cell>
          <cell r="Z322">
            <v>0</v>
          </cell>
          <cell r="AA322">
            <v>2740500</v>
          </cell>
          <cell r="AB322">
            <v>2740500</v>
          </cell>
          <cell r="AC322">
            <v>1</v>
          </cell>
          <cell r="AD322">
            <v>2740500</v>
          </cell>
          <cell r="AE322">
            <v>2740500</v>
          </cell>
          <cell r="AF322">
            <v>0</v>
          </cell>
          <cell r="AG322">
            <v>0</v>
          </cell>
          <cell r="AJ322">
            <v>544492</v>
          </cell>
          <cell r="AK322">
            <v>1</v>
          </cell>
        </row>
        <row r="323">
          <cell r="E323" t="str">
            <v>Dung dịch làm sạch ống dùng cho máy xét nghiệm miễn dịch tự động</v>
          </cell>
          <cell r="F323" t="str">
            <v>MAGLUMI System Tubing Cleaning Solution; 130299007M</v>
          </cell>
          <cell r="H323" t="str">
            <v>Hộp</v>
          </cell>
          <cell r="I323" t="str">
            <v/>
          </cell>
          <cell r="J323" t="str">
            <v>Công ty cổ phần Trang thiết bị và phát triển dự án y tế Việt Nam</v>
          </cell>
          <cell r="K323" t="str">
            <v>Shenzhen New Industries Biomedical Engineering Co., Ltd</v>
          </cell>
          <cell r="L323" t="str">
            <v>Trung Quốc</v>
          </cell>
          <cell r="M323" t="str">
            <v/>
          </cell>
          <cell r="N323" t="str">
            <v>Số TN HSCB tiêu chuẩn áp dụng của TTBYT loại A Số 200001924/PCBA-HN - Ngày 05/11/2020</v>
          </cell>
          <cell r="O323">
            <v>4059300</v>
          </cell>
          <cell r="P323">
            <v>4059300</v>
          </cell>
          <cell r="Q323">
            <v>4059300</v>
          </cell>
          <cell r="R323">
            <v>4059300</v>
          </cell>
          <cell r="S323" t="str">
            <v>305250101</v>
          </cell>
          <cell r="T323" t="str">
            <v>743/QĐ-BVQY103</v>
          </cell>
          <cell r="U323">
            <v>46084</v>
          </cell>
          <cell r="V323">
            <v>0</v>
          </cell>
          <cell r="W323">
            <v>0</v>
          </cell>
          <cell r="X323">
            <v>1</v>
          </cell>
          <cell r="Y323">
            <v>1</v>
          </cell>
          <cell r="Z323">
            <v>0</v>
          </cell>
          <cell r="AA323">
            <v>4059300</v>
          </cell>
          <cell r="AB323">
            <v>4059300</v>
          </cell>
          <cell r="AC323">
            <v>1</v>
          </cell>
          <cell r="AD323">
            <v>4059300</v>
          </cell>
          <cell r="AE323">
            <v>4059300</v>
          </cell>
          <cell r="AF323">
            <v>0</v>
          </cell>
          <cell r="AG323">
            <v>0</v>
          </cell>
          <cell r="AJ323">
            <v>547824</v>
          </cell>
          <cell r="AK323">
            <v>1</v>
          </cell>
        </row>
        <row r="324">
          <cell r="E324" t="str">
            <v>Dung dịch lực ion yếu pha loãng hồng cầu</v>
          </cell>
          <cell r="F324" t="str">
            <v>Matrix Diluent - 2 LISS; 10257250</v>
          </cell>
          <cell r="H324" t="str">
            <v>Chai</v>
          </cell>
          <cell r="I324" t="str">
            <v/>
          </cell>
          <cell r="J324" t="str">
            <v>Công ty TNHH Giải pháp khỏe Thái Dương</v>
          </cell>
          <cell r="K324" t="str">
            <v>Tulip Diagnostics</v>
          </cell>
          <cell r="L324" t="str">
            <v>Ấn Độ</v>
          </cell>
          <cell r="M324" t="str">
            <v/>
          </cell>
          <cell r="N324" t="str">
            <v>230000762/PCBB-HN</v>
          </cell>
          <cell r="O324">
            <v>892500</v>
          </cell>
          <cell r="P324">
            <v>892500</v>
          </cell>
          <cell r="Q324">
            <v>892500</v>
          </cell>
          <cell r="R324">
            <v>892500</v>
          </cell>
          <cell r="S324" t="str">
            <v>803.2441</v>
          </cell>
          <cell r="T324" t="str">
            <v>779/QĐ-BVQY103</v>
          </cell>
          <cell r="U324">
            <v>46142</v>
          </cell>
          <cell r="V324">
            <v>0</v>
          </cell>
          <cell r="W324">
            <v>0</v>
          </cell>
          <cell r="X324">
            <v>20</v>
          </cell>
          <cell r="Y324">
            <v>20</v>
          </cell>
          <cell r="Z324">
            <v>0</v>
          </cell>
          <cell r="AA324">
            <v>892500</v>
          </cell>
          <cell r="AB324">
            <v>17850000</v>
          </cell>
          <cell r="AC324">
            <v>20</v>
          </cell>
          <cell r="AD324">
            <v>892500</v>
          </cell>
          <cell r="AE324">
            <v>17850000</v>
          </cell>
          <cell r="AF324">
            <v>0</v>
          </cell>
          <cell r="AG324">
            <v>0</v>
          </cell>
          <cell r="AJ324">
            <v>542262</v>
          </cell>
          <cell r="AK324">
            <v>41</v>
          </cell>
        </row>
        <row r="325">
          <cell r="E325" t="str">
            <v>Dung dịch lực ion yếu pha loãng hồng cầu</v>
          </cell>
          <cell r="F325" t="str">
            <v>Matrix Diluent - 2 LISS; 10257250</v>
          </cell>
          <cell r="H325" t="str">
            <v>Chai</v>
          </cell>
          <cell r="I325" t="str">
            <v/>
          </cell>
          <cell r="J325" t="str">
            <v>Công ty TNHH Giải pháp khỏe Thái Dương</v>
          </cell>
          <cell r="K325" t="str">
            <v>Tulip Diagnostics</v>
          </cell>
          <cell r="L325" t="str">
            <v>Ấn Độ</v>
          </cell>
          <cell r="M325" t="str">
            <v/>
          </cell>
          <cell r="N325" t="str">
            <v>230000762/PCBB-HN</v>
          </cell>
          <cell r="O325">
            <v>892500</v>
          </cell>
          <cell r="P325">
            <v>892500</v>
          </cell>
          <cell r="Q325">
            <v>892500</v>
          </cell>
          <cell r="R325">
            <v>892500</v>
          </cell>
          <cell r="S325" t="str">
            <v>803.2439</v>
          </cell>
          <cell r="T325" t="str">
            <v>779/QĐ-BVQY103</v>
          </cell>
          <cell r="U325">
            <v>46142</v>
          </cell>
          <cell r="V325">
            <v>0</v>
          </cell>
          <cell r="W325">
            <v>0</v>
          </cell>
          <cell r="X325">
            <v>21</v>
          </cell>
          <cell r="Y325">
            <v>21</v>
          </cell>
          <cell r="Z325">
            <v>0</v>
          </cell>
          <cell r="AA325">
            <v>892500</v>
          </cell>
          <cell r="AB325">
            <v>18742500</v>
          </cell>
          <cell r="AC325">
            <v>21</v>
          </cell>
          <cell r="AD325">
            <v>892500</v>
          </cell>
          <cell r="AE325">
            <v>18742500</v>
          </cell>
          <cell r="AF325">
            <v>0</v>
          </cell>
          <cell r="AG325">
            <v>0</v>
          </cell>
          <cell r="AJ325">
            <v>534689</v>
          </cell>
          <cell r="AK325">
            <v>41</v>
          </cell>
        </row>
        <row r="326">
          <cell r="E326" t="str">
            <v>Dung dịch ly giải dùng để đếm số lượng bạch cầu, số lượng bạch cầu basophils, số lượng hồng cầu nhân</v>
          </cell>
          <cell r="F326" t="str">
            <v>Lysercell WNR-210A, ZPPBL 121531</v>
          </cell>
          <cell r="H326" t="str">
            <v>Thùng</v>
          </cell>
          <cell r="I326" t="str">
            <v/>
          </cell>
          <cell r="J326" t="str">
            <v>Công ty TNHH Thương Mại Tâm Long</v>
          </cell>
          <cell r="K326" t="str">
            <v>Sysmex</v>
          </cell>
          <cell r="L326" t="str">
            <v>Singapore</v>
          </cell>
          <cell r="M326" t="str">
            <v/>
          </cell>
          <cell r="N326" t="str">
            <v>240000007/ PCBB-BYT</v>
          </cell>
          <cell r="O326">
            <v>3820000</v>
          </cell>
          <cell r="P326">
            <v>3820000</v>
          </cell>
          <cell r="Q326">
            <v>3820000</v>
          </cell>
          <cell r="R326">
            <v>3820000</v>
          </cell>
          <cell r="S326" t="str">
            <v>AM4021</v>
          </cell>
          <cell r="T326" t="str">
            <v>4574/QĐ-BVQY103</v>
          </cell>
          <cell r="U326">
            <v>45985</v>
          </cell>
          <cell r="V326">
            <v>0</v>
          </cell>
          <cell r="W326">
            <v>0</v>
          </cell>
          <cell r="X326">
            <v>5</v>
          </cell>
          <cell r="Y326">
            <v>5</v>
          </cell>
          <cell r="Z326">
            <v>0</v>
          </cell>
          <cell r="AA326">
            <v>3820000</v>
          </cell>
          <cell r="AB326">
            <v>19100000</v>
          </cell>
          <cell r="AC326">
            <v>5</v>
          </cell>
          <cell r="AD326">
            <v>3820000</v>
          </cell>
          <cell r="AE326">
            <v>19100000</v>
          </cell>
          <cell r="AF326">
            <v>0</v>
          </cell>
          <cell r="AG326">
            <v>0</v>
          </cell>
          <cell r="AJ326">
            <v>528025</v>
          </cell>
          <cell r="AK326">
            <v>8</v>
          </cell>
        </row>
        <row r="327">
          <cell r="E327" t="str">
            <v>Dung dịch ly giải dùng để đếm số lượng bạch cầu, số lượng bạch cầu basophils, số lượng hồng cầu nhân</v>
          </cell>
          <cell r="F327" t="str">
            <v>Lysercell WNR-210A, ZPPBL 121531</v>
          </cell>
          <cell r="H327" t="str">
            <v>Thùng</v>
          </cell>
          <cell r="I327" t="str">
            <v/>
          </cell>
          <cell r="J327" t="str">
            <v>Công ty TNHH Thương Mại Tâm Long</v>
          </cell>
          <cell r="K327" t="str">
            <v>Sysmex</v>
          </cell>
          <cell r="L327" t="str">
            <v>Singapore</v>
          </cell>
          <cell r="M327" t="str">
            <v/>
          </cell>
          <cell r="N327" t="str">
            <v>220002510/PCBB-BYT</v>
          </cell>
          <cell r="O327">
            <v>3678000</v>
          </cell>
          <cell r="P327">
            <v>3678000</v>
          </cell>
          <cell r="Q327">
            <v>3678000</v>
          </cell>
          <cell r="R327">
            <v>3678000</v>
          </cell>
          <cell r="S327" t="str">
            <v>AM4018</v>
          </cell>
          <cell r="T327" t="str">
            <v>4474/QĐ-BVQY103</v>
          </cell>
          <cell r="U327">
            <v>45923</v>
          </cell>
          <cell r="V327">
            <v>0</v>
          </cell>
          <cell r="W327">
            <v>0</v>
          </cell>
          <cell r="X327">
            <v>3</v>
          </cell>
          <cell r="Y327">
            <v>3</v>
          </cell>
          <cell r="Z327">
            <v>0</v>
          </cell>
          <cell r="AA327">
            <v>3678000</v>
          </cell>
          <cell r="AB327">
            <v>11034000</v>
          </cell>
          <cell r="AC327">
            <v>3</v>
          </cell>
          <cell r="AD327">
            <v>3678000</v>
          </cell>
          <cell r="AE327">
            <v>11034000</v>
          </cell>
          <cell r="AF327">
            <v>0</v>
          </cell>
          <cell r="AG327">
            <v>0</v>
          </cell>
          <cell r="AJ327">
            <v>524736</v>
          </cell>
          <cell r="AK327">
            <v>8</v>
          </cell>
        </row>
        <row r="328">
          <cell r="E328" t="str">
            <v>Dung dịch ly giải dùng đếm các bạch cầu trung tính, lympho, mono và ưa axit</v>
          </cell>
          <cell r="F328" t="str">
            <v>Lysercell WDF-210A, ZPPAL 337564</v>
          </cell>
          <cell r="H328" t="str">
            <v>Thùng</v>
          </cell>
          <cell r="I328" t="str">
            <v/>
          </cell>
          <cell r="J328" t="str">
            <v>Công ty TNHH Thương Mại Tâm Long</v>
          </cell>
          <cell r="K328" t="str">
            <v>Sysmex</v>
          </cell>
          <cell r="L328" t="str">
            <v>Singapore</v>
          </cell>
          <cell r="M328" t="str">
            <v/>
          </cell>
          <cell r="N328" t="str">
            <v>240000007/ PCBB-BYT</v>
          </cell>
          <cell r="O328">
            <v>10418000</v>
          </cell>
          <cell r="P328">
            <v>10418000</v>
          </cell>
          <cell r="Q328">
            <v>10418000</v>
          </cell>
          <cell r="R328">
            <v>10418000</v>
          </cell>
          <cell r="S328" t="str">
            <v>AM5006</v>
          </cell>
          <cell r="T328" t="str">
            <v>2225/QĐ-BVQY103</v>
          </cell>
          <cell r="U328">
            <v>46094</v>
          </cell>
          <cell r="V328">
            <v>0</v>
          </cell>
          <cell r="W328">
            <v>0</v>
          </cell>
          <cell r="X328">
            <v>5</v>
          </cell>
          <cell r="Y328">
            <v>5</v>
          </cell>
          <cell r="Z328">
            <v>0</v>
          </cell>
          <cell r="AA328">
            <v>10418000</v>
          </cell>
          <cell r="AB328">
            <v>52090000</v>
          </cell>
          <cell r="AC328">
            <v>5</v>
          </cell>
          <cell r="AD328">
            <v>10418000</v>
          </cell>
          <cell r="AE328">
            <v>52090000</v>
          </cell>
          <cell r="AF328">
            <v>0</v>
          </cell>
          <cell r="AG328">
            <v>0</v>
          </cell>
          <cell r="AJ328">
            <v>544624</v>
          </cell>
          <cell r="AK328">
            <v>14</v>
          </cell>
        </row>
        <row r="329">
          <cell r="E329" t="str">
            <v>Dung dịch ly giải dùng đếm các bạch cầu trung tính, lympho, mono và ưa axit</v>
          </cell>
          <cell r="F329" t="str">
            <v>Lysercell WDF-210A, ZPPAL 337564</v>
          </cell>
          <cell r="H329" t="str">
            <v>Thùng</v>
          </cell>
          <cell r="I329" t="str">
            <v/>
          </cell>
          <cell r="J329" t="str">
            <v>Công ty TNHH Thương Mại Tâm Long</v>
          </cell>
          <cell r="K329" t="str">
            <v>Sysmex</v>
          </cell>
          <cell r="L329" t="str">
            <v>Singapore</v>
          </cell>
          <cell r="M329" t="str">
            <v/>
          </cell>
          <cell r="N329" t="str">
            <v>240000007/ PCBB-BYT</v>
          </cell>
          <cell r="O329">
            <v>11500000</v>
          </cell>
          <cell r="P329">
            <v>11500000</v>
          </cell>
          <cell r="Q329">
            <v>11500000</v>
          </cell>
          <cell r="R329">
            <v>11500000</v>
          </cell>
          <cell r="S329" t="str">
            <v>AM4029</v>
          </cell>
          <cell r="T329" t="str">
            <v>4574/QĐ-BVQY103</v>
          </cell>
          <cell r="U329">
            <v>45972</v>
          </cell>
          <cell r="V329">
            <v>0</v>
          </cell>
          <cell r="W329">
            <v>0</v>
          </cell>
          <cell r="X329">
            <v>5</v>
          </cell>
          <cell r="Y329">
            <v>5</v>
          </cell>
          <cell r="Z329">
            <v>0</v>
          </cell>
          <cell r="AA329">
            <v>11500000</v>
          </cell>
          <cell r="AB329">
            <v>57500000</v>
          </cell>
          <cell r="AC329">
            <v>5</v>
          </cell>
          <cell r="AD329">
            <v>11500000</v>
          </cell>
          <cell r="AE329">
            <v>57500000</v>
          </cell>
          <cell r="AF329">
            <v>0</v>
          </cell>
          <cell r="AG329">
            <v>0</v>
          </cell>
          <cell r="AJ329">
            <v>528027</v>
          </cell>
          <cell r="AK329">
            <v>14</v>
          </cell>
        </row>
        <row r="330">
          <cell r="E330" t="str">
            <v>Dung dịch ly giải dùng đếm các bạch cầu trung tính, lympho, mono và ưa axit</v>
          </cell>
          <cell r="F330" t="str">
            <v>Lysercell WDF-210A, ZPPAL 337564</v>
          </cell>
          <cell r="H330" t="str">
            <v>Thùng</v>
          </cell>
          <cell r="I330" t="str">
            <v/>
          </cell>
          <cell r="J330" t="str">
            <v>Công ty TNHH Thương Mại Tâm Long</v>
          </cell>
          <cell r="K330" t="str">
            <v>Sysmex</v>
          </cell>
          <cell r="L330" t="str">
            <v>Singapore</v>
          </cell>
          <cell r="M330" t="str">
            <v/>
          </cell>
          <cell r="N330" t="str">
            <v>220002510/PCBB-BYT</v>
          </cell>
          <cell r="O330">
            <v>10418000</v>
          </cell>
          <cell r="P330">
            <v>10418000</v>
          </cell>
          <cell r="Q330">
            <v>10418000</v>
          </cell>
          <cell r="R330">
            <v>10418000</v>
          </cell>
          <cell r="S330" t="str">
            <v>AM4027</v>
          </cell>
          <cell r="T330" t="str">
            <v>4474/QĐ-BVQY103</v>
          </cell>
          <cell r="U330">
            <v>45931</v>
          </cell>
          <cell r="V330">
            <v>0</v>
          </cell>
          <cell r="W330">
            <v>0</v>
          </cell>
          <cell r="X330">
            <v>1</v>
          </cell>
          <cell r="Y330">
            <v>1</v>
          </cell>
          <cell r="Z330">
            <v>0</v>
          </cell>
          <cell r="AA330">
            <v>10418000</v>
          </cell>
          <cell r="AB330">
            <v>10418000</v>
          </cell>
          <cell r="AC330">
            <v>1</v>
          </cell>
          <cell r="AD330">
            <v>10418000</v>
          </cell>
          <cell r="AE330">
            <v>10418000</v>
          </cell>
          <cell r="AF330">
            <v>0</v>
          </cell>
          <cell r="AG330">
            <v>0</v>
          </cell>
          <cell r="AJ330">
            <v>524743</v>
          </cell>
          <cell r="AK330">
            <v>14</v>
          </cell>
        </row>
        <row r="331">
          <cell r="E331" t="str">
            <v>Dung dịch ly giải dùng đếm các bạch cầu trung tính, lympho, mono và ưa axit</v>
          </cell>
          <cell r="F331" t="str">
            <v>Lysercell WDF-210A, ZPPAL 337564</v>
          </cell>
          <cell r="H331" t="str">
            <v>Thùng</v>
          </cell>
          <cell r="I331" t="str">
            <v/>
          </cell>
          <cell r="J331" t="str">
            <v>Công ty TNHH Thương Mại Tâm Long</v>
          </cell>
          <cell r="K331" t="str">
            <v>Sysmex</v>
          </cell>
          <cell r="L331" t="str">
            <v>Singapore</v>
          </cell>
          <cell r="M331" t="str">
            <v/>
          </cell>
          <cell r="N331" t="str">
            <v>220002510/PCBB-BYT</v>
          </cell>
          <cell r="O331">
            <v>10418000</v>
          </cell>
          <cell r="P331">
            <v>10418000</v>
          </cell>
          <cell r="Q331">
            <v>10418000</v>
          </cell>
          <cell r="R331">
            <v>10418000</v>
          </cell>
          <cell r="S331" t="str">
            <v>AM4026</v>
          </cell>
          <cell r="T331" t="str">
            <v>4474/QĐ-BVQY103</v>
          </cell>
          <cell r="U331">
            <v>45908</v>
          </cell>
          <cell r="V331">
            <v>0</v>
          </cell>
          <cell r="W331">
            <v>0</v>
          </cell>
          <cell r="X331">
            <v>3</v>
          </cell>
          <cell r="Y331">
            <v>3</v>
          </cell>
          <cell r="Z331">
            <v>0</v>
          </cell>
          <cell r="AA331">
            <v>10418000</v>
          </cell>
          <cell r="AB331">
            <v>31254000</v>
          </cell>
          <cell r="AC331">
            <v>3</v>
          </cell>
          <cell r="AD331">
            <v>10418000</v>
          </cell>
          <cell r="AE331">
            <v>31254000</v>
          </cell>
          <cell r="AF331">
            <v>0</v>
          </cell>
          <cell r="AG331">
            <v>0</v>
          </cell>
          <cell r="AJ331">
            <v>524738</v>
          </cell>
          <cell r="AK331">
            <v>14</v>
          </cell>
        </row>
        <row r="332">
          <cell r="E332" t="str">
            <v>Dung dịch ly giải hồng cầu dùng cho xét nghiệm huyết học</v>
          </cell>
          <cell r="F332" t="str">
            <v>628019; COULTER DxH Cell Lyse; Hộp 5L</v>
          </cell>
          <cell r="H332" t="str">
            <v>Hộp</v>
          </cell>
          <cell r="I332" t="str">
            <v/>
          </cell>
          <cell r="J332" t="str">
            <v>Công ty TNHH Kỹ thuật Thanh Hà</v>
          </cell>
          <cell r="K332" t="str">
            <v>Beckman Coulter Laboratory Systems (Suzhou) Co., Ltd.</v>
          </cell>
          <cell r="L332" t="str">
            <v>Trung Quốc</v>
          </cell>
          <cell r="M332" t="str">
            <v/>
          </cell>
          <cell r="N332" t="str">
            <v>220002780/PCBB-BYT</v>
          </cell>
          <cell r="O332">
            <v>25467750</v>
          </cell>
          <cell r="P332">
            <v>25467750</v>
          </cell>
          <cell r="Q332">
            <v>25467750</v>
          </cell>
          <cell r="R332">
            <v>25467750</v>
          </cell>
          <cell r="S332" t="str">
            <v>2412132</v>
          </cell>
          <cell r="T332" t="str">
            <v>779/QĐ-BVQY103</v>
          </cell>
          <cell r="U332">
            <v>46181</v>
          </cell>
          <cell r="V332">
            <v>0</v>
          </cell>
          <cell r="W332">
            <v>0</v>
          </cell>
          <cell r="X332">
            <v>11</v>
          </cell>
          <cell r="Y332">
            <v>11</v>
          </cell>
          <cell r="Z332">
            <v>0</v>
          </cell>
          <cell r="AA332">
            <v>25467750</v>
          </cell>
          <cell r="AB332">
            <v>280145250</v>
          </cell>
          <cell r="AC332">
            <v>11</v>
          </cell>
          <cell r="AD332">
            <v>25467750</v>
          </cell>
          <cell r="AE332">
            <v>280145250</v>
          </cell>
          <cell r="AF332">
            <v>0</v>
          </cell>
          <cell r="AG332">
            <v>0</v>
          </cell>
          <cell r="AJ332">
            <v>545572</v>
          </cell>
          <cell r="AK332">
            <v>85</v>
          </cell>
        </row>
        <row r="333">
          <cell r="E333" t="str">
            <v>Dung dịch ly giải hồng cầu dùng cho xét nghiệm huyết học</v>
          </cell>
          <cell r="F333" t="str">
            <v>628019; COULTER DxH Cell Lyse; Hộp 5L</v>
          </cell>
          <cell r="H333" t="str">
            <v>Hộp</v>
          </cell>
          <cell r="I333" t="str">
            <v/>
          </cell>
          <cell r="J333" t="str">
            <v>Công ty TNHH Kỹ thuật Thanh Hà</v>
          </cell>
          <cell r="K333" t="str">
            <v>Beckman Coulter Laboratory Systems (Suzhou) Co., Ltd.</v>
          </cell>
          <cell r="L333" t="str">
            <v>Trung Quốc</v>
          </cell>
          <cell r="M333" t="str">
            <v/>
          </cell>
          <cell r="N333" t="str">
            <v>220002780/PCBB-BYT</v>
          </cell>
          <cell r="O333">
            <v>25467750</v>
          </cell>
          <cell r="P333">
            <v>25467750</v>
          </cell>
          <cell r="Q333">
            <v>25467750</v>
          </cell>
          <cell r="R333">
            <v>25467750</v>
          </cell>
          <cell r="S333" t="str">
            <v>2411114</v>
          </cell>
          <cell r="T333" t="str">
            <v>779/QĐ-BVQY103</v>
          </cell>
          <cell r="U333">
            <v>46134</v>
          </cell>
          <cell r="V333">
            <v>0</v>
          </cell>
          <cell r="W333">
            <v>0</v>
          </cell>
          <cell r="X333">
            <v>11</v>
          </cell>
          <cell r="Y333">
            <v>11</v>
          </cell>
          <cell r="Z333">
            <v>0</v>
          </cell>
          <cell r="AA333">
            <v>25467750</v>
          </cell>
          <cell r="AB333">
            <v>280145250</v>
          </cell>
          <cell r="AC333">
            <v>11</v>
          </cell>
          <cell r="AD333">
            <v>25467750</v>
          </cell>
          <cell r="AE333">
            <v>280145250</v>
          </cell>
          <cell r="AF333">
            <v>0</v>
          </cell>
          <cell r="AG333">
            <v>0</v>
          </cell>
          <cell r="AJ333">
            <v>538166</v>
          </cell>
          <cell r="AK333">
            <v>85</v>
          </cell>
        </row>
        <row r="334">
          <cell r="E334" t="str">
            <v>Dung dịch ly giải hồng cầu dùng cho xét nghiệm huyết học</v>
          </cell>
          <cell r="F334" t="str">
            <v>628019; COULTER DxH Cell Lyse; Hộp 5L</v>
          </cell>
          <cell r="H334" t="str">
            <v>Hộp</v>
          </cell>
          <cell r="I334" t="str">
            <v/>
          </cell>
          <cell r="J334" t="str">
            <v>Công ty TNHH Kỹ thuật Thanh Hà</v>
          </cell>
          <cell r="K334" t="str">
            <v>Beckman Coulter Laboratory Systems (Suzhou) Co., Ltd.</v>
          </cell>
          <cell r="L334" t="str">
            <v>Trung Quốc</v>
          </cell>
          <cell r="M334" t="str">
            <v/>
          </cell>
          <cell r="N334" t="str">
            <v>220002780/PCBB-BYT</v>
          </cell>
          <cell r="O334">
            <v>25467750</v>
          </cell>
          <cell r="P334">
            <v>25467750</v>
          </cell>
          <cell r="Q334">
            <v>25467750</v>
          </cell>
          <cell r="R334">
            <v>25467750</v>
          </cell>
          <cell r="S334" t="str">
            <v>2410116</v>
          </cell>
          <cell r="T334" t="str">
            <v>779/QĐ-BVQY103</v>
          </cell>
          <cell r="U334">
            <v>46106</v>
          </cell>
          <cell r="V334">
            <v>0</v>
          </cell>
          <cell r="W334">
            <v>0</v>
          </cell>
          <cell r="X334">
            <v>3</v>
          </cell>
          <cell r="Y334">
            <v>3</v>
          </cell>
          <cell r="Z334">
            <v>0</v>
          </cell>
          <cell r="AA334">
            <v>25467750</v>
          </cell>
          <cell r="AB334">
            <v>76403250</v>
          </cell>
          <cell r="AC334">
            <v>3</v>
          </cell>
          <cell r="AD334">
            <v>25467750</v>
          </cell>
          <cell r="AE334">
            <v>76403250</v>
          </cell>
          <cell r="AF334">
            <v>0</v>
          </cell>
          <cell r="AG334">
            <v>0</v>
          </cell>
          <cell r="AJ334">
            <v>533523</v>
          </cell>
          <cell r="AK334">
            <v>85</v>
          </cell>
        </row>
        <row r="335">
          <cell r="E335" t="str">
            <v>Dung dịch ly giải hồng cầu dùng cho xét nghiệm huyết học</v>
          </cell>
          <cell r="F335" t="str">
            <v>628019; COULTER DxH Cell Lyse; Hộp 5L</v>
          </cell>
          <cell r="H335" t="str">
            <v>Hộp</v>
          </cell>
          <cell r="I335" t="str">
            <v/>
          </cell>
          <cell r="J335" t="str">
            <v>Công ty TNHH Thiết bị Minh Tâm</v>
          </cell>
          <cell r="K335" t="str">
            <v>Beckman Coulter Laboratory Systems (Suzhou) Co., Ltd.</v>
          </cell>
          <cell r="L335" t="str">
            <v>Trung Quốc</v>
          </cell>
          <cell r="M335" t="str">
            <v/>
          </cell>
          <cell r="N335" t="str">
            <v>220002780/PCBB-BYT</v>
          </cell>
          <cell r="O335">
            <v>25467750</v>
          </cell>
          <cell r="P335">
            <v>25467750</v>
          </cell>
          <cell r="Q335">
            <v>25467750</v>
          </cell>
          <cell r="R335">
            <v>25467750</v>
          </cell>
          <cell r="S335" t="str">
            <v>2404118</v>
          </cell>
          <cell r="T335" t="str">
            <v>2965/QĐ-BVQY103</v>
          </cell>
          <cell r="U335">
            <v>45957</v>
          </cell>
          <cell r="V335">
            <v>0</v>
          </cell>
          <cell r="W335">
            <v>0</v>
          </cell>
          <cell r="X335">
            <v>49</v>
          </cell>
          <cell r="Y335">
            <v>49</v>
          </cell>
          <cell r="Z335">
            <v>0</v>
          </cell>
          <cell r="AA335">
            <v>25467750</v>
          </cell>
          <cell r="AB335">
            <v>1247919750</v>
          </cell>
          <cell r="AC335">
            <v>49</v>
          </cell>
          <cell r="AD335">
            <v>25467750</v>
          </cell>
          <cell r="AE335">
            <v>1247919750</v>
          </cell>
          <cell r="AF335">
            <v>0</v>
          </cell>
          <cell r="AG335">
            <v>0</v>
          </cell>
          <cell r="AJ335">
            <v>518009</v>
          </cell>
          <cell r="AK335">
            <v>85</v>
          </cell>
        </row>
        <row r="336">
          <cell r="E336" t="str">
            <v>Dung dịch ly giải hồng cầu dùng cho xét nghiệm huyết học</v>
          </cell>
          <cell r="F336" t="str">
            <v>628019; COULTER DxH Cell Lyse; Hộp 5L</v>
          </cell>
          <cell r="H336" t="str">
            <v>Hộp</v>
          </cell>
          <cell r="I336" t="str">
            <v/>
          </cell>
          <cell r="J336" t="str">
            <v>Công ty TNHH Thiết bị Minh Tâm</v>
          </cell>
          <cell r="K336" t="str">
            <v>Beckman Coulter Laboratory Systems (Suzhou) Co., Ltd.</v>
          </cell>
          <cell r="L336" t="str">
            <v>Trung Quốc</v>
          </cell>
          <cell r="M336" t="str">
            <v/>
          </cell>
          <cell r="N336" t="str">
            <v>220002780/PCBB-BYT</v>
          </cell>
          <cell r="O336">
            <v>25467750</v>
          </cell>
          <cell r="P336">
            <v>25467750</v>
          </cell>
          <cell r="Q336">
            <v>25467750</v>
          </cell>
          <cell r="R336">
            <v>25467750</v>
          </cell>
          <cell r="S336" t="str">
            <v>2403113</v>
          </cell>
          <cell r="T336" t="str">
            <v>2965/QĐ-BVQY103</v>
          </cell>
          <cell r="U336">
            <v>45927</v>
          </cell>
          <cell r="V336">
            <v>0</v>
          </cell>
          <cell r="W336">
            <v>0</v>
          </cell>
          <cell r="X336">
            <v>5</v>
          </cell>
          <cell r="Y336">
            <v>5</v>
          </cell>
          <cell r="Z336">
            <v>0</v>
          </cell>
          <cell r="AA336">
            <v>25467750</v>
          </cell>
          <cell r="AB336">
            <v>127338750</v>
          </cell>
          <cell r="AC336">
            <v>5</v>
          </cell>
          <cell r="AD336">
            <v>25467750</v>
          </cell>
          <cell r="AE336">
            <v>127338750</v>
          </cell>
          <cell r="AF336">
            <v>0</v>
          </cell>
          <cell r="AG336">
            <v>0</v>
          </cell>
          <cell r="AJ336">
            <v>426811</v>
          </cell>
          <cell r="AK336">
            <v>85</v>
          </cell>
        </row>
        <row r="337">
          <cell r="E337" t="str">
            <v>Dung dịch ly giải hồng cầu dùng cho xét nghiệm huyết học</v>
          </cell>
          <cell r="F337" t="str">
            <v>628019; COULTER DxH Cell Lyse; Hộp 5L</v>
          </cell>
          <cell r="H337" t="str">
            <v>Hộp</v>
          </cell>
          <cell r="I337" t="str">
            <v/>
          </cell>
          <cell r="J337" t="str">
            <v>Công ty TNHH Thiết bị Minh Tâm</v>
          </cell>
          <cell r="K337" t="str">
            <v>Beckman Coulter Laboratory Systems (Suzhou) Co., Ltd.</v>
          </cell>
          <cell r="L337" t="str">
            <v>Trung Quốc</v>
          </cell>
          <cell r="M337" t="str">
            <v/>
          </cell>
          <cell r="N337" t="str">
            <v>220002780/PCBB-BYT</v>
          </cell>
          <cell r="O337">
            <v>25467750</v>
          </cell>
          <cell r="P337">
            <v>25467750</v>
          </cell>
          <cell r="Q337">
            <v>25467750</v>
          </cell>
          <cell r="R337">
            <v>25467750</v>
          </cell>
          <cell r="S337" t="str">
            <v>240112</v>
          </cell>
          <cell r="T337" t="str">
            <v>2965/QĐ-BVQY103</v>
          </cell>
          <cell r="U337">
            <v>45896</v>
          </cell>
          <cell r="V337">
            <v>0</v>
          </cell>
          <cell r="W337">
            <v>0</v>
          </cell>
          <cell r="X337">
            <v>1</v>
          </cell>
          <cell r="Y337">
            <v>1</v>
          </cell>
          <cell r="Z337">
            <v>0</v>
          </cell>
          <cell r="AA337">
            <v>25467750</v>
          </cell>
          <cell r="AB337">
            <v>25467750</v>
          </cell>
          <cell r="AC337">
            <v>1</v>
          </cell>
          <cell r="AD337">
            <v>25467750</v>
          </cell>
          <cell r="AE337">
            <v>25467750</v>
          </cell>
          <cell r="AF337">
            <v>0</v>
          </cell>
          <cell r="AG337">
            <v>0</v>
          </cell>
          <cell r="AJ337">
            <v>394935</v>
          </cell>
          <cell r="AK337">
            <v>85</v>
          </cell>
        </row>
        <row r="338">
          <cell r="E338" t="str">
            <v>Dung dịch ly giải hồng cầu dùng cho xét nghiệm huyết học</v>
          </cell>
          <cell r="F338" t="str">
            <v>628019; COULTER DxH Cell Lyse; Hộp 5L</v>
          </cell>
          <cell r="H338" t="str">
            <v>Hộp</v>
          </cell>
          <cell r="I338" t="str">
            <v/>
          </cell>
          <cell r="J338" t="str">
            <v>Công ty TNHH Thiết bị Minh Tâm</v>
          </cell>
          <cell r="K338" t="str">
            <v>Beckman Coulter Laboratory Systems (Suzhou) Co., Ltd.</v>
          </cell>
          <cell r="L338" t="str">
            <v>Trung Quốc</v>
          </cell>
          <cell r="M338" t="str">
            <v/>
          </cell>
          <cell r="N338" t="str">
            <v>220002780/PCBB-BYT</v>
          </cell>
          <cell r="O338">
            <v>25467750</v>
          </cell>
          <cell r="P338">
            <v>25467750</v>
          </cell>
          <cell r="Q338">
            <v>25467750</v>
          </cell>
          <cell r="R338">
            <v>25467750</v>
          </cell>
          <cell r="S338" t="str">
            <v>2402112</v>
          </cell>
          <cell r="T338" t="str">
            <v>2965/QĐ-BVQY103</v>
          </cell>
          <cell r="U338">
            <v>45896</v>
          </cell>
          <cell r="V338">
            <v>0</v>
          </cell>
          <cell r="W338">
            <v>0</v>
          </cell>
          <cell r="X338">
            <v>5</v>
          </cell>
          <cell r="Y338">
            <v>5</v>
          </cell>
          <cell r="Z338">
            <v>0</v>
          </cell>
          <cell r="AA338">
            <v>25467750</v>
          </cell>
          <cell r="AB338">
            <v>127338750</v>
          </cell>
          <cell r="AC338">
            <v>5</v>
          </cell>
          <cell r="AD338">
            <v>25467750</v>
          </cell>
          <cell r="AE338">
            <v>127338750</v>
          </cell>
          <cell r="AF338">
            <v>0</v>
          </cell>
          <cell r="AG338">
            <v>0</v>
          </cell>
          <cell r="AJ338">
            <v>390470</v>
          </cell>
          <cell r="AK338">
            <v>85</v>
          </cell>
        </row>
        <row r="339">
          <cell r="E339" t="str">
            <v>Dung dịch nhuộm dùng để đếm số lượng bạch cầu, số lượng bạch cầu basophils, số lượng hồng cầu nhân</v>
          </cell>
          <cell r="F339" t="str">
            <v>Fluorocell WNR 82mlx2, CP066715</v>
          </cell>
          <cell r="H339" t="str">
            <v>Hộp</v>
          </cell>
          <cell r="I339" t="str">
            <v/>
          </cell>
          <cell r="J339" t="str">
            <v>Công ty TNHH Thương Mại Tâm Long</v>
          </cell>
          <cell r="K339" t="str">
            <v>Sysmex</v>
          </cell>
          <cell r="L339" t="str">
            <v>Nhật</v>
          </cell>
          <cell r="M339" t="str">
            <v/>
          </cell>
          <cell r="N339" t="str">
            <v>240000007/ PCBB-BYT</v>
          </cell>
          <cell r="O339">
            <v>4349100</v>
          </cell>
          <cell r="P339">
            <v>4349100</v>
          </cell>
          <cell r="Q339">
            <v>4349100</v>
          </cell>
          <cell r="R339">
            <v>4349100</v>
          </cell>
          <cell r="S339" t="str">
            <v>A4091</v>
          </cell>
          <cell r="T339" t="str">
            <v>4574/QĐ-BVQY103</v>
          </cell>
          <cell r="U339">
            <v>45972</v>
          </cell>
          <cell r="V339">
            <v>0</v>
          </cell>
          <cell r="W339">
            <v>0</v>
          </cell>
          <cell r="X339">
            <v>2</v>
          </cell>
          <cell r="Y339">
            <v>2</v>
          </cell>
          <cell r="Z339">
            <v>0</v>
          </cell>
          <cell r="AA339">
            <v>4349100</v>
          </cell>
          <cell r="AB339">
            <v>8698200</v>
          </cell>
          <cell r="AC339">
            <v>2</v>
          </cell>
          <cell r="AD339">
            <v>4349100</v>
          </cell>
          <cell r="AE339">
            <v>8698200</v>
          </cell>
          <cell r="AF339">
            <v>0</v>
          </cell>
          <cell r="AG339">
            <v>0</v>
          </cell>
          <cell r="AJ339">
            <v>535225</v>
          </cell>
          <cell r="AK339">
            <v>10</v>
          </cell>
        </row>
        <row r="340">
          <cell r="E340" t="str">
            <v>Dung dịch nhuộm dùng để đếm số lượng bạch cầu, số lượng bạch cầu basophils, số lượng hồng cầu nhân</v>
          </cell>
          <cell r="F340" t="str">
            <v>Fluorocell WNR / CP066715</v>
          </cell>
          <cell r="H340" t="str">
            <v>Lọ</v>
          </cell>
          <cell r="I340" t="str">
            <v/>
          </cell>
          <cell r="J340" t="str">
            <v>Công ty TNHH Thương Mại Tâm Long</v>
          </cell>
          <cell r="K340" t="str">
            <v>Sysmex</v>
          </cell>
          <cell r="L340" t="str">
            <v>Nhật Bản</v>
          </cell>
          <cell r="M340" t="str">
            <v/>
          </cell>
          <cell r="N340" t="str">
            <v>240000007/ PCBB-BYT</v>
          </cell>
          <cell r="O340">
            <v>4349100</v>
          </cell>
          <cell r="P340">
            <v>4349100</v>
          </cell>
          <cell r="Q340">
            <v>4349100</v>
          </cell>
          <cell r="R340">
            <v>4349100</v>
          </cell>
          <cell r="S340" t="str">
            <v>A4077</v>
          </cell>
          <cell r="T340" t="str">
            <v>4574/QĐ-BVQY103</v>
          </cell>
          <cell r="U340">
            <v>45911</v>
          </cell>
          <cell r="V340">
            <v>0</v>
          </cell>
          <cell r="W340">
            <v>0</v>
          </cell>
          <cell r="X340">
            <v>6</v>
          </cell>
          <cell r="Y340">
            <v>6</v>
          </cell>
          <cell r="Z340">
            <v>0</v>
          </cell>
          <cell r="AA340">
            <v>4349100</v>
          </cell>
          <cell r="AB340">
            <v>26094600</v>
          </cell>
          <cell r="AC340">
            <v>6</v>
          </cell>
          <cell r="AD340">
            <v>4349100</v>
          </cell>
          <cell r="AE340">
            <v>26094600</v>
          </cell>
          <cell r="AF340">
            <v>0</v>
          </cell>
          <cell r="AG340">
            <v>0</v>
          </cell>
          <cell r="AJ340">
            <v>528023</v>
          </cell>
          <cell r="AK340">
            <v>10</v>
          </cell>
        </row>
        <row r="341">
          <cell r="E341" t="str">
            <v>Dung dịch nhuộm dùng để đếm số lượng bạch cầu, số lượng bạch cầu basophils, số lượng hồng cầu nhân</v>
          </cell>
          <cell r="F341" t="str">
            <v>Fluorocell WNR 82mlx2, CP066715</v>
          </cell>
          <cell r="H341" t="str">
            <v>Hộp</v>
          </cell>
          <cell r="I341" t="str">
            <v/>
          </cell>
          <cell r="J341" t="str">
            <v>Công ty TNHH Thương Mại Tâm Long</v>
          </cell>
          <cell r="K341" t="str">
            <v>Sysmex</v>
          </cell>
          <cell r="L341" t="str">
            <v>Nhật</v>
          </cell>
          <cell r="M341" t="str">
            <v/>
          </cell>
          <cell r="N341" t="str">
            <v>7512NK/ BYT-TB-CT</v>
          </cell>
          <cell r="O341">
            <v>8469000</v>
          </cell>
          <cell r="P341">
            <v>8469000</v>
          </cell>
          <cell r="Q341">
            <v>8469000</v>
          </cell>
          <cell r="R341">
            <v>8469000</v>
          </cell>
          <cell r="S341" t="str">
            <v>A4071</v>
          </cell>
          <cell r="T341" t="str">
            <v>4474/QĐ-BVQY103</v>
          </cell>
          <cell r="U341">
            <v>45602</v>
          </cell>
          <cell r="V341">
            <v>0</v>
          </cell>
          <cell r="W341">
            <v>0</v>
          </cell>
          <cell r="X341">
            <v>1</v>
          </cell>
          <cell r="Y341">
            <v>1</v>
          </cell>
          <cell r="Z341">
            <v>0</v>
          </cell>
          <cell r="AA341">
            <v>8469000</v>
          </cell>
          <cell r="AB341">
            <v>8469000</v>
          </cell>
          <cell r="AC341">
            <v>1</v>
          </cell>
          <cell r="AD341">
            <v>8469000</v>
          </cell>
          <cell r="AE341">
            <v>8469000</v>
          </cell>
          <cell r="AF341">
            <v>0</v>
          </cell>
          <cell r="AG341">
            <v>0</v>
          </cell>
          <cell r="AJ341">
            <v>524747</v>
          </cell>
          <cell r="AK341">
            <v>10</v>
          </cell>
        </row>
        <row r="342">
          <cell r="E342" t="str">
            <v>Dung dịch nhuộm dùng để đếm số lượng bạch cầu, số lượng bạch cầu basophils, số lượng hồng cầu nhân</v>
          </cell>
          <cell r="F342" t="str">
            <v>Fluorocell WNR 82mlx2, CP066715</v>
          </cell>
          <cell r="H342" t="str">
            <v>Hộp</v>
          </cell>
          <cell r="I342" t="str">
            <v/>
          </cell>
          <cell r="J342" t="str">
            <v>Công ty TNHH Thương Mại Tâm Long</v>
          </cell>
          <cell r="K342" t="str">
            <v>Sysmex</v>
          </cell>
          <cell r="L342" t="str">
            <v>Nhật</v>
          </cell>
          <cell r="M342" t="str">
            <v/>
          </cell>
          <cell r="N342" t="str">
            <v>7512NK/ BYT-TB-CT</v>
          </cell>
          <cell r="O342">
            <v>8469000</v>
          </cell>
          <cell r="P342">
            <v>8469000</v>
          </cell>
          <cell r="Q342">
            <v>8469000</v>
          </cell>
          <cell r="R342">
            <v>8469000</v>
          </cell>
          <cell r="S342" t="str">
            <v>A4071</v>
          </cell>
          <cell r="T342" t="str">
            <v>4474/QĐ-BVQY103</v>
          </cell>
          <cell r="U342">
            <v>45895</v>
          </cell>
          <cell r="V342">
            <v>0</v>
          </cell>
          <cell r="W342">
            <v>0</v>
          </cell>
          <cell r="X342">
            <v>1</v>
          </cell>
          <cell r="Y342">
            <v>1</v>
          </cell>
          <cell r="Z342">
            <v>0</v>
          </cell>
          <cell r="AA342">
            <v>8469000</v>
          </cell>
          <cell r="AB342">
            <v>8469000</v>
          </cell>
          <cell r="AC342">
            <v>1</v>
          </cell>
          <cell r="AD342">
            <v>8469000</v>
          </cell>
          <cell r="AE342">
            <v>8469000</v>
          </cell>
          <cell r="AF342">
            <v>0</v>
          </cell>
          <cell r="AG342">
            <v>0</v>
          </cell>
          <cell r="AJ342">
            <v>524734</v>
          </cell>
          <cell r="AK342">
            <v>10</v>
          </cell>
        </row>
        <row r="343">
          <cell r="E343" t="str">
            <v>Dung dịch nhuộm dùng đếm các bạch cầu trung tính, lympho, mono và ưa axit</v>
          </cell>
          <cell r="F343" t="str">
            <v>Fluorocell WDF 42mlx2, CV377552</v>
          </cell>
          <cell r="H343" t="str">
            <v>Lọ</v>
          </cell>
          <cell r="I343" t="str">
            <v/>
          </cell>
          <cell r="J343" t="str">
            <v>Công ty TNHH Thương Mại Tâm Long</v>
          </cell>
          <cell r="K343" t="str">
            <v>Sysmex</v>
          </cell>
          <cell r="L343" t="str">
            <v>Nhật</v>
          </cell>
          <cell r="M343" t="str">
            <v/>
          </cell>
          <cell r="N343" t="str">
            <v>240000007/ PCBB-BYT</v>
          </cell>
          <cell r="O343">
            <v>20313000</v>
          </cell>
          <cell r="P343">
            <v>20313000</v>
          </cell>
          <cell r="Q343">
            <v>20313000</v>
          </cell>
          <cell r="R343">
            <v>20313000</v>
          </cell>
          <cell r="S343" t="str">
            <v>A4141</v>
          </cell>
          <cell r="T343" t="str">
            <v>2225/QĐ-BVQY103</v>
          </cell>
          <cell r="U343">
            <v>46008</v>
          </cell>
          <cell r="V343">
            <v>0</v>
          </cell>
          <cell r="W343">
            <v>0</v>
          </cell>
          <cell r="X343">
            <v>6</v>
          </cell>
          <cell r="Y343">
            <v>6</v>
          </cell>
          <cell r="Z343">
            <v>0</v>
          </cell>
          <cell r="AA343">
            <v>20313000</v>
          </cell>
          <cell r="AB343">
            <v>121878000</v>
          </cell>
          <cell r="AC343">
            <v>6</v>
          </cell>
          <cell r="AD343">
            <v>20313000</v>
          </cell>
          <cell r="AE343">
            <v>121878000</v>
          </cell>
          <cell r="AF343">
            <v>0</v>
          </cell>
          <cell r="AG343">
            <v>0</v>
          </cell>
          <cell r="AJ343">
            <v>544625</v>
          </cell>
          <cell r="AK343">
            <v>16</v>
          </cell>
        </row>
        <row r="344">
          <cell r="E344" t="str">
            <v>Dung dịch nhuộm dùng đếm các bạch cầu trung tính, lympho, mono và ưa axit</v>
          </cell>
          <cell r="F344" t="str">
            <v>Fluorocell WDF 42mlx2, CV377552</v>
          </cell>
          <cell r="H344" t="str">
            <v>Lọ</v>
          </cell>
          <cell r="I344" t="str">
            <v/>
          </cell>
          <cell r="J344" t="str">
            <v>Công ty TNHH Thương Mại Tâm Long</v>
          </cell>
          <cell r="K344" t="str">
            <v>Sysmex</v>
          </cell>
          <cell r="L344" t="str">
            <v>Nhật</v>
          </cell>
          <cell r="M344" t="str">
            <v/>
          </cell>
          <cell r="N344" t="str">
            <v>240000007/PCBB-BYT</v>
          </cell>
          <cell r="O344">
            <v>20359920</v>
          </cell>
          <cell r="P344">
            <v>20359920</v>
          </cell>
          <cell r="Q344">
            <v>20359920</v>
          </cell>
          <cell r="R344">
            <v>20359920</v>
          </cell>
          <cell r="S344" t="str">
            <v>A4098</v>
          </cell>
          <cell r="T344" t="str">
            <v>147/QĐ-BVQY103</v>
          </cell>
          <cell r="U344">
            <v>45890</v>
          </cell>
          <cell r="V344">
            <v>0</v>
          </cell>
          <cell r="W344">
            <v>0</v>
          </cell>
          <cell r="X344">
            <v>10</v>
          </cell>
          <cell r="Y344">
            <v>10</v>
          </cell>
          <cell r="Z344">
            <v>0</v>
          </cell>
          <cell r="AA344">
            <v>20359920</v>
          </cell>
          <cell r="AB344">
            <v>203599200</v>
          </cell>
          <cell r="AC344">
            <v>10</v>
          </cell>
          <cell r="AD344">
            <v>20359920</v>
          </cell>
          <cell r="AE344">
            <v>203599200</v>
          </cell>
          <cell r="AF344">
            <v>0</v>
          </cell>
          <cell r="AG344">
            <v>0</v>
          </cell>
          <cell r="AJ344">
            <v>528266</v>
          </cell>
          <cell r="AK344">
            <v>16</v>
          </cell>
        </row>
        <row r="345">
          <cell r="E345" t="str">
            <v>Dung dịch nhuộm để đo hồng cầu lưới</v>
          </cell>
          <cell r="F345" t="str">
            <v>Fluorocell RET 12mlx2 BN337547</v>
          </cell>
          <cell r="H345" t="str">
            <v>Hộp</v>
          </cell>
          <cell r="I345" t="str">
            <v/>
          </cell>
          <cell r="J345" t="str">
            <v>Công ty TNHH Thương Mại Tâm Long</v>
          </cell>
          <cell r="K345" t="str">
            <v>Sysmex</v>
          </cell>
          <cell r="L345" t="str">
            <v>Nhật</v>
          </cell>
          <cell r="M345" t="str">
            <v/>
          </cell>
          <cell r="N345" t="str">
            <v>240000007/ PCBB-BYT</v>
          </cell>
          <cell r="O345">
            <v>20995008</v>
          </cell>
          <cell r="P345">
            <v>20995008</v>
          </cell>
          <cell r="Q345">
            <v>20995008</v>
          </cell>
          <cell r="R345">
            <v>20995008</v>
          </cell>
          <cell r="S345" t="str">
            <v>A4048</v>
          </cell>
          <cell r="T345" t="str">
            <v>4574/QĐ-BVQY103</v>
          </cell>
          <cell r="U345">
            <v>45904</v>
          </cell>
          <cell r="V345">
            <v>0</v>
          </cell>
          <cell r="W345">
            <v>0</v>
          </cell>
          <cell r="X345">
            <v>1</v>
          </cell>
          <cell r="Y345">
            <v>1</v>
          </cell>
          <cell r="Z345">
            <v>0</v>
          </cell>
          <cell r="AA345">
            <v>20995008</v>
          </cell>
          <cell r="AB345">
            <v>20995008</v>
          </cell>
          <cell r="AC345">
            <v>1</v>
          </cell>
          <cell r="AD345">
            <v>20995008</v>
          </cell>
          <cell r="AE345">
            <v>20995008</v>
          </cell>
          <cell r="AF345">
            <v>0</v>
          </cell>
          <cell r="AG345">
            <v>0</v>
          </cell>
          <cell r="AJ345">
            <v>537858</v>
          </cell>
          <cell r="AK345">
            <v>4</v>
          </cell>
        </row>
        <row r="346">
          <cell r="E346" t="str">
            <v>Dung dịch nhuộm để đo hồng cầu lưới</v>
          </cell>
          <cell r="F346" t="str">
            <v>Fluorocell RET 12mlx2 BN337547</v>
          </cell>
          <cell r="H346" t="str">
            <v>Hộp</v>
          </cell>
          <cell r="I346" t="str">
            <v/>
          </cell>
          <cell r="J346" t="str">
            <v>Công ty TNHH Thương Mại Tâm Long</v>
          </cell>
          <cell r="K346" t="str">
            <v>Sysmex</v>
          </cell>
          <cell r="L346" t="str">
            <v>Nhật</v>
          </cell>
          <cell r="M346" t="str">
            <v/>
          </cell>
          <cell r="N346" t="str">
            <v>240000007/ PCBB-BYT</v>
          </cell>
          <cell r="O346">
            <v>20995008</v>
          </cell>
          <cell r="P346">
            <v>20995008</v>
          </cell>
          <cell r="Q346">
            <v>20995008</v>
          </cell>
          <cell r="R346">
            <v>20995008</v>
          </cell>
          <cell r="S346" t="str">
            <v>A4026</v>
          </cell>
          <cell r="T346" t="str">
            <v>4574/QĐ-BVQY103</v>
          </cell>
          <cell r="U346">
            <v>45793</v>
          </cell>
          <cell r="V346">
            <v>0</v>
          </cell>
          <cell r="W346">
            <v>0</v>
          </cell>
          <cell r="X346">
            <v>2</v>
          </cell>
          <cell r="Y346">
            <v>2</v>
          </cell>
          <cell r="Z346">
            <v>0</v>
          </cell>
          <cell r="AA346">
            <v>20995008</v>
          </cell>
          <cell r="AB346">
            <v>41990016</v>
          </cell>
          <cell r="AC346">
            <v>2</v>
          </cell>
          <cell r="AD346">
            <v>20995008</v>
          </cell>
          <cell r="AE346">
            <v>41990016</v>
          </cell>
          <cell r="AF346">
            <v>0</v>
          </cell>
          <cell r="AG346">
            <v>0</v>
          </cell>
          <cell r="AJ346">
            <v>528022</v>
          </cell>
          <cell r="AK346">
            <v>4</v>
          </cell>
        </row>
        <row r="347">
          <cell r="E347" t="str">
            <v>Dung dịch nhuộm để đo hồng cầu lưới</v>
          </cell>
          <cell r="F347" t="str">
            <v>Fluorocell RET 12mlx2 BN337547</v>
          </cell>
          <cell r="H347" t="str">
            <v>Hộp</v>
          </cell>
          <cell r="I347" t="str">
            <v/>
          </cell>
          <cell r="J347" t="str">
            <v>Công ty TNHH Thương Mại Tâm Long</v>
          </cell>
          <cell r="K347" t="str">
            <v>Sysmex</v>
          </cell>
          <cell r="L347" t="str">
            <v>Nhật</v>
          </cell>
          <cell r="M347" t="str">
            <v/>
          </cell>
          <cell r="N347" t="str">
            <v>7512NK/ BYT-TB-CT</v>
          </cell>
          <cell r="O347">
            <v>20995008</v>
          </cell>
          <cell r="P347">
            <v>20995008</v>
          </cell>
          <cell r="Q347">
            <v>20995008</v>
          </cell>
          <cell r="R347">
            <v>20995008</v>
          </cell>
          <cell r="S347" t="str">
            <v>A4016</v>
          </cell>
          <cell r="T347" t="str">
            <v>4474/QĐ-BVQY103</v>
          </cell>
          <cell r="U347">
            <v>45742</v>
          </cell>
          <cell r="V347">
            <v>0</v>
          </cell>
          <cell r="W347">
            <v>0</v>
          </cell>
          <cell r="X347">
            <v>1</v>
          </cell>
          <cell r="Y347">
            <v>1</v>
          </cell>
          <cell r="Z347">
            <v>0</v>
          </cell>
          <cell r="AA347">
            <v>20995008</v>
          </cell>
          <cell r="AB347">
            <v>20995008</v>
          </cell>
          <cell r="AC347">
            <v>1</v>
          </cell>
          <cell r="AD347">
            <v>20995008</v>
          </cell>
          <cell r="AE347">
            <v>20995008</v>
          </cell>
          <cell r="AF347">
            <v>0</v>
          </cell>
          <cell r="AG347">
            <v>0</v>
          </cell>
          <cell r="AJ347">
            <v>524733</v>
          </cell>
          <cell r="AK347">
            <v>4</v>
          </cell>
        </row>
        <row r="348">
          <cell r="E348" t="str">
            <v>Dung dịch nhuộm hồng cầu lưới dùng cho xét nghiệm huyết học</v>
          </cell>
          <cell r="F348" t="str">
            <v>628021
COULTER DxH Retic Pack</v>
          </cell>
          <cell r="H348" t="str">
            <v>Hộp</v>
          </cell>
          <cell r="I348" t="str">
            <v/>
          </cell>
          <cell r="J348" t="str">
            <v>Công ty TNHH Thiết bị Minh Tâm</v>
          </cell>
          <cell r="K348" t="str">
            <v>Beckman Coulter Laboratory Systems (Suzhou) Co., Ltd., Trung Quốc sản xuất cho Beckman Coulter, Inc., Mỹ</v>
          </cell>
          <cell r="L348" t="str">
            <v>Trung Hoa</v>
          </cell>
          <cell r="M348" t="str">
            <v/>
          </cell>
          <cell r="N348" t="str">
            <v>230000034/PCBB-BYT</v>
          </cell>
          <cell r="O348">
            <v>20758500</v>
          </cell>
          <cell r="P348">
            <v>20758500</v>
          </cell>
          <cell r="Q348">
            <v>20758500</v>
          </cell>
          <cell r="R348">
            <v>20758500</v>
          </cell>
          <cell r="S348" t="str">
            <v>2401124</v>
          </cell>
          <cell r="T348" t="str">
            <v>4682/QĐ-BVQY103</v>
          </cell>
          <cell r="U348">
            <v>45672</v>
          </cell>
          <cell r="V348">
            <v>0</v>
          </cell>
          <cell r="W348">
            <v>0</v>
          </cell>
          <cell r="X348">
            <v>1</v>
          </cell>
          <cell r="Y348">
            <v>1</v>
          </cell>
          <cell r="Z348">
            <v>0</v>
          </cell>
          <cell r="AA348">
            <v>20758500</v>
          </cell>
          <cell r="AB348">
            <v>20758500</v>
          </cell>
          <cell r="AC348">
            <v>1</v>
          </cell>
          <cell r="AD348">
            <v>20758500</v>
          </cell>
          <cell r="AE348">
            <v>20758500</v>
          </cell>
          <cell r="AF348">
            <v>0</v>
          </cell>
          <cell r="AG348">
            <v>0</v>
          </cell>
          <cell r="AJ348">
            <v>387110</v>
          </cell>
          <cell r="AK348">
            <v>1</v>
          </cell>
        </row>
        <row r="349">
          <cell r="E349" t="str">
            <v>Dung dịch pha loãng bệnh phẩm</v>
          </cell>
          <cell r="F349" t="str">
            <v>Diluent Universal; 03183971122</v>
          </cell>
          <cell r="H349" t="str">
            <v>Hộp</v>
          </cell>
          <cell r="I349" t="str">
            <v/>
          </cell>
          <cell r="J349" t="str">
            <v>Công ty cổ phần thiết bị y tế Thành An</v>
          </cell>
          <cell r="K349" t="str">
            <v>Roche Diagnostics GmbH</v>
          </cell>
          <cell r="L349" t="str">
            <v>Đức</v>
          </cell>
          <cell r="M349" t="str">
            <v/>
          </cell>
          <cell r="N349" t="str">
            <v>220000934/PCBA-HCM</v>
          </cell>
          <cell r="O349">
            <v>4562233</v>
          </cell>
          <cell r="P349">
            <v>4562233</v>
          </cell>
          <cell r="Q349">
            <v>4562233</v>
          </cell>
          <cell r="R349">
            <v>4562233</v>
          </cell>
          <cell r="S349" t="str">
            <v>79767101</v>
          </cell>
          <cell r="T349" t="str">
            <v>743/QĐ-BVQY103</v>
          </cell>
          <cell r="U349">
            <v>46112</v>
          </cell>
          <cell r="V349">
            <v>0</v>
          </cell>
          <cell r="W349">
            <v>0</v>
          </cell>
          <cell r="X349">
            <v>1</v>
          </cell>
          <cell r="Y349">
            <v>1</v>
          </cell>
          <cell r="Z349">
            <v>0</v>
          </cell>
          <cell r="AA349">
            <v>4562233</v>
          </cell>
          <cell r="AB349">
            <v>4562233</v>
          </cell>
          <cell r="AC349">
            <v>1</v>
          </cell>
          <cell r="AD349">
            <v>4562233</v>
          </cell>
          <cell r="AE349">
            <v>4562233</v>
          </cell>
          <cell r="AF349">
            <v>0</v>
          </cell>
          <cell r="AG349">
            <v>0</v>
          </cell>
          <cell r="AJ349">
            <v>535191</v>
          </cell>
          <cell r="AK349">
            <v>1</v>
          </cell>
        </row>
        <row r="350">
          <cell r="E350" t="str">
            <v>Dung dịch pha loãng Diluit Mek</v>
          </cell>
          <cell r="F350" t="str">
            <v>Dung dịch pha loãng Diluit Mek</v>
          </cell>
          <cell r="H350" t="str">
            <v>Thùng</v>
          </cell>
          <cell r="I350" t="str">
            <v/>
          </cell>
          <cell r="J350" t="str">
            <v>Công ty TNHH Công nghệ và phát triển Trường Minh</v>
          </cell>
          <cell r="K350" t="str">
            <v>B&amp;E Bio-technology Co., Ltd</v>
          </cell>
          <cell r="L350" t="str">
            <v>CHINA</v>
          </cell>
          <cell r="M350" t="str">
            <v/>
          </cell>
          <cell r="N350" t="str">
            <v/>
          </cell>
          <cell r="O350">
            <v>0</v>
          </cell>
          <cell r="P350">
            <v>0</v>
          </cell>
          <cell r="Q350">
            <v>0</v>
          </cell>
          <cell r="R350">
            <v>0</v>
          </cell>
          <cell r="S350" t="str">
            <v>4321</v>
          </cell>
          <cell r="T350" t="str">
            <v>hàng tài trợ</v>
          </cell>
          <cell r="U350">
            <v>46692</v>
          </cell>
          <cell r="V350">
            <v>0</v>
          </cell>
          <cell r="W350">
            <v>0</v>
          </cell>
          <cell r="X350">
            <v>1</v>
          </cell>
          <cell r="Y350">
            <v>1</v>
          </cell>
          <cell r="Z350">
            <v>0</v>
          </cell>
          <cell r="AA350">
            <v>0</v>
          </cell>
          <cell r="AB350">
            <v>0</v>
          </cell>
          <cell r="AC350">
            <v>1</v>
          </cell>
          <cell r="AD350">
            <v>0</v>
          </cell>
          <cell r="AE350">
            <v>0</v>
          </cell>
          <cell r="AF350">
            <v>0</v>
          </cell>
          <cell r="AG350">
            <v>0</v>
          </cell>
          <cell r="AJ350">
            <v>546371</v>
          </cell>
          <cell r="AK350">
            <v>1</v>
          </cell>
        </row>
        <row r="351">
          <cell r="E351" t="str">
            <v>Dung dịch pha loãng dùng cho máy huyết học</v>
          </cell>
          <cell r="F351" t="str">
            <v>Cellpack DCL, ZPPCT661628</v>
          </cell>
          <cell r="H351" t="str">
            <v>Thùng</v>
          </cell>
          <cell r="I351" t="str">
            <v/>
          </cell>
          <cell r="J351" t="str">
            <v>Công ty TNHH Thương Mại Tâm Long</v>
          </cell>
          <cell r="K351" t="str">
            <v>Sysmex</v>
          </cell>
          <cell r="L351" t="str">
            <v>Singapore</v>
          </cell>
          <cell r="M351" t="str">
            <v/>
          </cell>
          <cell r="N351" t="str">
            <v>240000007/ PCBB-BYT</v>
          </cell>
          <cell r="O351">
            <v>3099600</v>
          </cell>
          <cell r="P351">
            <v>3099600</v>
          </cell>
          <cell r="Q351">
            <v>3099600</v>
          </cell>
          <cell r="R351">
            <v>3099600</v>
          </cell>
          <cell r="S351" t="str">
            <v>AM5016</v>
          </cell>
          <cell r="T351" t="str">
            <v>4574/QĐ-BVQY103</v>
          </cell>
          <cell r="U351">
            <v>46224</v>
          </cell>
          <cell r="V351">
            <v>0</v>
          </cell>
          <cell r="W351">
            <v>0</v>
          </cell>
          <cell r="X351">
            <v>70</v>
          </cell>
          <cell r="Y351">
            <v>70</v>
          </cell>
          <cell r="Z351">
            <v>0</v>
          </cell>
          <cell r="AA351">
            <v>3099600</v>
          </cell>
          <cell r="AB351">
            <v>216972000</v>
          </cell>
          <cell r="AC351">
            <v>70</v>
          </cell>
          <cell r="AD351">
            <v>3099600</v>
          </cell>
          <cell r="AE351">
            <v>216972000</v>
          </cell>
          <cell r="AF351">
            <v>0</v>
          </cell>
          <cell r="AG351">
            <v>0</v>
          </cell>
          <cell r="AJ351">
            <v>537856</v>
          </cell>
          <cell r="AK351">
            <v>140</v>
          </cell>
        </row>
        <row r="352">
          <cell r="E352" t="str">
            <v>Dung dịch pha loãng dùng cho máy huyết học</v>
          </cell>
          <cell r="F352" t="str">
            <v>Cellpack DCL, ZPPCT661628</v>
          </cell>
          <cell r="H352" t="str">
            <v>Thùng</v>
          </cell>
          <cell r="I352" t="str">
            <v/>
          </cell>
          <cell r="J352" t="str">
            <v>Công ty TNHH Thương Mại Tâm Long</v>
          </cell>
          <cell r="K352" t="str">
            <v>Sysmex</v>
          </cell>
          <cell r="L352" t="str">
            <v>Singapore</v>
          </cell>
          <cell r="M352" t="str">
            <v/>
          </cell>
          <cell r="N352" t="str">
            <v>240000007/ PCBB-BYT</v>
          </cell>
          <cell r="O352">
            <v>3099600</v>
          </cell>
          <cell r="P352">
            <v>3099600</v>
          </cell>
          <cell r="Q352">
            <v>3099600</v>
          </cell>
          <cell r="R352">
            <v>3099600</v>
          </cell>
          <cell r="S352" t="str">
            <v>AM4267</v>
          </cell>
          <cell r="T352" t="str">
            <v>4574/QĐ-BVQY103</v>
          </cell>
          <cell r="U352">
            <v>46166</v>
          </cell>
          <cell r="V352">
            <v>0</v>
          </cell>
          <cell r="W352">
            <v>0</v>
          </cell>
          <cell r="X352">
            <v>60</v>
          </cell>
          <cell r="Y352">
            <v>60</v>
          </cell>
          <cell r="Z352">
            <v>0</v>
          </cell>
          <cell r="AA352">
            <v>3099600</v>
          </cell>
          <cell r="AB352">
            <v>185976000</v>
          </cell>
          <cell r="AC352">
            <v>60</v>
          </cell>
          <cell r="AD352">
            <v>3099600</v>
          </cell>
          <cell r="AE352">
            <v>185976000</v>
          </cell>
          <cell r="AF352">
            <v>0</v>
          </cell>
          <cell r="AG352">
            <v>0</v>
          </cell>
          <cell r="AJ352">
            <v>528024</v>
          </cell>
          <cell r="AK352">
            <v>140</v>
          </cell>
        </row>
        <row r="353">
          <cell r="E353" t="str">
            <v>Dung dịch pha loãng dùng cho máy huyết học</v>
          </cell>
          <cell r="F353" t="str">
            <v>Cellpack DCL, ZPPCT661628</v>
          </cell>
          <cell r="H353" t="str">
            <v>Thùng</v>
          </cell>
          <cell r="I353" t="str">
            <v/>
          </cell>
          <cell r="J353" t="str">
            <v>Công ty TNHH Thương Mại Tâm Long</v>
          </cell>
          <cell r="K353" t="str">
            <v>Sysmex</v>
          </cell>
          <cell r="L353" t="str">
            <v>Singapore</v>
          </cell>
          <cell r="M353" t="str">
            <v/>
          </cell>
          <cell r="N353" t="str">
            <v>220002510/PCBB-BYT</v>
          </cell>
          <cell r="O353">
            <v>3060000</v>
          </cell>
          <cell r="P353">
            <v>3060000</v>
          </cell>
          <cell r="Q353">
            <v>3060000</v>
          </cell>
          <cell r="R353">
            <v>3060000</v>
          </cell>
          <cell r="S353" t="str">
            <v>AM4231</v>
          </cell>
          <cell r="T353" t="str">
            <v>4474/QĐ-BVQY103</v>
          </cell>
          <cell r="U353">
            <v>46115</v>
          </cell>
          <cell r="V353">
            <v>0</v>
          </cell>
          <cell r="W353">
            <v>0</v>
          </cell>
          <cell r="X353">
            <v>10</v>
          </cell>
          <cell r="Y353">
            <v>10</v>
          </cell>
          <cell r="Z353">
            <v>0</v>
          </cell>
          <cell r="AA353">
            <v>3060000</v>
          </cell>
          <cell r="AB353">
            <v>30600000</v>
          </cell>
          <cell r="AC353">
            <v>10</v>
          </cell>
          <cell r="AD353">
            <v>3060000</v>
          </cell>
          <cell r="AE353">
            <v>30600000</v>
          </cell>
          <cell r="AF353">
            <v>0</v>
          </cell>
          <cell r="AG353">
            <v>0</v>
          </cell>
          <cell r="AJ353">
            <v>524735</v>
          </cell>
          <cell r="AK353">
            <v>140</v>
          </cell>
        </row>
        <row r="354">
          <cell r="E354" t="str">
            <v>Dung dịch pha loãng dùng cho xét nghiệm huyết học</v>
          </cell>
          <cell r="F354" t="str">
            <v>COULTER DxH Diluent; 628017</v>
          </cell>
          <cell r="H354" t="str">
            <v>Hộp</v>
          </cell>
          <cell r="I354" t="str">
            <v/>
          </cell>
          <cell r="J354" t="str">
            <v>Công ty TNHH Kỹ thuật Thanh Hà</v>
          </cell>
          <cell r="K354" t="str">
            <v>Beckman Coulter Laboratory Systems (Suzhou) Co., Ltd., Trung Quốc sản xuất cho Beckman Coulter, Inc., Mỹ</v>
          </cell>
          <cell r="L354" t="str">
            <v>Trung Quốc</v>
          </cell>
          <cell r="M354" t="str">
            <v/>
          </cell>
          <cell r="N354" t="str">
            <v>180001290/PCBA-HN</v>
          </cell>
          <cell r="O354">
            <v>1527750</v>
          </cell>
          <cell r="P354">
            <v>1527750</v>
          </cell>
          <cell r="Q354">
            <v>1527750</v>
          </cell>
          <cell r="R354">
            <v>1527750</v>
          </cell>
          <cell r="S354" t="str">
            <v>2504110</v>
          </cell>
          <cell r="T354" t="str">
            <v>779/QĐ-BVQY103</v>
          </cell>
          <cell r="U354">
            <v>46295</v>
          </cell>
          <cell r="V354">
            <v>0</v>
          </cell>
          <cell r="W354">
            <v>0</v>
          </cell>
          <cell r="X354">
            <v>5</v>
          </cell>
          <cell r="Y354">
            <v>5</v>
          </cell>
          <cell r="Z354">
            <v>0</v>
          </cell>
          <cell r="AA354">
            <v>1527750</v>
          </cell>
          <cell r="AB354">
            <v>7638750</v>
          </cell>
          <cell r="AC354">
            <v>5</v>
          </cell>
          <cell r="AD354">
            <v>1527750</v>
          </cell>
          <cell r="AE354">
            <v>7638750</v>
          </cell>
          <cell r="AF354">
            <v>0</v>
          </cell>
          <cell r="AG354">
            <v>0</v>
          </cell>
          <cell r="AJ354">
            <v>549391</v>
          </cell>
          <cell r="AK354">
            <v>1423</v>
          </cell>
        </row>
        <row r="355">
          <cell r="E355" t="str">
            <v>Dung dịch pha loãng dùng cho xét nghiệm huyết học</v>
          </cell>
          <cell r="F355" t="str">
            <v>COULTER DxH Diluent; 628017</v>
          </cell>
          <cell r="H355" t="str">
            <v>Hộp</v>
          </cell>
          <cell r="I355" t="str">
            <v/>
          </cell>
          <cell r="J355" t="str">
            <v>Công ty TNHH Kỹ thuật Thanh Hà</v>
          </cell>
          <cell r="K355" t="str">
            <v>Beckman Coulter Laboratory Systems (Suzhou) Co., Ltd., Trung Quốc sản xuất cho Beckman Coulter, Inc., Mỹ</v>
          </cell>
          <cell r="L355" t="str">
            <v>Trung Quốc</v>
          </cell>
          <cell r="M355" t="str">
            <v/>
          </cell>
          <cell r="N355" t="str">
            <v>180001290/PCBA-HN</v>
          </cell>
          <cell r="O355">
            <v>1527750</v>
          </cell>
          <cell r="P355">
            <v>1527750</v>
          </cell>
          <cell r="Q355">
            <v>1527750</v>
          </cell>
          <cell r="R355">
            <v>1527750</v>
          </cell>
          <cell r="S355" t="str">
            <v>2501104</v>
          </cell>
          <cell r="T355" t="str">
            <v>779/QĐ-BVQY103</v>
          </cell>
          <cell r="U355">
            <v>46215</v>
          </cell>
          <cell r="V355">
            <v>0</v>
          </cell>
          <cell r="W355">
            <v>0</v>
          </cell>
          <cell r="X355">
            <v>215</v>
          </cell>
          <cell r="Y355">
            <v>215</v>
          </cell>
          <cell r="Z355">
            <v>0</v>
          </cell>
          <cell r="AA355">
            <v>1527750</v>
          </cell>
          <cell r="AB355">
            <v>328466250</v>
          </cell>
          <cell r="AC355">
            <v>215</v>
          </cell>
          <cell r="AD355">
            <v>1527750</v>
          </cell>
          <cell r="AE355">
            <v>328466250</v>
          </cell>
          <cell r="AF355">
            <v>0</v>
          </cell>
          <cell r="AG355">
            <v>0</v>
          </cell>
          <cell r="AJ355">
            <v>545573</v>
          </cell>
          <cell r="AK355">
            <v>1423</v>
          </cell>
        </row>
        <row r="356">
          <cell r="E356" t="str">
            <v>Dung dịch pha loãng dùng cho xét nghiệm huyết học</v>
          </cell>
          <cell r="F356" t="str">
            <v>COULTER DxH Diluent; 628017</v>
          </cell>
          <cell r="H356" t="str">
            <v>Hộp</v>
          </cell>
          <cell r="I356" t="str">
            <v/>
          </cell>
          <cell r="J356" t="str">
            <v>Công ty TNHH Kỹ thuật Thanh Hà</v>
          </cell>
          <cell r="K356" t="str">
            <v>Beckman Coulter Laboratory Systems (Suzhou) Co., Ltd., Trung Quốc sản xuất cho Beckman Coulter, Inc., Mỹ</v>
          </cell>
          <cell r="L356" t="str">
            <v>Trung Quốc</v>
          </cell>
          <cell r="M356" t="str">
            <v/>
          </cell>
          <cell r="N356" t="str">
            <v>180001290/PCBA-HN</v>
          </cell>
          <cell r="O356">
            <v>1527750</v>
          </cell>
          <cell r="P356">
            <v>1527750</v>
          </cell>
          <cell r="Q356">
            <v>1527750</v>
          </cell>
          <cell r="R356">
            <v>1527750</v>
          </cell>
          <cell r="S356" t="str">
            <v>2412125</v>
          </cell>
          <cell r="T356" t="str">
            <v>779/QĐ-BVQY103</v>
          </cell>
          <cell r="U356">
            <v>46169</v>
          </cell>
          <cell r="V356">
            <v>0</v>
          </cell>
          <cell r="W356">
            <v>0</v>
          </cell>
          <cell r="X356">
            <v>30</v>
          </cell>
          <cell r="Y356">
            <v>30</v>
          </cell>
          <cell r="Z356">
            <v>0</v>
          </cell>
          <cell r="AA356">
            <v>1527750</v>
          </cell>
          <cell r="AB356">
            <v>45832500</v>
          </cell>
          <cell r="AC356">
            <v>30</v>
          </cell>
          <cell r="AD356">
            <v>1527750</v>
          </cell>
          <cell r="AE356">
            <v>45832500</v>
          </cell>
          <cell r="AF356">
            <v>0</v>
          </cell>
          <cell r="AG356">
            <v>0</v>
          </cell>
          <cell r="AJ356">
            <v>544495</v>
          </cell>
          <cell r="AK356">
            <v>1423</v>
          </cell>
        </row>
        <row r="357">
          <cell r="E357" t="str">
            <v>Dung dịch pha loãng dùng cho xét nghiệm huyết học</v>
          </cell>
          <cell r="F357" t="str">
            <v>COULTER DxH Diluent; 628017</v>
          </cell>
          <cell r="H357" t="str">
            <v>Hộp</v>
          </cell>
          <cell r="I357" t="str">
            <v/>
          </cell>
          <cell r="J357" t="str">
            <v>Công ty TNHH Kỹ thuật Thanh Hà</v>
          </cell>
          <cell r="K357" t="str">
            <v>Beckman Coulter Laboratory Systems (Suzhou) Co., Ltd., Trung Quốc sản xuất cho Beckman Coulter, Inc., Mỹ</v>
          </cell>
          <cell r="L357" t="str">
            <v>Trung Quốc</v>
          </cell>
          <cell r="M357" t="str">
            <v/>
          </cell>
          <cell r="N357" t="str">
            <v>180001290/PCBA-HN</v>
          </cell>
          <cell r="O357">
            <v>1527750</v>
          </cell>
          <cell r="P357">
            <v>1527750</v>
          </cell>
          <cell r="Q357">
            <v>1527750</v>
          </cell>
          <cell r="R357">
            <v>1527750</v>
          </cell>
          <cell r="S357" t="str">
            <v>2411106</v>
          </cell>
          <cell r="T357" t="str">
            <v>779/QĐ-BVQY103</v>
          </cell>
          <cell r="U357">
            <v>46140</v>
          </cell>
          <cell r="V357">
            <v>0</v>
          </cell>
          <cell r="W357">
            <v>0</v>
          </cell>
          <cell r="X357">
            <v>45</v>
          </cell>
          <cell r="Y357">
            <v>45</v>
          </cell>
          <cell r="Z357">
            <v>0</v>
          </cell>
          <cell r="AA357">
            <v>1527750</v>
          </cell>
          <cell r="AB357">
            <v>68748750</v>
          </cell>
          <cell r="AC357">
            <v>45</v>
          </cell>
          <cell r="AD357">
            <v>1527750</v>
          </cell>
          <cell r="AE357">
            <v>68748750</v>
          </cell>
          <cell r="AF357">
            <v>0</v>
          </cell>
          <cell r="AG357">
            <v>0</v>
          </cell>
          <cell r="AJ357">
            <v>540951</v>
          </cell>
          <cell r="AK357">
            <v>1423</v>
          </cell>
        </row>
        <row r="358">
          <cell r="E358" t="str">
            <v>Dung dịch pha loãng dùng cho xét nghiệm huyết học</v>
          </cell>
          <cell r="F358" t="str">
            <v>COULTER DxH Diluent; 628017</v>
          </cell>
          <cell r="H358" t="str">
            <v>Hộp</v>
          </cell>
          <cell r="I358" t="str">
            <v/>
          </cell>
          <cell r="J358" t="str">
            <v>Công ty TNHH Kỹ thuật Thanh Hà</v>
          </cell>
          <cell r="K358" t="str">
            <v>Beckman Coulter Laboratory Systems (Suzhou) Co., Ltd., Trung Quốc sản xuất cho Beckman Coulter, Inc., Mỹ</v>
          </cell>
          <cell r="L358" t="str">
            <v>Trung Quốc</v>
          </cell>
          <cell r="M358" t="str">
            <v/>
          </cell>
          <cell r="N358" t="str">
            <v>180001290/PCBA-HN</v>
          </cell>
          <cell r="O358">
            <v>1527750</v>
          </cell>
          <cell r="P358">
            <v>1527750</v>
          </cell>
          <cell r="Q358">
            <v>1527750</v>
          </cell>
          <cell r="R358">
            <v>1527750</v>
          </cell>
          <cell r="S358" t="str">
            <v>2410110</v>
          </cell>
          <cell r="T358" t="str">
            <v>779/QĐ-BVQY103</v>
          </cell>
          <cell r="U358">
            <v>46120</v>
          </cell>
          <cell r="V358">
            <v>0</v>
          </cell>
          <cell r="W358">
            <v>0</v>
          </cell>
          <cell r="X358">
            <v>208</v>
          </cell>
          <cell r="Y358">
            <v>208</v>
          </cell>
          <cell r="Z358">
            <v>0</v>
          </cell>
          <cell r="AA358">
            <v>1527750</v>
          </cell>
          <cell r="AB358">
            <v>317772000</v>
          </cell>
          <cell r="AC358">
            <v>208</v>
          </cell>
          <cell r="AD358">
            <v>1527750</v>
          </cell>
          <cell r="AE358">
            <v>317772000</v>
          </cell>
          <cell r="AF358">
            <v>0</v>
          </cell>
          <cell r="AG358">
            <v>0</v>
          </cell>
          <cell r="AJ358">
            <v>537581</v>
          </cell>
          <cell r="AK358">
            <v>1423</v>
          </cell>
        </row>
        <row r="359">
          <cell r="E359" t="str">
            <v>Dung dịch pha loãng dùng cho xét nghiệm huyết học</v>
          </cell>
          <cell r="F359" t="str">
            <v>COULTER DxH Diluent; 628017</v>
          </cell>
          <cell r="H359" t="str">
            <v>Hộp</v>
          </cell>
          <cell r="I359" t="str">
            <v/>
          </cell>
          <cell r="J359" t="str">
            <v>Công ty TNHH Kỹ thuật Thanh Hà</v>
          </cell>
          <cell r="K359" t="str">
            <v>Beckman Coulter Laboratory Systems (Suzhou) Co., Ltd., Trung Quốc sản xuất cho Beckman Coulter, Inc., Mỹ</v>
          </cell>
          <cell r="L359" t="str">
            <v>Trung Quốc</v>
          </cell>
          <cell r="M359" t="str">
            <v/>
          </cell>
          <cell r="N359" t="str">
            <v>180001290/PCBA-HN</v>
          </cell>
          <cell r="O359">
            <v>1527750</v>
          </cell>
          <cell r="P359">
            <v>1527750</v>
          </cell>
          <cell r="Q359">
            <v>1527750</v>
          </cell>
          <cell r="R359">
            <v>1527750</v>
          </cell>
          <cell r="S359" t="str">
            <v>2409112</v>
          </cell>
          <cell r="T359" t="str">
            <v>779/QĐ-BVQY103</v>
          </cell>
          <cell r="U359">
            <v>46082</v>
          </cell>
          <cell r="V359">
            <v>0</v>
          </cell>
          <cell r="W359">
            <v>0</v>
          </cell>
          <cell r="X359">
            <v>160</v>
          </cell>
          <cell r="Y359">
            <v>160</v>
          </cell>
          <cell r="Z359">
            <v>0</v>
          </cell>
          <cell r="AA359">
            <v>1527750</v>
          </cell>
          <cell r="AB359">
            <v>244440000</v>
          </cell>
          <cell r="AC359">
            <v>160</v>
          </cell>
          <cell r="AD359">
            <v>1527750</v>
          </cell>
          <cell r="AE359">
            <v>244440000</v>
          </cell>
          <cell r="AF359">
            <v>0</v>
          </cell>
          <cell r="AG359">
            <v>0</v>
          </cell>
          <cell r="AJ359">
            <v>533524</v>
          </cell>
          <cell r="AK359">
            <v>1423</v>
          </cell>
        </row>
        <row r="360">
          <cell r="E360" t="str">
            <v>Dung dịch pha loãng dùng cho xét nghiệm huyết học</v>
          </cell>
          <cell r="F360" t="str">
            <v>628017
COULTER DxH Diluent</v>
          </cell>
          <cell r="H360" t="str">
            <v>Thùng</v>
          </cell>
          <cell r="I360" t="str">
            <v/>
          </cell>
          <cell r="J360" t="str">
            <v>Công ty TNHH Thiết bị Minh Tâm</v>
          </cell>
          <cell r="K360" t="str">
            <v>Beckman Coulter Laboratory Systems (Suzhou) Co., Ltd., Trung Quốc sản xuất cho Beckman Coulter, Inc., Mỹ</v>
          </cell>
          <cell r="L360" t="str">
            <v>Trung Hoa</v>
          </cell>
          <cell r="M360" t="str">
            <v/>
          </cell>
          <cell r="N360" t="str">
            <v>180001290/PCBA-HN</v>
          </cell>
          <cell r="O360">
            <v>1527750</v>
          </cell>
          <cell r="P360">
            <v>1527750</v>
          </cell>
          <cell r="Q360">
            <v>1527750</v>
          </cell>
          <cell r="R360">
            <v>1527750</v>
          </cell>
          <cell r="S360" t="str">
            <v>2410109</v>
          </cell>
          <cell r="T360" t="str">
            <v>539/QĐ-BVQY103</v>
          </cell>
          <cell r="U360">
            <v>46120</v>
          </cell>
          <cell r="V360">
            <v>0</v>
          </cell>
          <cell r="W360">
            <v>0</v>
          </cell>
          <cell r="X360">
            <v>130</v>
          </cell>
          <cell r="Y360">
            <v>130</v>
          </cell>
          <cell r="Z360">
            <v>0</v>
          </cell>
          <cell r="AA360">
            <v>1527750</v>
          </cell>
          <cell r="AB360">
            <v>198607500</v>
          </cell>
          <cell r="AC360">
            <v>130</v>
          </cell>
          <cell r="AD360">
            <v>1527750</v>
          </cell>
          <cell r="AE360">
            <v>198607500</v>
          </cell>
          <cell r="AF360">
            <v>0</v>
          </cell>
          <cell r="AG360">
            <v>0</v>
          </cell>
          <cell r="AJ360">
            <v>530335</v>
          </cell>
          <cell r="AK360">
            <v>1423</v>
          </cell>
        </row>
        <row r="361">
          <cell r="E361" t="str">
            <v>Dung dịch pha loãng dùng cho xét nghiệm huyết học</v>
          </cell>
          <cell r="F361" t="str">
            <v>628017
COULTER DxH Diluent</v>
          </cell>
          <cell r="H361" t="str">
            <v>Thùng</v>
          </cell>
          <cell r="I361" t="str">
            <v/>
          </cell>
          <cell r="J361" t="str">
            <v>Công ty TNHH Thiết bị Minh Tâm</v>
          </cell>
          <cell r="K361" t="str">
            <v>Beckman Coulter Laboratory Systems (Suzhou) Co., Ltd., Trung Quốc sản xuất cho Beckman Coulter, Inc., Mỹ</v>
          </cell>
          <cell r="L361" t="str">
            <v>Trung Hoa</v>
          </cell>
          <cell r="M361" t="str">
            <v/>
          </cell>
          <cell r="N361" t="str">
            <v>180001290/PCBA-HN</v>
          </cell>
          <cell r="O361">
            <v>1527750</v>
          </cell>
          <cell r="P361">
            <v>1527750</v>
          </cell>
          <cell r="Q361">
            <v>1527750</v>
          </cell>
          <cell r="R361">
            <v>1527750</v>
          </cell>
          <cell r="S361" t="str">
            <v>2405104</v>
          </cell>
          <cell r="T361" t="str">
            <v>2965/QĐ-BVQY103</v>
          </cell>
          <cell r="U361">
            <v>45962</v>
          </cell>
          <cell r="V361">
            <v>0</v>
          </cell>
          <cell r="W361">
            <v>0</v>
          </cell>
          <cell r="X361">
            <v>30</v>
          </cell>
          <cell r="Y361">
            <v>30</v>
          </cell>
          <cell r="Z361">
            <v>0</v>
          </cell>
          <cell r="AA361">
            <v>1527750</v>
          </cell>
          <cell r="AB361">
            <v>45832500</v>
          </cell>
          <cell r="AC361">
            <v>30</v>
          </cell>
          <cell r="AD361">
            <v>1527750</v>
          </cell>
          <cell r="AE361">
            <v>45832500</v>
          </cell>
          <cell r="AF361">
            <v>0</v>
          </cell>
          <cell r="AG361">
            <v>0</v>
          </cell>
          <cell r="AJ361">
            <v>521015</v>
          </cell>
          <cell r="AK361">
            <v>1423</v>
          </cell>
        </row>
        <row r="362">
          <cell r="E362" t="str">
            <v>Dung dịch pha loãng dùng cho xét nghiệm huyết học</v>
          </cell>
          <cell r="F362" t="str">
            <v>628017
COULTER DxH Diluent</v>
          </cell>
          <cell r="H362" t="str">
            <v>Thùng</v>
          </cell>
          <cell r="I362" t="str">
            <v/>
          </cell>
          <cell r="J362" t="str">
            <v>Công ty TNHH Thiết bị Minh Tâm</v>
          </cell>
          <cell r="K362" t="str">
            <v>Beckman Coulter Laboratory Systems (Suzhou) Co., Ltd., Trung Quốc sản xuất cho Beckman Coulter, Inc., Mỹ</v>
          </cell>
          <cell r="L362" t="str">
            <v>Trung Hoa</v>
          </cell>
          <cell r="M362" t="str">
            <v/>
          </cell>
          <cell r="N362" t="str">
            <v>180001290/PCBA-HN</v>
          </cell>
          <cell r="O362">
            <v>1527750</v>
          </cell>
          <cell r="P362">
            <v>1527750</v>
          </cell>
          <cell r="Q362">
            <v>1527750</v>
          </cell>
          <cell r="R362">
            <v>1527750</v>
          </cell>
          <cell r="S362" t="str">
            <v>2407110</v>
          </cell>
          <cell r="T362" t="str">
            <v>2965/QĐ-BVQY103</v>
          </cell>
          <cell r="U362">
            <v>46029</v>
          </cell>
          <cell r="V362">
            <v>0</v>
          </cell>
          <cell r="W362">
            <v>0</v>
          </cell>
          <cell r="X362">
            <v>390</v>
          </cell>
          <cell r="Y362">
            <v>390</v>
          </cell>
          <cell r="Z362">
            <v>0</v>
          </cell>
          <cell r="AA362">
            <v>1527750</v>
          </cell>
          <cell r="AB362">
            <v>595822500</v>
          </cell>
          <cell r="AC362">
            <v>390</v>
          </cell>
          <cell r="AD362">
            <v>1527750</v>
          </cell>
          <cell r="AE362">
            <v>595822500</v>
          </cell>
          <cell r="AF362">
            <v>0</v>
          </cell>
          <cell r="AG362">
            <v>0</v>
          </cell>
          <cell r="AJ362">
            <v>516613</v>
          </cell>
          <cell r="AK362">
            <v>1423</v>
          </cell>
        </row>
        <row r="363">
          <cell r="E363" t="str">
            <v>Dung dịch pha loãng dùng cho xét nghiệm huyết học</v>
          </cell>
          <cell r="F363" t="str">
            <v>628017
COULTER DxH Diluent</v>
          </cell>
          <cell r="H363" t="str">
            <v>Thùng</v>
          </cell>
          <cell r="I363" t="str">
            <v/>
          </cell>
          <cell r="J363" t="str">
            <v>Công ty TNHH Thiết bị Minh Tâm</v>
          </cell>
          <cell r="K363" t="str">
            <v>Beckman Coulter Laboratory Systems (Suzhou) Co., Ltd., Trung Quốc sản xuất cho Beckman Coulter, Inc., Mỹ</v>
          </cell>
          <cell r="L363" t="str">
            <v>Trung Hoa</v>
          </cell>
          <cell r="M363" t="str">
            <v/>
          </cell>
          <cell r="N363" t="str">
            <v>180001290/PCBA-HN</v>
          </cell>
          <cell r="O363">
            <v>1527750</v>
          </cell>
          <cell r="P363">
            <v>1527750</v>
          </cell>
          <cell r="Q363">
            <v>1527750</v>
          </cell>
          <cell r="R363">
            <v>1527750</v>
          </cell>
          <cell r="S363" t="str">
            <v>2407109</v>
          </cell>
          <cell r="T363" t="str">
            <v>2965/QĐ-BVQY103</v>
          </cell>
          <cell r="U363">
            <v>46029</v>
          </cell>
          <cell r="V363">
            <v>0</v>
          </cell>
          <cell r="W363">
            <v>0</v>
          </cell>
          <cell r="X363">
            <v>130</v>
          </cell>
          <cell r="Y363">
            <v>130</v>
          </cell>
          <cell r="Z363">
            <v>0</v>
          </cell>
          <cell r="AA363">
            <v>1527750</v>
          </cell>
          <cell r="AB363">
            <v>198607500</v>
          </cell>
          <cell r="AC363">
            <v>130</v>
          </cell>
          <cell r="AD363">
            <v>1527750</v>
          </cell>
          <cell r="AE363">
            <v>198607500</v>
          </cell>
          <cell r="AF363">
            <v>0</v>
          </cell>
          <cell r="AG363">
            <v>0</v>
          </cell>
          <cell r="AJ363">
            <v>394934</v>
          </cell>
          <cell r="AK363">
            <v>1423</v>
          </cell>
        </row>
        <row r="364">
          <cell r="E364" t="str">
            <v>Dung dịch pha loãng dùng cho xét nghiệm huyết học</v>
          </cell>
          <cell r="F364" t="str">
            <v>628017
COULTER DxH Diluent</v>
          </cell>
          <cell r="H364" t="str">
            <v>Thùng</v>
          </cell>
          <cell r="I364" t="str">
            <v/>
          </cell>
          <cell r="J364" t="str">
            <v>Công ty TNHH Thiết bị Minh Tâm</v>
          </cell>
          <cell r="K364" t="str">
            <v>Beckman Coulter Laboratory Systems (Suzhou) Co., Ltd., Trung Quốc sản xuất cho Beckman Coulter, Inc., Mỹ</v>
          </cell>
          <cell r="L364" t="str">
            <v>Trung Hoa</v>
          </cell>
          <cell r="M364" t="str">
            <v/>
          </cell>
          <cell r="N364" t="str">
            <v>180001290/PCBA-HN</v>
          </cell>
          <cell r="O364">
            <v>1527750</v>
          </cell>
          <cell r="P364">
            <v>1527750</v>
          </cell>
          <cell r="Q364">
            <v>1527750</v>
          </cell>
          <cell r="R364">
            <v>1527750</v>
          </cell>
          <cell r="S364" t="str">
            <v>2406106</v>
          </cell>
          <cell r="T364" t="str">
            <v>2965/QĐ-BVQY103</v>
          </cell>
          <cell r="U364">
            <v>45985</v>
          </cell>
          <cell r="V364">
            <v>0</v>
          </cell>
          <cell r="W364">
            <v>0</v>
          </cell>
          <cell r="X364">
            <v>80</v>
          </cell>
          <cell r="Y364">
            <v>80</v>
          </cell>
          <cell r="Z364">
            <v>0</v>
          </cell>
          <cell r="AA364">
            <v>1527750</v>
          </cell>
          <cell r="AB364">
            <v>122220000</v>
          </cell>
          <cell r="AC364">
            <v>80</v>
          </cell>
          <cell r="AD364">
            <v>1527750</v>
          </cell>
          <cell r="AE364">
            <v>122220000</v>
          </cell>
          <cell r="AF364">
            <v>0</v>
          </cell>
          <cell r="AG364">
            <v>0</v>
          </cell>
          <cell r="AJ364">
            <v>390469</v>
          </cell>
          <cell r="AK364">
            <v>1423</v>
          </cell>
        </row>
        <row r="365">
          <cell r="E365" t="str">
            <v>Dung dịch pha loãng mẫu và rửa hệ thống máy phân tích nước tiểu</v>
          </cell>
          <cell r="F365" t="str">
            <v>Iris Diluent; 800-3202</v>
          </cell>
          <cell r="H365" t="str">
            <v>Hộp</v>
          </cell>
          <cell r="I365" t="str">
            <v/>
          </cell>
          <cell r="J365" t="str">
            <v>Công ty TNHH Kỹ thuật Thanh Hà</v>
          </cell>
          <cell r="K365" t="str">
            <v>Beckman Coulter, Inc., Mỹ sản xuất cho Beckman Coulter Ireland Inc., Ai-len</v>
          </cell>
          <cell r="L365" t="str">
            <v>Mỹ</v>
          </cell>
          <cell r="M365" t="str">
            <v/>
          </cell>
          <cell r="N365" t="str">
            <v>220002764/PCBA-HN</v>
          </cell>
          <cell r="O365">
            <v>3866100</v>
          </cell>
          <cell r="P365">
            <v>3866100</v>
          </cell>
          <cell r="Q365">
            <v>3866100</v>
          </cell>
          <cell r="R365">
            <v>3866100</v>
          </cell>
          <cell r="S365" t="str">
            <v>079-25</v>
          </cell>
          <cell r="T365" t="str">
            <v>779/QĐ-BVQY103</v>
          </cell>
          <cell r="U365">
            <v>46081</v>
          </cell>
          <cell r="V365">
            <v>0</v>
          </cell>
          <cell r="W365">
            <v>0</v>
          </cell>
          <cell r="X365">
            <v>1</v>
          </cell>
          <cell r="Y365">
            <v>1</v>
          </cell>
          <cell r="Z365">
            <v>0</v>
          </cell>
          <cell r="AA365">
            <v>3866100</v>
          </cell>
          <cell r="AB365">
            <v>3866100</v>
          </cell>
          <cell r="AC365">
            <v>1</v>
          </cell>
          <cell r="AD365">
            <v>3866100</v>
          </cell>
          <cell r="AE365">
            <v>3866100</v>
          </cell>
          <cell r="AF365">
            <v>0</v>
          </cell>
          <cell r="AG365">
            <v>0</v>
          </cell>
          <cell r="AJ365">
            <v>544493</v>
          </cell>
          <cell r="AK365">
            <v>1</v>
          </cell>
        </row>
        <row r="366">
          <cell r="E366" t="str">
            <v>Dung dịch phá vỡ hồng cầu LYSE ABX3</v>
          </cell>
          <cell r="F366" t="str">
            <v>Dung dịch phá vỡ hồng cầu LYSE ABX3</v>
          </cell>
          <cell r="H366" t="str">
            <v>Chai</v>
          </cell>
          <cell r="I366" t="str">
            <v/>
          </cell>
          <cell r="J366" t="str">
            <v>Công ty TNHH Công nghệ và phát triển Trường Minh</v>
          </cell>
          <cell r="K366" t="str">
            <v>B&amp;E Bio-technology Co., Ltd</v>
          </cell>
          <cell r="L366" t="str">
            <v>CHINA</v>
          </cell>
          <cell r="M366" t="str">
            <v/>
          </cell>
          <cell r="N366" t="str">
            <v/>
          </cell>
          <cell r="O366">
            <v>0</v>
          </cell>
          <cell r="P366">
            <v>0</v>
          </cell>
          <cell r="Q366">
            <v>0</v>
          </cell>
          <cell r="R366">
            <v>0</v>
          </cell>
          <cell r="S366" t="str">
            <v>B2293</v>
          </cell>
          <cell r="T366" t="str">
            <v>hàng tài trợ</v>
          </cell>
          <cell r="U366">
            <v>46669</v>
          </cell>
          <cell r="V366">
            <v>0</v>
          </cell>
          <cell r="W366">
            <v>0</v>
          </cell>
          <cell r="X366">
            <v>1</v>
          </cell>
          <cell r="Y366">
            <v>1</v>
          </cell>
          <cell r="Z366">
            <v>0</v>
          </cell>
          <cell r="AA366">
            <v>0</v>
          </cell>
          <cell r="AB366">
            <v>0</v>
          </cell>
          <cell r="AC366">
            <v>1</v>
          </cell>
          <cell r="AD366">
            <v>0</v>
          </cell>
          <cell r="AE366">
            <v>0</v>
          </cell>
          <cell r="AF366">
            <v>0</v>
          </cell>
          <cell r="AG366">
            <v>0</v>
          </cell>
          <cell r="AJ366">
            <v>546372</v>
          </cell>
          <cell r="AK366">
            <v>1</v>
          </cell>
        </row>
        <row r="367">
          <cell r="E367" t="str">
            <v>Dung dịch phản ứng hệ thống</v>
          </cell>
          <cell r="F367" t="str">
            <v>11662988122 ProCell</v>
          </cell>
          <cell r="H367" t="str">
            <v>Hộp</v>
          </cell>
          <cell r="I367" t="str">
            <v/>
          </cell>
          <cell r="J367" t="str">
            <v>Công ty cổ phần thiết bị y tế Thành An</v>
          </cell>
          <cell r="K367" t="str">
            <v>Roche Diagnostics GmbH, Germany</v>
          </cell>
          <cell r="L367" t="str">
            <v>Đức</v>
          </cell>
          <cell r="M367" t="str">
            <v/>
          </cell>
          <cell r="N367" t="str">
            <v>220000733/PCBA-HCM</v>
          </cell>
          <cell r="O367">
            <v>1712061</v>
          </cell>
          <cell r="P367">
            <v>1712061</v>
          </cell>
          <cell r="Q367">
            <v>1712061</v>
          </cell>
          <cell r="R367">
            <v>1712061</v>
          </cell>
          <cell r="S367" t="str">
            <v>80655701</v>
          </cell>
          <cell r="T367" t="str">
            <v>823/QĐ_BVQY103</v>
          </cell>
          <cell r="U367">
            <v>46112</v>
          </cell>
          <cell r="V367">
            <v>0</v>
          </cell>
          <cell r="W367">
            <v>0</v>
          </cell>
          <cell r="X367">
            <v>44</v>
          </cell>
          <cell r="Y367">
            <v>44</v>
          </cell>
          <cell r="Z367">
            <v>0</v>
          </cell>
          <cell r="AA367">
            <v>1712061</v>
          </cell>
          <cell r="AB367">
            <v>75330684</v>
          </cell>
          <cell r="AC367">
            <v>44</v>
          </cell>
          <cell r="AD367">
            <v>1712061</v>
          </cell>
          <cell r="AE367">
            <v>75330684</v>
          </cell>
          <cell r="AF367">
            <v>0</v>
          </cell>
          <cell r="AG367">
            <v>0</v>
          </cell>
          <cell r="AJ367">
            <v>533503</v>
          </cell>
          <cell r="AK367">
            <v>72</v>
          </cell>
        </row>
        <row r="368">
          <cell r="E368" t="str">
            <v>Dung dịch phản ứng hệ thống</v>
          </cell>
          <cell r="F368" t="str">
            <v>11662988122 ProCell</v>
          </cell>
          <cell r="H368" t="str">
            <v>Hộp</v>
          </cell>
          <cell r="I368" t="str">
            <v/>
          </cell>
          <cell r="J368" t="str">
            <v>Công ty cổ phần thiết bị y tế Thành An</v>
          </cell>
          <cell r="K368" t="str">
            <v>Roche Diagnostics GmbH, Germany</v>
          </cell>
          <cell r="L368" t="str">
            <v>Đức</v>
          </cell>
          <cell r="M368" t="str">
            <v/>
          </cell>
          <cell r="N368" t="str">
            <v>220000733/PCBA-HCM</v>
          </cell>
          <cell r="O368">
            <v>1712061</v>
          </cell>
          <cell r="P368">
            <v>1712061</v>
          </cell>
          <cell r="Q368">
            <v>1712061</v>
          </cell>
          <cell r="R368">
            <v>1712061</v>
          </cell>
          <cell r="S368" t="str">
            <v>80655501</v>
          </cell>
          <cell r="T368" t="str">
            <v>4676/QĐ-BVQY103</v>
          </cell>
          <cell r="U368">
            <v>46112</v>
          </cell>
          <cell r="V368">
            <v>0</v>
          </cell>
          <cell r="W368">
            <v>0</v>
          </cell>
          <cell r="X368">
            <v>16</v>
          </cell>
          <cell r="Y368">
            <v>16</v>
          </cell>
          <cell r="Z368">
            <v>0</v>
          </cell>
          <cell r="AA368">
            <v>1712061</v>
          </cell>
          <cell r="AB368">
            <v>27392976</v>
          </cell>
          <cell r="AC368">
            <v>16</v>
          </cell>
          <cell r="AD368">
            <v>1712061</v>
          </cell>
          <cell r="AE368">
            <v>27392976</v>
          </cell>
          <cell r="AF368">
            <v>0</v>
          </cell>
          <cell r="AG368">
            <v>0</v>
          </cell>
          <cell r="AJ368">
            <v>524177</v>
          </cell>
          <cell r="AK368">
            <v>72</v>
          </cell>
        </row>
        <row r="369">
          <cell r="E369" t="str">
            <v>Dung dịch phản ứng hệ thống</v>
          </cell>
          <cell r="F369" t="str">
            <v>11662988122 PROCELL ELEC 6X380</v>
          </cell>
          <cell r="H369" t="str">
            <v>Hộp</v>
          </cell>
          <cell r="I369" t="str">
            <v/>
          </cell>
          <cell r="J369" t="str">
            <v>Công ty cổ phần thiết bị y tế Thành An</v>
          </cell>
          <cell r="K369" t="str">
            <v>Roche Diagnostics GmbH, Germany</v>
          </cell>
          <cell r="L369" t="str">
            <v>Đức</v>
          </cell>
          <cell r="M369" t="str">
            <v/>
          </cell>
          <cell r="N369" t="str">
            <v>220000733/PCBA-HCM</v>
          </cell>
          <cell r="O369">
            <v>1712061</v>
          </cell>
          <cell r="P369">
            <v>1712061</v>
          </cell>
          <cell r="Q369">
            <v>1712061</v>
          </cell>
          <cell r="R369">
            <v>1712061</v>
          </cell>
          <cell r="S369" t="str">
            <v>80655501</v>
          </cell>
          <cell r="T369" t="str">
            <v>4637/QĐ-BVQY103</v>
          </cell>
          <cell r="U369">
            <v>46112</v>
          </cell>
          <cell r="V369">
            <v>0</v>
          </cell>
          <cell r="W369">
            <v>0</v>
          </cell>
          <cell r="X369">
            <v>12</v>
          </cell>
          <cell r="Y369">
            <v>12</v>
          </cell>
          <cell r="Z369">
            <v>0</v>
          </cell>
          <cell r="AA369">
            <v>1712061</v>
          </cell>
          <cell r="AB369">
            <v>20544732</v>
          </cell>
          <cell r="AC369">
            <v>12</v>
          </cell>
          <cell r="AD369">
            <v>1712061</v>
          </cell>
          <cell r="AE369">
            <v>20544732</v>
          </cell>
          <cell r="AF369">
            <v>0</v>
          </cell>
          <cell r="AG369">
            <v>0</v>
          </cell>
          <cell r="AJ369">
            <v>522950</v>
          </cell>
          <cell r="AK369">
            <v>72</v>
          </cell>
        </row>
        <row r="370">
          <cell r="E370" t="str">
            <v>Dung dịch phân tách  gradient tỉ trọng môi trường</v>
          </cell>
          <cell r="F370" t="str">
            <v>Ficoll - Paque Premium</v>
          </cell>
          <cell r="H370" t="str">
            <v>Chai</v>
          </cell>
          <cell r="I370" t="str">
            <v/>
          </cell>
          <cell r="J370" t="str">
            <v>Công ty TNHH Phát triển Khoa học Sự sống</v>
          </cell>
          <cell r="K370" t="str">
            <v>Cytiva Sweden AB</v>
          </cell>
          <cell r="L370" t="str">
            <v>Thuỵ Điển</v>
          </cell>
          <cell r="M370" t="str">
            <v/>
          </cell>
          <cell r="N370" t="str">
            <v>.</v>
          </cell>
          <cell r="O370">
            <v>4620000</v>
          </cell>
          <cell r="P370">
            <v>4620000</v>
          </cell>
          <cell r="Q370">
            <v>4620000</v>
          </cell>
          <cell r="R370">
            <v>4620000</v>
          </cell>
          <cell r="S370" t="str">
            <v>10357961</v>
          </cell>
          <cell r="T370" t="str">
            <v>2065/QĐ-BVQY103</v>
          </cell>
          <cell r="U370">
            <v>46752</v>
          </cell>
          <cell r="V370">
            <v>0</v>
          </cell>
          <cell r="W370">
            <v>0</v>
          </cell>
          <cell r="X370">
            <v>5</v>
          </cell>
          <cell r="Y370">
            <v>5</v>
          </cell>
          <cell r="Z370">
            <v>0</v>
          </cell>
          <cell r="AA370">
            <v>4620000</v>
          </cell>
          <cell r="AB370">
            <v>23100000</v>
          </cell>
          <cell r="AC370">
            <v>3</v>
          </cell>
          <cell r="AD370">
            <v>4620000</v>
          </cell>
          <cell r="AE370">
            <v>13860000</v>
          </cell>
          <cell r="AF370">
            <v>2</v>
          </cell>
          <cell r="AG370">
            <v>9240000</v>
          </cell>
          <cell r="AJ370">
            <v>544479</v>
          </cell>
          <cell r="AK370">
            <v>5</v>
          </cell>
        </row>
        <row r="371">
          <cell r="E371" t="str">
            <v>Dung dịch rửa</v>
          </cell>
          <cell r="F371" t="str">
            <v>66039
Cleaning Solution</v>
          </cell>
          <cell r="H371" t="str">
            <v>Can</v>
          </cell>
          <cell r="I371" t="str">
            <v/>
          </cell>
          <cell r="J371" t="str">
            <v>Công ty TNHH Thiết bị Minh Tâm</v>
          </cell>
          <cell r="K371" t="str">
            <v>Beckman Coulter Ireland Inc., Ai-len</v>
          </cell>
          <cell r="L371" t="str">
            <v>Ailen</v>
          </cell>
          <cell r="M371" t="str">
            <v/>
          </cell>
          <cell r="N371" t="str">
            <v>170000217/PCBA-HN</v>
          </cell>
          <cell r="O371">
            <v>604800</v>
          </cell>
          <cell r="P371">
            <v>604800</v>
          </cell>
          <cell r="Q371">
            <v>604800</v>
          </cell>
          <cell r="R371">
            <v>604800</v>
          </cell>
          <cell r="S371" t="str">
            <v>2795</v>
          </cell>
          <cell r="T371" t="str">
            <v>2851/QĐ-BVQY103</v>
          </cell>
          <cell r="U371">
            <v>45898</v>
          </cell>
          <cell r="V371">
            <v>0</v>
          </cell>
          <cell r="W371">
            <v>0</v>
          </cell>
          <cell r="X371">
            <v>1</v>
          </cell>
          <cell r="Y371">
            <v>1</v>
          </cell>
          <cell r="Z371">
            <v>0</v>
          </cell>
          <cell r="AA371">
            <v>604800</v>
          </cell>
          <cell r="AB371">
            <v>604800</v>
          </cell>
          <cell r="AC371">
            <v>1</v>
          </cell>
          <cell r="AD371">
            <v>604800</v>
          </cell>
          <cell r="AE371">
            <v>604800</v>
          </cell>
          <cell r="AF371">
            <v>0</v>
          </cell>
          <cell r="AG371">
            <v>0</v>
          </cell>
          <cell r="AJ371">
            <v>523311</v>
          </cell>
          <cell r="AK371">
            <v>1</v>
          </cell>
        </row>
        <row r="372">
          <cell r="E372" t="str">
            <v>Dung dịch rửa  dòng máy DxI</v>
          </cell>
          <cell r="F372" t="str">
            <v>A16793
UniCel DxI Wash Buffer II</v>
          </cell>
          <cell r="H372" t="str">
            <v>Hộp</v>
          </cell>
          <cell r="I372" t="str">
            <v/>
          </cell>
          <cell r="J372" t="str">
            <v>Công ty TNHH Thiết bị Minh Tâm</v>
          </cell>
          <cell r="K372" t="str">
            <v>Beckman Coulter Laboratory Systems (Suzhou) Co., Ltd., Trung Quốc sản xuất cho Beckman Coulter, Inc., Mỹ</v>
          </cell>
          <cell r="L372" t="str">
            <v>Trung Hoa</v>
          </cell>
          <cell r="M372" t="str">
            <v/>
          </cell>
          <cell r="N372" t="str">
            <v>220001647/PCBA-HN</v>
          </cell>
          <cell r="O372">
            <v>2025450</v>
          </cell>
          <cell r="P372">
            <v>2025450</v>
          </cell>
          <cell r="Q372">
            <v>2025450</v>
          </cell>
          <cell r="R372">
            <v>2025450</v>
          </cell>
          <cell r="S372" t="str">
            <v>442474Z</v>
          </cell>
          <cell r="T372" t="str">
            <v>743/QĐ-BVQY103</v>
          </cell>
          <cell r="U372">
            <v>45998</v>
          </cell>
          <cell r="V372">
            <v>0</v>
          </cell>
          <cell r="W372">
            <v>0</v>
          </cell>
          <cell r="X372">
            <v>66</v>
          </cell>
          <cell r="Y372">
            <v>66</v>
          </cell>
          <cell r="Z372">
            <v>0</v>
          </cell>
          <cell r="AA372">
            <v>2025450</v>
          </cell>
          <cell r="AB372">
            <v>133679700</v>
          </cell>
          <cell r="AC372">
            <v>66</v>
          </cell>
          <cell r="AD372">
            <v>2025450</v>
          </cell>
          <cell r="AE372">
            <v>133679700</v>
          </cell>
          <cell r="AF372">
            <v>0</v>
          </cell>
          <cell r="AG372">
            <v>0</v>
          </cell>
          <cell r="AJ372">
            <v>546586</v>
          </cell>
          <cell r="AK372">
            <v>411</v>
          </cell>
        </row>
        <row r="373">
          <cell r="E373" t="str">
            <v>Dung dịch rửa  dòng máy DxI</v>
          </cell>
          <cell r="F373" t="str">
            <v>A16793
UniCel DxI Wash Buffer II</v>
          </cell>
          <cell r="H373" t="str">
            <v>Hộp</v>
          </cell>
          <cell r="I373" t="str">
            <v/>
          </cell>
          <cell r="J373" t="str">
            <v>Công ty TNHH Thiết bị Minh Tâm</v>
          </cell>
          <cell r="K373" t="str">
            <v>Beckman Coulter Laboratory Systems (Suzhou) Co., Ltd., Trung Quốc sản xuất cho Beckman Coulter, Inc., Mỹ</v>
          </cell>
          <cell r="L373" t="str">
            <v>Trung Hoa</v>
          </cell>
          <cell r="M373" t="str">
            <v/>
          </cell>
          <cell r="N373" t="str">
            <v>220001647/PCBA-HN</v>
          </cell>
          <cell r="O373">
            <v>2025450</v>
          </cell>
          <cell r="P373">
            <v>2025450</v>
          </cell>
          <cell r="Q373">
            <v>2025450</v>
          </cell>
          <cell r="R373">
            <v>2025450</v>
          </cell>
          <cell r="S373" t="str">
            <v>442434Z</v>
          </cell>
          <cell r="T373" t="str">
            <v>743/QĐ-BVQY103</v>
          </cell>
          <cell r="U373">
            <v>45972</v>
          </cell>
          <cell r="V373">
            <v>0</v>
          </cell>
          <cell r="W373">
            <v>0</v>
          </cell>
          <cell r="X373">
            <v>70</v>
          </cell>
          <cell r="Y373">
            <v>70</v>
          </cell>
          <cell r="Z373">
            <v>0</v>
          </cell>
          <cell r="AA373">
            <v>2025450</v>
          </cell>
          <cell r="AB373">
            <v>141781500</v>
          </cell>
          <cell r="AC373">
            <v>70</v>
          </cell>
          <cell r="AD373">
            <v>2025450</v>
          </cell>
          <cell r="AE373">
            <v>141781500</v>
          </cell>
          <cell r="AF373">
            <v>0</v>
          </cell>
          <cell r="AG373">
            <v>0</v>
          </cell>
          <cell r="AJ373">
            <v>543335</v>
          </cell>
          <cell r="AK373">
            <v>411</v>
          </cell>
        </row>
        <row r="374">
          <cell r="E374" t="str">
            <v>Dung dịch rửa  dòng máy DxI</v>
          </cell>
          <cell r="F374" t="str">
            <v>A16793
UniCel DxI Wash Buffer II</v>
          </cell>
          <cell r="H374" t="str">
            <v>Hộp</v>
          </cell>
          <cell r="I374" t="str">
            <v/>
          </cell>
          <cell r="J374" t="str">
            <v>Công ty TNHH Thiết bị Minh Tâm</v>
          </cell>
          <cell r="K374" t="str">
            <v>Beckman Coulter Laboratory Systems (Suzhou) Co., Ltd., Trung Quốc sản xuất cho Beckman Coulter, Inc., Mỹ</v>
          </cell>
          <cell r="L374" t="str">
            <v>Trung Hoa</v>
          </cell>
          <cell r="M374" t="str">
            <v/>
          </cell>
          <cell r="N374" t="str">
            <v>220001647/PCBA-HN</v>
          </cell>
          <cell r="O374">
            <v>2025450</v>
          </cell>
          <cell r="P374">
            <v>2025450</v>
          </cell>
          <cell r="Q374">
            <v>2025450</v>
          </cell>
          <cell r="R374">
            <v>2025450</v>
          </cell>
          <cell r="S374" t="str">
            <v>442358Z</v>
          </cell>
          <cell r="T374" t="str">
            <v>743/QĐ-BVQY103</v>
          </cell>
          <cell r="U374">
            <v>45910</v>
          </cell>
          <cell r="V374">
            <v>0</v>
          </cell>
          <cell r="W374">
            <v>0</v>
          </cell>
          <cell r="X374">
            <v>95</v>
          </cell>
          <cell r="Y374">
            <v>95</v>
          </cell>
          <cell r="Z374">
            <v>0</v>
          </cell>
          <cell r="AA374">
            <v>2025450</v>
          </cell>
          <cell r="AB374">
            <v>192417750</v>
          </cell>
          <cell r="AC374">
            <v>95</v>
          </cell>
          <cell r="AD374">
            <v>2025450</v>
          </cell>
          <cell r="AE374">
            <v>192417750</v>
          </cell>
          <cell r="AF374">
            <v>0</v>
          </cell>
          <cell r="AG374">
            <v>0</v>
          </cell>
          <cell r="AJ374">
            <v>532068</v>
          </cell>
          <cell r="AK374">
            <v>411</v>
          </cell>
        </row>
        <row r="375">
          <cell r="E375" t="str">
            <v>Dung dịch rửa  dòng máy DxI</v>
          </cell>
          <cell r="F375" t="str">
            <v>A16793
UniCel DxI Wash Buffer II</v>
          </cell>
          <cell r="H375" t="str">
            <v>Hộp</v>
          </cell>
          <cell r="I375" t="str">
            <v/>
          </cell>
          <cell r="J375" t="str">
            <v>Công ty TNHH Thiết bị Minh Tâm</v>
          </cell>
          <cell r="K375" t="str">
            <v>Beckman Coulter Laboratory Systems (Suzhou) Co., Ltd., Trung Quốc sản xuất cho Beckman Coulter, Inc., Mỹ</v>
          </cell>
          <cell r="L375" t="str">
            <v>Trung Hoa</v>
          </cell>
          <cell r="M375" t="str">
            <v/>
          </cell>
          <cell r="N375" t="str">
            <v>220001647/PCBA-HN</v>
          </cell>
          <cell r="O375">
            <v>2025450</v>
          </cell>
          <cell r="P375">
            <v>2025450</v>
          </cell>
          <cell r="Q375">
            <v>2025450</v>
          </cell>
          <cell r="R375">
            <v>2025450</v>
          </cell>
          <cell r="S375" t="str">
            <v>442361Z</v>
          </cell>
          <cell r="T375" t="str">
            <v>743/QĐ-BVQY103</v>
          </cell>
          <cell r="U375">
            <v>45915</v>
          </cell>
          <cell r="V375">
            <v>0</v>
          </cell>
          <cell r="W375">
            <v>0</v>
          </cell>
          <cell r="X375">
            <v>150</v>
          </cell>
          <cell r="Y375">
            <v>150</v>
          </cell>
          <cell r="Z375">
            <v>0</v>
          </cell>
          <cell r="AA375">
            <v>2025450</v>
          </cell>
          <cell r="AB375">
            <v>303817500</v>
          </cell>
          <cell r="AC375">
            <v>150</v>
          </cell>
          <cell r="AD375">
            <v>2025450</v>
          </cell>
          <cell r="AE375">
            <v>303817500</v>
          </cell>
          <cell r="AF375">
            <v>0</v>
          </cell>
          <cell r="AG375">
            <v>0</v>
          </cell>
          <cell r="AJ375">
            <v>534687</v>
          </cell>
          <cell r="AK375">
            <v>411</v>
          </cell>
        </row>
        <row r="376">
          <cell r="E376" t="str">
            <v>Dung dịch rửa  dòng máy DxI</v>
          </cell>
          <cell r="F376" t="str">
            <v>A16793
UniCel DxI Wash Buffer II</v>
          </cell>
          <cell r="H376" t="str">
            <v>Hộp</v>
          </cell>
          <cell r="I376" t="str">
            <v/>
          </cell>
          <cell r="J376" t="str">
            <v>Công ty TNHH Thiết bị Minh Tâm</v>
          </cell>
          <cell r="K376" t="str">
            <v>Beckman Coulter Laboratory Systems (Suzhou) Co., Ltd., Trung Quốc sản xuất cho Beckman Coulter, Inc., Mỹ</v>
          </cell>
          <cell r="L376" t="str">
            <v>Trung Hoa</v>
          </cell>
          <cell r="M376" t="str">
            <v/>
          </cell>
          <cell r="N376" t="str">
            <v>220001647/PCBA-HN</v>
          </cell>
          <cell r="O376">
            <v>2025450</v>
          </cell>
          <cell r="P376">
            <v>2025450</v>
          </cell>
          <cell r="Q376">
            <v>2025450</v>
          </cell>
          <cell r="R376">
            <v>2025450</v>
          </cell>
          <cell r="S376" t="str">
            <v>442323Z</v>
          </cell>
          <cell r="T376" t="str">
            <v>2851/QĐ-BVQY103</v>
          </cell>
          <cell r="U376">
            <v>45880</v>
          </cell>
          <cell r="V376">
            <v>0</v>
          </cell>
          <cell r="W376">
            <v>0</v>
          </cell>
          <cell r="X376">
            <v>30</v>
          </cell>
          <cell r="Y376">
            <v>30</v>
          </cell>
          <cell r="Z376">
            <v>0</v>
          </cell>
          <cell r="AA376">
            <v>2025450</v>
          </cell>
          <cell r="AB376">
            <v>60763500</v>
          </cell>
          <cell r="AC376">
            <v>30</v>
          </cell>
          <cell r="AD376">
            <v>2025450</v>
          </cell>
          <cell r="AE376">
            <v>60763500</v>
          </cell>
          <cell r="AF376">
            <v>0</v>
          </cell>
          <cell r="AG376">
            <v>0</v>
          </cell>
          <cell r="AJ376">
            <v>517485</v>
          </cell>
          <cell r="AK376">
            <v>411</v>
          </cell>
        </row>
        <row r="377">
          <cell r="E377" t="str">
            <v>Dung dịch rửa Alkaline</v>
          </cell>
          <cell r="F377" t="str">
            <v>Alkaline Wash; 9D31-20</v>
          </cell>
          <cell r="H377" t="str">
            <v>Hộp</v>
          </cell>
          <cell r="I377" t="str">
            <v/>
          </cell>
          <cell r="J377" t="str">
            <v>Công ty Cổ phần Trang Thiết bị Y tế và Dịch vụ Thiên Trường</v>
          </cell>
          <cell r="K377" t="str">
            <v>Fisher Diagnostics</v>
          </cell>
          <cell r="L377" t="str">
            <v>Mỹ</v>
          </cell>
          <cell r="M377" t="str">
            <v/>
          </cell>
          <cell r="N377" t="str">
            <v>220001106/PCBA-HN</v>
          </cell>
          <cell r="O377">
            <v>2524000</v>
          </cell>
          <cell r="P377">
            <v>2524000</v>
          </cell>
          <cell r="Q377">
            <v>2524000</v>
          </cell>
          <cell r="R377">
            <v>2524000</v>
          </cell>
          <cell r="S377" t="str">
            <v>97319UN23</v>
          </cell>
          <cell r="T377" t="str">
            <v>4685/QĐ-BVQY103</v>
          </cell>
          <cell r="U377">
            <v>45644</v>
          </cell>
          <cell r="V377">
            <v>0</v>
          </cell>
          <cell r="W377">
            <v>0</v>
          </cell>
          <cell r="X377">
            <v>1</v>
          </cell>
          <cell r="Y377">
            <v>1</v>
          </cell>
          <cell r="Z377">
            <v>0</v>
          </cell>
          <cell r="AA377">
            <v>2524000</v>
          </cell>
          <cell r="AB377">
            <v>2524000</v>
          </cell>
          <cell r="AC377">
            <v>1</v>
          </cell>
          <cell r="AD377">
            <v>2524000</v>
          </cell>
          <cell r="AE377">
            <v>2524000</v>
          </cell>
          <cell r="AF377">
            <v>0</v>
          </cell>
          <cell r="AG377">
            <v>0</v>
          </cell>
          <cell r="AJ377">
            <v>375444</v>
          </cell>
          <cell r="AK377">
            <v>1</v>
          </cell>
        </row>
        <row r="378">
          <cell r="E378" t="str">
            <v>Dung dịch rửa dùng cho máy miễn dịch</v>
          </cell>
          <cell r="F378" t="str">
            <v>03005712190 PROBE WASH M ELECSYS</v>
          </cell>
          <cell r="H378" t="str">
            <v>Hộp</v>
          </cell>
          <cell r="I378" t="str">
            <v/>
          </cell>
          <cell r="J378" t="str">
            <v>Công ty cổ phần thiết bị y tế Thành An</v>
          </cell>
          <cell r="K378" t="str">
            <v>Roche Diagnostics GmbH</v>
          </cell>
          <cell r="L378" t="str">
            <v>GERMANY</v>
          </cell>
          <cell r="M378" t="str">
            <v/>
          </cell>
          <cell r="N378" t="str">
            <v>240001710/PCBA-HCM</v>
          </cell>
          <cell r="O378">
            <v>1649649</v>
          </cell>
          <cell r="P378">
            <v>1649649</v>
          </cell>
          <cell r="Q378">
            <v>1649649</v>
          </cell>
          <cell r="R378">
            <v>1649649</v>
          </cell>
          <cell r="S378" t="str">
            <v>80942801</v>
          </cell>
          <cell r="T378" t="str">
            <v>743/QĐ-BVQY103</v>
          </cell>
          <cell r="U378">
            <v>46112</v>
          </cell>
          <cell r="V378">
            <v>0</v>
          </cell>
          <cell r="W378">
            <v>0</v>
          </cell>
          <cell r="X378">
            <v>1</v>
          </cell>
          <cell r="Y378">
            <v>1</v>
          </cell>
          <cell r="Z378">
            <v>0</v>
          </cell>
          <cell r="AA378">
            <v>1649649</v>
          </cell>
          <cell r="AB378">
            <v>1649649</v>
          </cell>
          <cell r="AC378">
            <v>1</v>
          </cell>
          <cell r="AD378">
            <v>1649649</v>
          </cell>
          <cell r="AE378">
            <v>1649649</v>
          </cell>
          <cell r="AF378">
            <v>0</v>
          </cell>
          <cell r="AG378">
            <v>0</v>
          </cell>
          <cell r="AJ378">
            <v>546365</v>
          </cell>
          <cell r="AK378">
            <v>1</v>
          </cell>
        </row>
        <row r="379">
          <cell r="E379" t="str">
            <v>Dung dịch rửa dùng cho máy phân tích huyết học</v>
          </cell>
          <cell r="F379" t="str">
            <v>628023 COULTER DxH Cleaner</v>
          </cell>
          <cell r="H379" t="str">
            <v>Hộp</v>
          </cell>
          <cell r="I379" t="str">
            <v/>
          </cell>
          <cell r="J379" t="str">
            <v>Công ty TNHH Kỹ thuật Thanh Hà</v>
          </cell>
          <cell r="K379" t="str">
            <v>Beckman Coulter/ Trung Quốc sản xuất cho Beckman Coulter/ Mỹ</v>
          </cell>
          <cell r="L379" t="str">
            <v>Trung Quốc</v>
          </cell>
          <cell r="M379" t="str">
            <v/>
          </cell>
          <cell r="N379" t="str">
            <v>170000290/PCBA-HN</v>
          </cell>
          <cell r="O379">
            <v>5869500</v>
          </cell>
          <cell r="P379">
            <v>5869500</v>
          </cell>
          <cell r="Q379">
            <v>5869500</v>
          </cell>
          <cell r="R379">
            <v>5869500</v>
          </cell>
          <cell r="S379" t="str">
            <v>4100415</v>
          </cell>
          <cell r="T379" t="str">
            <v>779/QĐ-BVQY103</v>
          </cell>
          <cell r="U379">
            <v>46083</v>
          </cell>
          <cell r="V379">
            <v>0</v>
          </cell>
          <cell r="W379">
            <v>0</v>
          </cell>
          <cell r="X379">
            <v>2</v>
          </cell>
          <cell r="Y379">
            <v>2</v>
          </cell>
          <cell r="Z379">
            <v>0</v>
          </cell>
          <cell r="AA379">
            <v>5869500</v>
          </cell>
          <cell r="AB379">
            <v>11739000</v>
          </cell>
          <cell r="AC379">
            <v>2</v>
          </cell>
          <cell r="AD379">
            <v>5869500</v>
          </cell>
          <cell r="AE379">
            <v>11739000</v>
          </cell>
          <cell r="AF379">
            <v>0</v>
          </cell>
          <cell r="AG379">
            <v>0</v>
          </cell>
          <cell r="AJ379">
            <v>546587</v>
          </cell>
          <cell r="AK379">
            <v>81</v>
          </cell>
        </row>
        <row r="380">
          <cell r="E380" t="str">
            <v>Dung dịch rửa dùng cho máy phân tích huyết học</v>
          </cell>
          <cell r="F380" t="str">
            <v>628023 COULTER DxH Cleaner</v>
          </cell>
          <cell r="H380" t="str">
            <v>Hộp</v>
          </cell>
          <cell r="I380" t="str">
            <v/>
          </cell>
          <cell r="J380" t="str">
            <v>Công ty TNHH Kỹ thuật Thanh Hà</v>
          </cell>
          <cell r="K380" t="str">
            <v>Beckman Coulter/ Trung Quốc sản xuất cho Beckman Coulter/ Mỹ</v>
          </cell>
          <cell r="L380" t="str">
            <v>Trung Quốc</v>
          </cell>
          <cell r="M380" t="str">
            <v/>
          </cell>
          <cell r="N380" t="str">
            <v>170000290/PCBA-HN</v>
          </cell>
          <cell r="O380">
            <v>5869500</v>
          </cell>
          <cell r="P380">
            <v>5869500</v>
          </cell>
          <cell r="Q380">
            <v>5869500</v>
          </cell>
          <cell r="R380">
            <v>5869500</v>
          </cell>
          <cell r="S380" t="str">
            <v>4100405</v>
          </cell>
          <cell r="T380" t="str">
            <v>779/QĐ-BVQY103</v>
          </cell>
          <cell r="U380">
            <v>46037</v>
          </cell>
          <cell r="V380">
            <v>0</v>
          </cell>
          <cell r="W380">
            <v>0</v>
          </cell>
          <cell r="X380">
            <v>5</v>
          </cell>
          <cell r="Y380">
            <v>5</v>
          </cell>
          <cell r="Z380">
            <v>0</v>
          </cell>
          <cell r="AA380">
            <v>5869500</v>
          </cell>
          <cell r="AB380">
            <v>29347500</v>
          </cell>
          <cell r="AC380">
            <v>5</v>
          </cell>
          <cell r="AD380">
            <v>5869500</v>
          </cell>
          <cell r="AE380">
            <v>29347500</v>
          </cell>
          <cell r="AF380">
            <v>0</v>
          </cell>
          <cell r="AG380">
            <v>0</v>
          </cell>
          <cell r="AJ380">
            <v>540950</v>
          </cell>
          <cell r="AK380">
            <v>81</v>
          </cell>
        </row>
        <row r="381">
          <cell r="E381" t="str">
            <v>Dung dịch rửa dùng cho máy phân tích huyết học</v>
          </cell>
          <cell r="F381" t="str">
            <v>628023 COULTER DxH Cleaner</v>
          </cell>
          <cell r="H381" t="str">
            <v>Hộp</v>
          </cell>
          <cell r="I381" t="str">
            <v/>
          </cell>
          <cell r="J381" t="str">
            <v>Công ty TNHH Kỹ thuật Thanh Hà</v>
          </cell>
          <cell r="K381" t="str">
            <v>Beckman Coulter/ Trung Quốc sản xuất cho Beckman Coulter/ Mỹ</v>
          </cell>
          <cell r="L381" t="str">
            <v>Trung Quốc</v>
          </cell>
          <cell r="M381" t="str">
            <v/>
          </cell>
          <cell r="N381" t="str">
            <v>170000290/PCBA-HN</v>
          </cell>
          <cell r="O381">
            <v>5869500</v>
          </cell>
          <cell r="P381">
            <v>5869500</v>
          </cell>
          <cell r="Q381">
            <v>5869500</v>
          </cell>
          <cell r="R381">
            <v>5869500</v>
          </cell>
          <cell r="S381" t="str">
            <v>4100345</v>
          </cell>
          <cell r="T381" t="str">
            <v>779/QĐ-BVQY103</v>
          </cell>
          <cell r="U381">
            <v>45980</v>
          </cell>
          <cell r="V381">
            <v>0</v>
          </cell>
          <cell r="W381">
            <v>0</v>
          </cell>
          <cell r="X381">
            <v>14</v>
          </cell>
          <cell r="Y381">
            <v>14</v>
          </cell>
          <cell r="Z381">
            <v>0</v>
          </cell>
          <cell r="AA381">
            <v>5869500</v>
          </cell>
          <cell r="AB381">
            <v>82173000</v>
          </cell>
          <cell r="AC381">
            <v>14</v>
          </cell>
          <cell r="AD381">
            <v>5869500</v>
          </cell>
          <cell r="AE381">
            <v>82173000</v>
          </cell>
          <cell r="AF381">
            <v>0</v>
          </cell>
          <cell r="AG381">
            <v>0</v>
          </cell>
          <cell r="AJ381">
            <v>533521</v>
          </cell>
          <cell r="AK381">
            <v>81</v>
          </cell>
        </row>
        <row r="382">
          <cell r="E382" t="str">
            <v>Dung dịch rửa dùng cho máy phân tích huyết học</v>
          </cell>
          <cell r="F382" t="str">
            <v>628023
COULTER DxH Cleaner</v>
          </cell>
          <cell r="H382" t="str">
            <v>Thùng</v>
          </cell>
          <cell r="I382" t="str">
            <v/>
          </cell>
          <cell r="J382" t="str">
            <v>Công ty TNHH Thiết bị Minh Tâm</v>
          </cell>
          <cell r="K382" t="str">
            <v>Beckman Coulter Laboratory Systems (Suzhou) Co., Ltd., Trung Quốc sản xuất cho Beckman Coulter, Inc., Mỹ</v>
          </cell>
          <cell r="L382" t="str">
            <v>Trung Hoa</v>
          </cell>
          <cell r="M382" t="str">
            <v/>
          </cell>
          <cell r="N382" t="str">
            <v>170000290/PCBA-HN</v>
          </cell>
          <cell r="O382">
            <v>5869500</v>
          </cell>
          <cell r="P382">
            <v>5869500</v>
          </cell>
          <cell r="Q382">
            <v>5869500</v>
          </cell>
          <cell r="R382">
            <v>5869500</v>
          </cell>
          <cell r="S382" t="str">
            <v>4100285</v>
          </cell>
          <cell r="T382" t="str">
            <v>4574/QĐ-BVQY103</v>
          </cell>
          <cell r="U382">
            <v>45889</v>
          </cell>
          <cell r="V382">
            <v>0</v>
          </cell>
          <cell r="W382">
            <v>0</v>
          </cell>
          <cell r="X382">
            <v>50</v>
          </cell>
          <cell r="Y382">
            <v>50</v>
          </cell>
          <cell r="Z382">
            <v>0</v>
          </cell>
          <cell r="AA382">
            <v>5869500</v>
          </cell>
          <cell r="AB382">
            <v>293475000</v>
          </cell>
          <cell r="AC382">
            <v>50</v>
          </cell>
          <cell r="AD382">
            <v>5869500</v>
          </cell>
          <cell r="AE382">
            <v>293475000</v>
          </cell>
          <cell r="AF382">
            <v>0</v>
          </cell>
          <cell r="AG382">
            <v>0</v>
          </cell>
          <cell r="AJ382">
            <v>523284</v>
          </cell>
          <cell r="AK382">
            <v>81</v>
          </cell>
        </row>
        <row r="383">
          <cell r="E383" t="str">
            <v>Dung dịch rửa dùng cho máy phân tích huyết học</v>
          </cell>
          <cell r="F383" t="str">
            <v>628023 COULTER DxH Cleaner</v>
          </cell>
          <cell r="H383" t="str">
            <v>Hộp</v>
          </cell>
          <cell r="I383" t="str">
            <v/>
          </cell>
          <cell r="J383" t="str">
            <v>Công ty TNHH Thiết bị Minh Tâm</v>
          </cell>
          <cell r="K383" t="str">
            <v>Beckman Coulter/ Trung Quốc sản xuất cho Beckman Coulter/ Mỹ</v>
          </cell>
          <cell r="L383" t="str">
            <v>Trung Quốc</v>
          </cell>
          <cell r="M383" t="str">
            <v/>
          </cell>
          <cell r="N383" t="str">
            <v>170000290/PCBA-HN</v>
          </cell>
          <cell r="O383">
            <v>5869500</v>
          </cell>
          <cell r="P383">
            <v>5869500</v>
          </cell>
          <cell r="Q383">
            <v>5869500</v>
          </cell>
          <cell r="R383">
            <v>5869500</v>
          </cell>
          <cell r="S383" t="str">
            <v>4100245</v>
          </cell>
          <cell r="T383" t="str">
            <v>3777/QĐ-BVQY103</v>
          </cell>
          <cell r="U383">
            <v>45834</v>
          </cell>
          <cell r="V383">
            <v>0</v>
          </cell>
          <cell r="W383">
            <v>0</v>
          </cell>
          <cell r="X383">
            <v>6</v>
          </cell>
          <cell r="Y383">
            <v>6</v>
          </cell>
          <cell r="Z383">
            <v>0</v>
          </cell>
          <cell r="AA383">
            <v>5869500</v>
          </cell>
          <cell r="AB383">
            <v>35217000</v>
          </cell>
          <cell r="AC383">
            <v>6</v>
          </cell>
          <cell r="AD383">
            <v>5869500</v>
          </cell>
          <cell r="AE383">
            <v>35217000</v>
          </cell>
          <cell r="AF383">
            <v>0</v>
          </cell>
          <cell r="AG383">
            <v>0</v>
          </cell>
          <cell r="AJ383">
            <v>516892</v>
          </cell>
          <cell r="AK383">
            <v>81</v>
          </cell>
        </row>
        <row r="384">
          <cell r="E384" t="str">
            <v>Dung dịch rửa dùng cho máy phân tích huyết học</v>
          </cell>
          <cell r="F384" t="str">
            <v>628023 COULTER DxH Cleaner</v>
          </cell>
          <cell r="H384" t="str">
            <v>Hộp</v>
          </cell>
          <cell r="I384" t="str">
            <v/>
          </cell>
          <cell r="J384" t="str">
            <v>Công ty TNHH Thiết bị Minh Tâm</v>
          </cell>
          <cell r="K384" t="str">
            <v>Beckman Coulter/ Trung Quốc sản xuất cho Beckman Coulter/ Mỹ</v>
          </cell>
          <cell r="L384" t="str">
            <v>Trung Quốc</v>
          </cell>
          <cell r="M384" t="str">
            <v/>
          </cell>
          <cell r="N384" t="str">
            <v/>
          </cell>
          <cell r="O384">
            <v>0</v>
          </cell>
          <cell r="P384">
            <v>5869500</v>
          </cell>
          <cell r="Q384">
            <v>0</v>
          </cell>
          <cell r="R384">
            <v>5869500</v>
          </cell>
          <cell r="S384" t="str">
            <v>4100225</v>
          </cell>
          <cell r="T384" t="str">
            <v>Hàng tặng</v>
          </cell>
          <cell r="U384">
            <v>45797</v>
          </cell>
          <cell r="V384">
            <v>0</v>
          </cell>
          <cell r="W384">
            <v>0</v>
          </cell>
          <cell r="X384">
            <v>4</v>
          </cell>
          <cell r="Y384">
            <v>4</v>
          </cell>
          <cell r="Z384">
            <v>0</v>
          </cell>
          <cell r="AA384">
            <v>0</v>
          </cell>
          <cell r="AB384">
            <v>0</v>
          </cell>
          <cell r="AC384">
            <v>4</v>
          </cell>
          <cell r="AD384">
            <v>0</v>
          </cell>
          <cell r="AE384">
            <v>0</v>
          </cell>
          <cell r="AF384">
            <v>0</v>
          </cell>
          <cell r="AG384">
            <v>0</v>
          </cell>
          <cell r="AJ384">
            <v>390537</v>
          </cell>
          <cell r="AK384">
            <v>81</v>
          </cell>
        </row>
        <row r="385">
          <cell r="E385" t="str">
            <v>Dung dịch rửa dùng cho máy xét nghiệm miễn dịch tự động</v>
          </cell>
          <cell r="F385" t="str">
            <v>MAGLUMI Wash concentrate; 130299005M</v>
          </cell>
          <cell r="H385" t="str">
            <v>Chai</v>
          </cell>
          <cell r="I385" t="str">
            <v/>
          </cell>
          <cell r="J385" t="str">
            <v>Công ty cổ phần Trang thiết bị và phát triển dự án y tế Việt Nam</v>
          </cell>
          <cell r="K385" t="str">
            <v>Shenzhen New Industries Biomedical Engineering Co., Ltd</v>
          </cell>
          <cell r="L385" t="str">
            <v>Trung Quốc</v>
          </cell>
          <cell r="M385" t="str">
            <v/>
          </cell>
          <cell r="N385" t="str">
            <v>Số TN HSCB tiêu chuẩn áp dụng của TTBYT loại A Số 200001924/PCBA-HN - Ngày 05/11/2020</v>
          </cell>
          <cell r="O385">
            <v>1192800</v>
          </cell>
          <cell r="P385">
            <v>1192800</v>
          </cell>
          <cell r="Q385">
            <v>1192800</v>
          </cell>
          <cell r="R385">
            <v>1192800</v>
          </cell>
          <cell r="S385" t="str">
            <v>303250902</v>
          </cell>
          <cell r="T385" t="str">
            <v>743/QĐ-BVQY103</v>
          </cell>
          <cell r="U385">
            <v>46270</v>
          </cell>
          <cell r="V385">
            <v>0</v>
          </cell>
          <cell r="W385">
            <v>0</v>
          </cell>
          <cell r="X385">
            <v>7</v>
          </cell>
          <cell r="Y385">
            <v>7</v>
          </cell>
          <cell r="Z385">
            <v>0</v>
          </cell>
          <cell r="AA385">
            <v>1192800</v>
          </cell>
          <cell r="AB385">
            <v>8349600</v>
          </cell>
          <cell r="AC385">
            <v>7</v>
          </cell>
          <cell r="AD385">
            <v>1192800</v>
          </cell>
          <cell r="AE385">
            <v>8349600</v>
          </cell>
          <cell r="AF385">
            <v>0</v>
          </cell>
          <cell r="AG385">
            <v>0</v>
          </cell>
          <cell r="AJ385">
            <v>547828</v>
          </cell>
          <cell r="AK385">
            <v>7</v>
          </cell>
        </row>
        <row r="386">
          <cell r="E386" t="str">
            <v>Dung dịch rửa dùng cho xét nghiệm điện giải</v>
          </cell>
          <cell r="F386" t="str">
            <v>Cleaning Solution; 66039</v>
          </cell>
          <cell r="H386" t="str">
            <v>Bình</v>
          </cell>
          <cell r="I386" t="str">
            <v/>
          </cell>
          <cell r="J386" t="str">
            <v>Công ty TNHH Thiết bị Minh Tâm</v>
          </cell>
          <cell r="K386" t="str">
            <v>Beckman Coulter Ireland Inc., Ai-len</v>
          </cell>
          <cell r="L386" t="str">
            <v>Ai-len</v>
          </cell>
          <cell r="M386" t="str">
            <v/>
          </cell>
          <cell r="N386" t="str">
            <v>170000217/PCBA-HN</v>
          </cell>
          <cell r="O386">
            <v>604800</v>
          </cell>
          <cell r="P386">
            <v>604800</v>
          </cell>
          <cell r="Q386">
            <v>604800</v>
          </cell>
          <cell r="R386">
            <v>604800</v>
          </cell>
          <cell r="S386" t="str">
            <v>2803</v>
          </cell>
          <cell r="T386" t="str">
            <v>743/QĐ-BVQY103</v>
          </cell>
          <cell r="U386">
            <v>45975</v>
          </cell>
          <cell r="V386">
            <v>0</v>
          </cell>
          <cell r="W386">
            <v>0</v>
          </cell>
          <cell r="X386">
            <v>1</v>
          </cell>
          <cell r="Y386">
            <v>1</v>
          </cell>
          <cell r="Z386">
            <v>0</v>
          </cell>
          <cell r="AA386">
            <v>604800</v>
          </cell>
          <cell r="AB386">
            <v>604800</v>
          </cell>
          <cell r="AC386">
            <v>1</v>
          </cell>
          <cell r="AD386">
            <v>604800</v>
          </cell>
          <cell r="AE386">
            <v>604800</v>
          </cell>
          <cell r="AF386">
            <v>0</v>
          </cell>
          <cell r="AG386">
            <v>0</v>
          </cell>
          <cell r="AJ386">
            <v>533532</v>
          </cell>
          <cell r="AK386">
            <v>1</v>
          </cell>
        </row>
        <row r="387">
          <cell r="E387" t="str">
            <v>Dung dịch rửa hệ thống của máy xét nghiệm miễn dịch</v>
          </cell>
          <cell r="F387" t="str">
            <v>04880293214  CleanCell M</v>
          </cell>
          <cell r="H387" t="str">
            <v>Hộp</v>
          </cell>
          <cell r="I387" t="str">
            <v/>
          </cell>
          <cell r="J387" t="str">
            <v>Công ty cổ phần thiết bị y tế Thành An</v>
          </cell>
          <cell r="K387" t="str">
            <v>Roche Diagnostics (Suzhou) Ltd.</v>
          </cell>
          <cell r="L387" t="str">
            <v>China</v>
          </cell>
          <cell r="M387" t="str">
            <v/>
          </cell>
          <cell r="N387" t="str">
            <v>220002229/PCBA-HCM</v>
          </cell>
          <cell r="O387">
            <v>1906800</v>
          </cell>
          <cell r="P387">
            <v>1906800</v>
          </cell>
          <cell r="Q387">
            <v>1906800</v>
          </cell>
          <cell r="R387">
            <v>1906800</v>
          </cell>
          <cell r="S387" t="str">
            <v>83210801</v>
          </cell>
          <cell r="T387" t="str">
            <v>743/QĐ-BVQY103</v>
          </cell>
          <cell r="U387">
            <v>46203</v>
          </cell>
          <cell r="V387">
            <v>0</v>
          </cell>
          <cell r="W387">
            <v>0</v>
          </cell>
          <cell r="X387">
            <v>5</v>
          </cell>
          <cell r="Y387">
            <v>5</v>
          </cell>
          <cell r="Z387">
            <v>0</v>
          </cell>
          <cell r="AA387">
            <v>1906800</v>
          </cell>
          <cell r="AB387">
            <v>9534000</v>
          </cell>
          <cell r="AC387">
            <v>5</v>
          </cell>
          <cell r="AD387">
            <v>1906800</v>
          </cell>
          <cell r="AE387">
            <v>9534000</v>
          </cell>
          <cell r="AF387">
            <v>0</v>
          </cell>
          <cell r="AG387">
            <v>0</v>
          </cell>
          <cell r="AJ387">
            <v>549415</v>
          </cell>
          <cell r="AK387">
            <v>32</v>
          </cell>
        </row>
        <row r="388">
          <cell r="E388" t="str">
            <v>Dung dịch rửa hệ thống của máy xét nghiệm miễn dịch</v>
          </cell>
          <cell r="F388" t="str">
            <v>04880293214  CleanCell M</v>
          </cell>
          <cell r="H388" t="str">
            <v>Hộp</v>
          </cell>
          <cell r="I388" t="str">
            <v/>
          </cell>
          <cell r="J388" t="str">
            <v>Công ty cổ phần thiết bị y tế Thành An</v>
          </cell>
          <cell r="K388" t="str">
            <v>Roche Diagnostics (Suzhou) Ltd.</v>
          </cell>
          <cell r="L388" t="str">
            <v>China</v>
          </cell>
          <cell r="M388" t="str">
            <v/>
          </cell>
          <cell r="N388" t="str">
            <v>220002229/PCBA-HCM</v>
          </cell>
          <cell r="O388">
            <v>1906800</v>
          </cell>
          <cell r="P388">
            <v>1906800</v>
          </cell>
          <cell r="Q388">
            <v>1906800</v>
          </cell>
          <cell r="R388">
            <v>1906800</v>
          </cell>
          <cell r="S388" t="str">
            <v>82560001</v>
          </cell>
          <cell r="T388" t="str">
            <v>743/QĐ-BVQY103</v>
          </cell>
          <cell r="U388">
            <v>46173</v>
          </cell>
          <cell r="V388">
            <v>0</v>
          </cell>
          <cell r="W388">
            <v>0</v>
          </cell>
          <cell r="X388">
            <v>2</v>
          </cell>
          <cell r="Y388">
            <v>2</v>
          </cell>
          <cell r="Z388">
            <v>0</v>
          </cell>
          <cell r="AA388">
            <v>1906800</v>
          </cell>
          <cell r="AB388">
            <v>3813600</v>
          </cell>
          <cell r="AC388">
            <v>2</v>
          </cell>
          <cell r="AD388">
            <v>1906800</v>
          </cell>
          <cell r="AE388">
            <v>3813600</v>
          </cell>
          <cell r="AF388">
            <v>0</v>
          </cell>
          <cell r="AG388">
            <v>0</v>
          </cell>
          <cell r="AJ388">
            <v>543342</v>
          </cell>
          <cell r="AK388">
            <v>32</v>
          </cell>
        </row>
        <row r="389">
          <cell r="E389" t="str">
            <v>Dung dịch rửa hệ thống của máy xét nghiệm miễn dịch</v>
          </cell>
          <cell r="F389" t="str">
            <v>04880293214  CleanCell M</v>
          </cell>
          <cell r="H389" t="str">
            <v>Hộp</v>
          </cell>
          <cell r="I389" t="str">
            <v/>
          </cell>
          <cell r="J389" t="str">
            <v>Công ty cổ phần thiết bị y tế Thành An</v>
          </cell>
          <cell r="K389" t="str">
            <v>Roche Diagnostics (Suzhou) Ltd.</v>
          </cell>
          <cell r="L389" t="str">
            <v>China</v>
          </cell>
          <cell r="M389" t="str">
            <v/>
          </cell>
          <cell r="N389" t="str">
            <v>220002229/PCBA-HCM</v>
          </cell>
          <cell r="O389">
            <v>1906800</v>
          </cell>
          <cell r="P389">
            <v>1906800</v>
          </cell>
          <cell r="Q389">
            <v>1906800</v>
          </cell>
          <cell r="R389">
            <v>1906800</v>
          </cell>
          <cell r="S389" t="str">
            <v>81428401</v>
          </cell>
          <cell r="T389" t="str">
            <v>743/QĐ-BVQY103</v>
          </cell>
          <cell r="U389">
            <v>46142</v>
          </cell>
          <cell r="V389">
            <v>0</v>
          </cell>
          <cell r="W389">
            <v>0</v>
          </cell>
          <cell r="X389">
            <v>10</v>
          </cell>
          <cell r="Y389">
            <v>10</v>
          </cell>
          <cell r="Z389">
            <v>0</v>
          </cell>
          <cell r="AA389">
            <v>1906800</v>
          </cell>
          <cell r="AB389">
            <v>19068000</v>
          </cell>
          <cell r="AC389">
            <v>10</v>
          </cell>
          <cell r="AD389">
            <v>1906800</v>
          </cell>
          <cell r="AE389">
            <v>19068000</v>
          </cell>
          <cell r="AF389">
            <v>0</v>
          </cell>
          <cell r="AG389">
            <v>0</v>
          </cell>
          <cell r="AJ389">
            <v>532368</v>
          </cell>
          <cell r="AK389">
            <v>32</v>
          </cell>
        </row>
        <row r="390">
          <cell r="E390" t="str">
            <v>Dung dịch rửa hệ thống của máy xét nghiệm miễn dịch</v>
          </cell>
          <cell r="F390" t="str">
            <v>04880293214  CleanCell M</v>
          </cell>
          <cell r="H390" t="str">
            <v>Hộp</v>
          </cell>
          <cell r="I390" t="str">
            <v/>
          </cell>
          <cell r="J390" t="str">
            <v>Công ty cổ phần thiết bị y tế Thành An</v>
          </cell>
          <cell r="K390" t="str">
            <v>Roche Diagnostics (Suzhou) Ltd.</v>
          </cell>
          <cell r="L390" t="str">
            <v>China</v>
          </cell>
          <cell r="M390" t="str">
            <v/>
          </cell>
          <cell r="N390" t="str">
            <v>220002229/PCBA-HCM</v>
          </cell>
          <cell r="O390">
            <v>1906800</v>
          </cell>
          <cell r="P390">
            <v>1906800</v>
          </cell>
          <cell r="Q390">
            <v>1906800</v>
          </cell>
          <cell r="R390">
            <v>1906800</v>
          </cell>
          <cell r="S390" t="str">
            <v>82558001</v>
          </cell>
          <cell r="T390" t="str">
            <v>743/QĐ-BVQY103</v>
          </cell>
          <cell r="U390">
            <v>46173</v>
          </cell>
          <cell r="V390">
            <v>0</v>
          </cell>
          <cell r="W390">
            <v>0</v>
          </cell>
          <cell r="X390">
            <v>15</v>
          </cell>
          <cell r="Y390">
            <v>15</v>
          </cell>
          <cell r="Z390">
            <v>0</v>
          </cell>
          <cell r="AA390">
            <v>1906800</v>
          </cell>
          <cell r="AB390">
            <v>28602000</v>
          </cell>
          <cell r="AC390">
            <v>15</v>
          </cell>
          <cell r="AD390">
            <v>1906800</v>
          </cell>
          <cell r="AE390">
            <v>28602000</v>
          </cell>
          <cell r="AF390">
            <v>0</v>
          </cell>
          <cell r="AG390">
            <v>0</v>
          </cell>
          <cell r="AJ390">
            <v>535059</v>
          </cell>
          <cell r="AK390">
            <v>32</v>
          </cell>
        </row>
        <row r="391">
          <cell r="E391" t="str">
            <v>Dung dịch rửa hệ thống máy sinh hóa</v>
          </cell>
          <cell r="F391" t="str">
            <v>ODR2000
Wash Solution</v>
          </cell>
          <cell r="H391" t="str">
            <v>Can</v>
          </cell>
          <cell r="I391" t="str">
            <v/>
          </cell>
          <cell r="J391" t="str">
            <v>Công ty TNHH Thiết bị Minh Tâm</v>
          </cell>
          <cell r="K391" t="str">
            <v>Beckman Coulter Ireland Inc., Ai-len sản xuất cho Beckman Coulter, Inc., Mỹ</v>
          </cell>
          <cell r="L391" t="str">
            <v>Ailen</v>
          </cell>
          <cell r="M391" t="str">
            <v/>
          </cell>
          <cell r="N391" t="str">
            <v>170000219/PCBA-HN</v>
          </cell>
          <cell r="O391">
            <v>3646650</v>
          </cell>
          <cell r="P391">
            <v>3646650</v>
          </cell>
          <cell r="Q391">
            <v>3646650</v>
          </cell>
          <cell r="R391">
            <v>3646650</v>
          </cell>
          <cell r="S391" t="str">
            <v>2700</v>
          </cell>
          <cell r="T391" t="str">
            <v>743/QĐ-BVQY103</v>
          </cell>
          <cell r="U391">
            <v>46905</v>
          </cell>
          <cell r="V391">
            <v>0</v>
          </cell>
          <cell r="W391">
            <v>0</v>
          </cell>
          <cell r="X391">
            <v>50</v>
          </cell>
          <cell r="Y391">
            <v>50</v>
          </cell>
          <cell r="Z391">
            <v>0</v>
          </cell>
          <cell r="AA391">
            <v>3646650</v>
          </cell>
          <cell r="AB391">
            <v>182332500</v>
          </cell>
          <cell r="AC391">
            <v>50</v>
          </cell>
          <cell r="AD391">
            <v>3646650</v>
          </cell>
          <cell r="AE391">
            <v>182332500</v>
          </cell>
          <cell r="AF391">
            <v>0</v>
          </cell>
          <cell r="AG391">
            <v>0</v>
          </cell>
          <cell r="AJ391">
            <v>544646</v>
          </cell>
          <cell r="AK391">
            <v>114</v>
          </cell>
        </row>
        <row r="392">
          <cell r="E392" t="str">
            <v>Dung dịch rửa hệ thống máy sinh hóa</v>
          </cell>
          <cell r="F392" t="str">
            <v>ODR2000
Wash Solution</v>
          </cell>
          <cell r="H392" t="str">
            <v>Can</v>
          </cell>
          <cell r="I392" t="str">
            <v/>
          </cell>
          <cell r="J392" t="str">
            <v>Công ty TNHH Thiết bị Minh Tâm</v>
          </cell>
          <cell r="K392" t="str">
            <v>Beckman Coulter Ireland Inc., Ai-len sản xuất cho Beckman Coulter, Inc., Mỹ</v>
          </cell>
          <cell r="L392" t="str">
            <v>Ailen</v>
          </cell>
          <cell r="M392" t="str">
            <v/>
          </cell>
          <cell r="N392" t="str">
            <v>170000219/PCBA-HN</v>
          </cell>
          <cell r="O392">
            <v>3646650</v>
          </cell>
          <cell r="P392">
            <v>3646650</v>
          </cell>
          <cell r="Q392">
            <v>3646650</v>
          </cell>
          <cell r="R392">
            <v>3646650</v>
          </cell>
          <cell r="S392" t="str">
            <v>2698</v>
          </cell>
          <cell r="T392" t="str">
            <v>743/QĐ-BVQY103</v>
          </cell>
          <cell r="U392">
            <v>46874</v>
          </cell>
          <cell r="V392">
            <v>0</v>
          </cell>
          <cell r="W392">
            <v>0</v>
          </cell>
          <cell r="X392">
            <v>44</v>
          </cell>
          <cell r="Y392">
            <v>44</v>
          </cell>
          <cell r="Z392">
            <v>0</v>
          </cell>
          <cell r="AA392">
            <v>3646650</v>
          </cell>
          <cell r="AB392">
            <v>160452600</v>
          </cell>
          <cell r="AC392">
            <v>44</v>
          </cell>
          <cell r="AD392">
            <v>3646650</v>
          </cell>
          <cell r="AE392">
            <v>160452600</v>
          </cell>
          <cell r="AF392">
            <v>0</v>
          </cell>
          <cell r="AG392">
            <v>0</v>
          </cell>
          <cell r="AJ392">
            <v>531976</v>
          </cell>
          <cell r="AK392">
            <v>114</v>
          </cell>
        </row>
        <row r="393">
          <cell r="E393" t="str">
            <v>Dung dịch rửa hệ thống máy sinh hóa</v>
          </cell>
          <cell r="F393" t="str">
            <v>ODR2000
Wash Solution</v>
          </cell>
          <cell r="H393" t="str">
            <v>Can</v>
          </cell>
          <cell r="I393" t="str">
            <v/>
          </cell>
          <cell r="J393" t="str">
            <v>Công ty TNHH Thiết bị Minh Tâm</v>
          </cell>
          <cell r="K393" t="str">
            <v>Beckman Coulter Ireland Inc., Ai-len sản xuất cho Beckman Coulter, Inc., Mỹ</v>
          </cell>
          <cell r="L393" t="str">
            <v>Ailen</v>
          </cell>
          <cell r="M393" t="str">
            <v/>
          </cell>
          <cell r="N393" t="str">
            <v>170000219/PCBA-HN</v>
          </cell>
          <cell r="O393">
            <v>3646650</v>
          </cell>
          <cell r="P393">
            <v>3646650</v>
          </cell>
          <cell r="Q393">
            <v>3646650</v>
          </cell>
          <cell r="R393">
            <v>3646650</v>
          </cell>
          <cell r="S393" t="str">
            <v>2671</v>
          </cell>
          <cell r="T393" t="str">
            <v>4685/QĐ-BVQY103</v>
          </cell>
          <cell r="U393">
            <v>46692</v>
          </cell>
          <cell r="V393">
            <v>0</v>
          </cell>
          <cell r="W393">
            <v>0</v>
          </cell>
          <cell r="X393">
            <v>20</v>
          </cell>
          <cell r="Y393">
            <v>20</v>
          </cell>
          <cell r="Z393">
            <v>0</v>
          </cell>
          <cell r="AA393">
            <v>3646650</v>
          </cell>
          <cell r="AB393">
            <v>72933000</v>
          </cell>
          <cell r="AC393">
            <v>20</v>
          </cell>
          <cell r="AD393">
            <v>3646650</v>
          </cell>
          <cell r="AE393">
            <v>72933000</v>
          </cell>
          <cell r="AF393">
            <v>0</v>
          </cell>
          <cell r="AG393">
            <v>0</v>
          </cell>
          <cell r="AJ393">
            <v>386694</v>
          </cell>
          <cell r="AK393">
            <v>114</v>
          </cell>
        </row>
        <row r="394">
          <cell r="E394" t="str">
            <v>Dung dịch rửa kim</v>
          </cell>
          <cell r="F394" t="str">
            <v>ARCHITECT Probe Conditioning Solution, 1L56-40</v>
          </cell>
          <cell r="H394" t="str">
            <v>Lọ</v>
          </cell>
          <cell r="I394" t="str">
            <v/>
          </cell>
          <cell r="J394" t="str">
            <v>Công ty Cổ phần Trang Thiết bị Y tế và Dịch vụ Thiên Trường</v>
          </cell>
          <cell r="K394" t="str">
            <v>Abbott Ireland Diagnostics Division, Ireland (Finisklin Business Park, Sligo, Ireland)</v>
          </cell>
          <cell r="L394" t="str">
            <v>Aixơlen</v>
          </cell>
          <cell r="M394" t="str">
            <v/>
          </cell>
          <cell r="N394" t="str">
            <v>230000974/PCBA-HN</v>
          </cell>
          <cell r="O394">
            <v>1413720</v>
          </cell>
          <cell r="P394">
            <v>1413720</v>
          </cell>
          <cell r="Q394">
            <v>1413720</v>
          </cell>
          <cell r="R394">
            <v>1413720</v>
          </cell>
          <cell r="S394" t="str">
            <v>67003FZ00A</v>
          </cell>
          <cell r="T394" t="str">
            <v>743/QĐ-BVQY103</v>
          </cell>
          <cell r="U394">
            <v>45917</v>
          </cell>
          <cell r="V394">
            <v>0</v>
          </cell>
          <cell r="W394">
            <v>0</v>
          </cell>
          <cell r="X394">
            <v>2</v>
          </cell>
          <cell r="Y394">
            <v>2</v>
          </cell>
          <cell r="Z394">
            <v>0</v>
          </cell>
          <cell r="AA394">
            <v>1413720</v>
          </cell>
          <cell r="AB394">
            <v>2827440</v>
          </cell>
          <cell r="AC394">
            <v>2</v>
          </cell>
          <cell r="AD394">
            <v>1413720</v>
          </cell>
          <cell r="AE394">
            <v>2827440</v>
          </cell>
          <cell r="AF394">
            <v>0</v>
          </cell>
          <cell r="AG394">
            <v>0</v>
          </cell>
          <cell r="AJ394">
            <v>546949</v>
          </cell>
          <cell r="AK394">
            <v>6</v>
          </cell>
        </row>
        <row r="395">
          <cell r="E395" t="str">
            <v>Dung dịch rửa kim</v>
          </cell>
          <cell r="F395" t="str">
            <v>ARCHITECT Probe Conditioning Solution, 1L56-40</v>
          </cell>
          <cell r="H395" t="str">
            <v>Lọ</v>
          </cell>
          <cell r="I395" t="str">
            <v/>
          </cell>
          <cell r="J395" t="str">
            <v>Công ty Cổ phần Trang Thiết bị Y tế và Dịch vụ Thiên Trường</v>
          </cell>
          <cell r="K395" t="str">
            <v>Abbott Ireland Diagnostics Division, Ireland (Finisklin Business Park, Sligo, Ireland)</v>
          </cell>
          <cell r="L395" t="str">
            <v>Aixơlen</v>
          </cell>
          <cell r="M395" t="str">
            <v/>
          </cell>
          <cell r="N395" t="str">
            <v>230000974/PCBA-HN</v>
          </cell>
          <cell r="O395">
            <v>1413720</v>
          </cell>
          <cell r="P395">
            <v>1413720</v>
          </cell>
          <cell r="Q395">
            <v>1413720</v>
          </cell>
          <cell r="R395">
            <v>1413720</v>
          </cell>
          <cell r="S395" t="str">
            <v>65184FZ00A</v>
          </cell>
          <cell r="T395" t="str">
            <v>743/QĐ-BVQY103</v>
          </cell>
          <cell r="U395">
            <v>45855</v>
          </cell>
          <cell r="V395">
            <v>0</v>
          </cell>
          <cell r="W395">
            <v>0</v>
          </cell>
          <cell r="X395">
            <v>2</v>
          </cell>
          <cell r="Y395">
            <v>2</v>
          </cell>
          <cell r="Z395">
            <v>0</v>
          </cell>
          <cell r="AA395">
            <v>1413720</v>
          </cell>
          <cell r="AB395">
            <v>2827440</v>
          </cell>
          <cell r="AC395">
            <v>2</v>
          </cell>
          <cell r="AD395">
            <v>1413720</v>
          </cell>
          <cell r="AE395">
            <v>2827440</v>
          </cell>
          <cell r="AF395">
            <v>0</v>
          </cell>
          <cell r="AG395">
            <v>0</v>
          </cell>
          <cell r="AJ395">
            <v>537657</v>
          </cell>
          <cell r="AK395">
            <v>6</v>
          </cell>
        </row>
        <row r="396">
          <cell r="E396" t="str">
            <v>Dung dịch rửa kim</v>
          </cell>
          <cell r="F396" t="str">
            <v>ARCHITECT Probe Conditioning Solution, 1L56-40</v>
          </cell>
          <cell r="H396" t="str">
            <v>Lọ</v>
          </cell>
          <cell r="I396" t="str">
            <v/>
          </cell>
          <cell r="J396" t="str">
            <v>Công ty Cổ phần Trang Thiết bị Y tế và Dịch vụ Thiên Trường</v>
          </cell>
          <cell r="K396" t="str">
            <v>Abbott Ireland Diagnostics Division, Ireland (Finisklin Business Park, Sligo, Ireland)</v>
          </cell>
          <cell r="L396" t="str">
            <v>Aixơlen</v>
          </cell>
          <cell r="M396" t="str">
            <v/>
          </cell>
          <cell r="N396" t="str">
            <v>230000974/PCBA-HN</v>
          </cell>
          <cell r="O396">
            <v>1506000</v>
          </cell>
          <cell r="P396">
            <v>1506000</v>
          </cell>
          <cell r="Q396">
            <v>1506000</v>
          </cell>
          <cell r="R396">
            <v>1506000</v>
          </cell>
          <cell r="S396" t="str">
            <v>60254FZ00A</v>
          </cell>
          <cell r="T396" t="str">
            <v>2965/QĐ-BVQY103</v>
          </cell>
          <cell r="U396">
            <v>45718</v>
          </cell>
          <cell r="V396">
            <v>0</v>
          </cell>
          <cell r="W396">
            <v>0</v>
          </cell>
          <cell r="X396">
            <v>1</v>
          </cell>
          <cell r="Y396">
            <v>1</v>
          </cell>
          <cell r="Z396">
            <v>0</v>
          </cell>
          <cell r="AA396">
            <v>1506000</v>
          </cell>
          <cell r="AB396">
            <v>1506000</v>
          </cell>
          <cell r="AC396">
            <v>1</v>
          </cell>
          <cell r="AD396">
            <v>1506000</v>
          </cell>
          <cell r="AE396">
            <v>1506000</v>
          </cell>
          <cell r="AF396">
            <v>0</v>
          </cell>
          <cell r="AG396">
            <v>0</v>
          </cell>
          <cell r="AJ396">
            <v>519306</v>
          </cell>
          <cell r="AK396">
            <v>6</v>
          </cell>
        </row>
        <row r="397">
          <cell r="E397" t="str">
            <v>Dung dịch rửa kim</v>
          </cell>
          <cell r="F397" t="str">
            <v>ARCHITECT Probe Conditioning Solution, 1L56-40</v>
          </cell>
          <cell r="H397" t="str">
            <v>Lọ</v>
          </cell>
          <cell r="I397" t="str">
            <v/>
          </cell>
          <cell r="J397" t="str">
            <v>Công ty Cổ phần Trang Thiết bị Y tế và Dịch vụ Thiên Trường</v>
          </cell>
          <cell r="K397" t="str">
            <v>Abbott Ireland Diagnostics Division, Ireland (Finisklin Business Park, Sligo, Ireland)</v>
          </cell>
          <cell r="L397" t="str">
            <v>Aixơlen</v>
          </cell>
          <cell r="M397" t="str">
            <v/>
          </cell>
          <cell r="N397" t="str">
            <v>230000974/PCBA-HN</v>
          </cell>
          <cell r="O397">
            <v>1506000</v>
          </cell>
          <cell r="P397">
            <v>1506000</v>
          </cell>
          <cell r="Q397">
            <v>1506000</v>
          </cell>
          <cell r="R397">
            <v>1506000</v>
          </cell>
          <cell r="S397" t="str">
            <v>58700FN00A</v>
          </cell>
          <cell r="T397" t="str">
            <v>2965/QĐ-BVQY103</v>
          </cell>
          <cell r="U397">
            <v>45663</v>
          </cell>
          <cell r="V397">
            <v>0</v>
          </cell>
          <cell r="W397">
            <v>0</v>
          </cell>
          <cell r="X397">
            <v>1</v>
          </cell>
          <cell r="Y397">
            <v>1</v>
          </cell>
          <cell r="Z397">
            <v>0</v>
          </cell>
          <cell r="AA397">
            <v>1506000</v>
          </cell>
          <cell r="AB397">
            <v>1506000</v>
          </cell>
          <cell r="AC397">
            <v>1</v>
          </cell>
          <cell r="AD397">
            <v>1506000</v>
          </cell>
          <cell r="AE397">
            <v>1506000</v>
          </cell>
          <cell r="AF397">
            <v>0</v>
          </cell>
          <cell r="AG397">
            <v>0</v>
          </cell>
          <cell r="AJ397">
            <v>387404</v>
          </cell>
          <cell r="AK397">
            <v>6</v>
          </cell>
        </row>
        <row r="398">
          <cell r="E398" t="str">
            <v>Dung dịch rửa kim NaOH</v>
          </cell>
          <cell r="F398" t="str">
            <v>0.1 mol/l Sodium Hydroxide Solution (N/10); S0600</v>
          </cell>
          <cell r="H398" t="str">
            <v>Chai</v>
          </cell>
          <cell r="I398" t="str">
            <v/>
          </cell>
          <cell r="J398" t="str">
            <v>Công ty TNHH Giải pháp khỏe Thái Dương</v>
          </cell>
          <cell r="K398" t="str">
            <v>Samchun Pure Chemical Co., LTD</v>
          </cell>
          <cell r="L398" t="str">
            <v>Hàn Quốc</v>
          </cell>
          <cell r="M398" t="str">
            <v/>
          </cell>
          <cell r="N398" t="str">
            <v>TKHQ: 105400640660</v>
          </cell>
          <cell r="O398">
            <v>902000</v>
          </cell>
          <cell r="P398">
            <v>902000</v>
          </cell>
          <cell r="Q398">
            <v>902000</v>
          </cell>
          <cell r="R398">
            <v>902000</v>
          </cell>
          <cell r="S398" t="str">
            <v>102824</v>
          </cell>
          <cell r="T398" t="str">
            <v>779/QĐ-BVQY103</v>
          </cell>
          <cell r="U398">
            <v>46688</v>
          </cell>
          <cell r="V398">
            <v>0</v>
          </cell>
          <cell r="W398">
            <v>0</v>
          </cell>
          <cell r="X398">
            <v>2</v>
          </cell>
          <cell r="Y398">
            <v>2</v>
          </cell>
          <cell r="Z398">
            <v>0</v>
          </cell>
          <cell r="AA398">
            <v>902000</v>
          </cell>
          <cell r="AB398">
            <v>1804000</v>
          </cell>
          <cell r="AC398">
            <v>2</v>
          </cell>
          <cell r="AD398">
            <v>902000</v>
          </cell>
          <cell r="AE398">
            <v>1804000</v>
          </cell>
          <cell r="AF398">
            <v>0</v>
          </cell>
          <cell r="AG398">
            <v>0</v>
          </cell>
          <cell r="AJ398">
            <v>544846</v>
          </cell>
          <cell r="AK398">
            <v>9</v>
          </cell>
        </row>
        <row r="399">
          <cell r="E399" t="str">
            <v>Dung dịch rửa kim NaOH</v>
          </cell>
          <cell r="F399" t="str">
            <v>0.1 mol/l Sodium Hydroxide Solution (N/10); S0600</v>
          </cell>
          <cell r="H399" t="str">
            <v>Chai</v>
          </cell>
          <cell r="I399" t="str">
            <v/>
          </cell>
          <cell r="J399" t="str">
            <v>Công ty TNHH Giải pháp khỏe Thái Dương</v>
          </cell>
          <cell r="K399" t="str">
            <v>Samchun Pure Chemical Co., LTD</v>
          </cell>
          <cell r="L399" t="str">
            <v>Hàn Quốc</v>
          </cell>
          <cell r="M399" t="str">
            <v/>
          </cell>
          <cell r="N399" t="str">
            <v>TKHQ: 105400640660</v>
          </cell>
          <cell r="O399">
            <v>902000</v>
          </cell>
          <cell r="P399">
            <v>902000</v>
          </cell>
          <cell r="Q399">
            <v>902000</v>
          </cell>
          <cell r="R399">
            <v>902000</v>
          </cell>
          <cell r="S399" t="str">
            <v>020124</v>
          </cell>
          <cell r="T399" t="str">
            <v>779/QĐ-BVQY103</v>
          </cell>
          <cell r="U399">
            <v>46419</v>
          </cell>
          <cell r="V399">
            <v>0</v>
          </cell>
          <cell r="W399">
            <v>0</v>
          </cell>
          <cell r="X399">
            <v>3</v>
          </cell>
          <cell r="Y399">
            <v>3</v>
          </cell>
          <cell r="Z399">
            <v>0</v>
          </cell>
          <cell r="AA399">
            <v>902000</v>
          </cell>
          <cell r="AB399">
            <v>2706000</v>
          </cell>
          <cell r="AC399">
            <v>3</v>
          </cell>
          <cell r="AD399">
            <v>902000</v>
          </cell>
          <cell r="AE399">
            <v>2706000</v>
          </cell>
          <cell r="AF399">
            <v>0</v>
          </cell>
          <cell r="AG399">
            <v>0</v>
          </cell>
          <cell r="AJ399">
            <v>533263</v>
          </cell>
          <cell r="AK399">
            <v>9</v>
          </cell>
        </row>
        <row r="400">
          <cell r="E400" t="str">
            <v>Dung dịch rửa kim NaOH</v>
          </cell>
          <cell r="F400" t="str">
            <v>0.1 mol/l Sodium Hydroxide Solution (N/10); S0600</v>
          </cell>
          <cell r="H400" t="str">
            <v>Chai</v>
          </cell>
          <cell r="I400" t="str">
            <v/>
          </cell>
          <cell r="J400" t="str">
            <v>Công ty TNHH Giải pháp khỏe Thái Dương</v>
          </cell>
          <cell r="K400" t="str">
            <v>Samchun Pure Chemical Co., LTD</v>
          </cell>
          <cell r="L400" t="str">
            <v>Hàn Quốc</v>
          </cell>
          <cell r="M400" t="str">
            <v/>
          </cell>
          <cell r="N400" t="str">
            <v>105400640660</v>
          </cell>
          <cell r="O400">
            <v>902000</v>
          </cell>
          <cell r="P400">
            <v>902000</v>
          </cell>
          <cell r="Q400">
            <v>902000</v>
          </cell>
          <cell r="R400">
            <v>902000</v>
          </cell>
          <cell r="S400" t="str">
            <v>020124</v>
          </cell>
          <cell r="T400" t="str">
            <v>4574/QĐ-BVQY103</v>
          </cell>
          <cell r="U400">
            <v>46419</v>
          </cell>
          <cell r="V400">
            <v>0</v>
          </cell>
          <cell r="W400">
            <v>0</v>
          </cell>
          <cell r="X400">
            <v>3</v>
          </cell>
          <cell r="Y400">
            <v>3</v>
          </cell>
          <cell r="Z400">
            <v>0</v>
          </cell>
          <cell r="AA400">
            <v>902000</v>
          </cell>
          <cell r="AB400">
            <v>2706000</v>
          </cell>
          <cell r="AC400">
            <v>3</v>
          </cell>
          <cell r="AD400">
            <v>902000</v>
          </cell>
          <cell r="AE400">
            <v>2706000</v>
          </cell>
          <cell r="AF400">
            <v>0</v>
          </cell>
          <cell r="AG400">
            <v>0</v>
          </cell>
          <cell r="AJ400">
            <v>522281</v>
          </cell>
          <cell r="AK400">
            <v>9</v>
          </cell>
        </row>
        <row r="401">
          <cell r="E401" t="str">
            <v>Dung dịch rửa kim NaOH</v>
          </cell>
          <cell r="F401" t="str">
            <v>0.1 mol/l Sodium Hydroxide Solution (N/10)</v>
          </cell>
          <cell r="H401" t="str">
            <v>Chai</v>
          </cell>
          <cell r="I401" t="str">
            <v/>
          </cell>
          <cell r="J401" t="str">
            <v>Công ty TNHH Giải pháp khỏe Thái Dương</v>
          </cell>
          <cell r="K401" t="str">
            <v>Samchun Pure Chemical Co., LTD</v>
          </cell>
          <cell r="L401" t="str">
            <v>Hàn Quốc</v>
          </cell>
          <cell r="M401" t="str">
            <v/>
          </cell>
          <cell r="N401" t="str">
            <v>TKHQ: 105400640660</v>
          </cell>
          <cell r="O401">
            <v>902000</v>
          </cell>
          <cell r="P401">
            <v>902000</v>
          </cell>
          <cell r="Q401">
            <v>902000</v>
          </cell>
          <cell r="R401">
            <v>902000</v>
          </cell>
          <cell r="S401" t="str">
            <v>122223</v>
          </cell>
          <cell r="T401" t="str">
            <v>4293/QĐ-BVQY103</v>
          </cell>
          <cell r="U401">
            <v>46378</v>
          </cell>
          <cell r="V401">
            <v>0</v>
          </cell>
          <cell r="W401">
            <v>0</v>
          </cell>
          <cell r="X401">
            <v>1</v>
          </cell>
          <cell r="Y401">
            <v>1</v>
          </cell>
          <cell r="Z401">
            <v>0</v>
          </cell>
          <cell r="AA401">
            <v>902000</v>
          </cell>
          <cell r="AB401">
            <v>902000</v>
          </cell>
          <cell r="AC401">
            <v>1</v>
          </cell>
          <cell r="AD401">
            <v>902000</v>
          </cell>
          <cell r="AE401">
            <v>902000</v>
          </cell>
          <cell r="AF401">
            <v>0</v>
          </cell>
          <cell r="AG401">
            <v>0</v>
          </cell>
          <cell r="AJ401">
            <v>521789</v>
          </cell>
          <cell r="AK401">
            <v>9</v>
          </cell>
        </row>
        <row r="402">
          <cell r="E402" t="str">
            <v>Dung dịch rửa loại bỏ chất gây nhiễu, sử dụng trên máy miễn dịch</v>
          </cell>
          <cell r="F402" t="str">
            <v>03004899190 PRECLEAN M</v>
          </cell>
          <cell r="H402" t="str">
            <v>Hộp</v>
          </cell>
          <cell r="I402" t="str">
            <v/>
          </cell>
          <cell r="J402" t="str">
            <v>Công ty cổ phần thiết bị y tế Thành An</v>
          </cell>
          <cell r="K402" t="str">
            <v>Roche Diagnostics GmbH</v>
          </cell>
          <cell r="L402" t="str">
            <v>GERMANY</v>
          </cell>
          <cell r="M402" t="str">
            <v/>
          </cell>
          <cell r="N402" t="str">
            <v>240001711/PCBA-HCM</v>
          </cell>
          <cell r="O402">
            <v>1270278</v>
          </cell>
          <cell r="P402">
            <v>1270278</v>
          </cell>
          <cell r="Q402">
            <v>1270278</v>
          </cell>
          <cell r="R402">
            <v>1270278</v>
          </cell>
          <cell r="S402" t="str">
            <v>82432801</v>
          </cell>
          <cell r="T402" t="str">
            <v>743/QĐ-BVQY103</v>
          </cell>
          <cell r="U402">
            <v>46173</v>
          </cell>
          <cell r="V402">
            <v>0</v>
          </cell>
          <cell r="W402">
            <v>0</v>
          </cell>
          <cell r="X402">
            <v>15</v>
          </cell>
          <cell r="Y402">
            <v>15</v>
          </cell>
          <cell r="Z402">
            <v>0</v>
          </cell>
          <cell r="AA402">
            <v>1270278</v>
          </cell>
          <cell r="AB402">
            <v>19054170</v>
          </cell>
          <cell r="AC402">
            <v>15</v>
          </cell>
          <cell r="AD402">
            <v>1270278</v>
          </cell>
          <cell r="AE402">
            <v>19054170</v>
          </cell>
          <cell r="AF402">
            <v>0</v>
          </cell>
          <cell r="AG402">
            <v>0</v>
          </cell>
          <cell r="AJ402">
            <v>547093</v>
          </cell>
          <cell r="AK402">
            <v>38</v>
          </cell>
        </row>
        <row r="403">
          <cell r="E403" t="str">
            <v>Dung dịch rửa loại bỏ chất gây nhiễu, sử dụng trên máy miễn dịch</v>
          </cell>
          <cell r="F403" t="str">
            <v>03004899190 PRECLEAN M</v>
          </cell>
          <cell r="H403" t="str">
            <v>Hộp</v>
          </cell>
          <cell r="I403" t="str">
            <v/>
          </cell>
          <cell r="J403" t="str">
            <v>Công ty cổ phần thiết bị y tế Thành An</v>
          </cell>
          <cell r="K403" t="str">
            <v>Roche Diagnostics GmbH</v>
          </cell>
          <cell r="L403" t="str">
            <v>GERMANY</v>
          </cell>
          <cell r="M403" t="str">
            <v/>
          </cell>
          <cell r="N403" t="str">
            <v>240001711/PCBA-HCM</v>
          </cell>
          <cell r="O403">
            <v>1270278</v>
          </cell>
          <cell r="P403">
            <v>1270278</v>
          </cell>
          <cell r="Q403">
            <v>1270278</v>
          </cell>
          <cell r="R403">
            <v>1270278</v>
          </cell>
          <cell r="S403" t="str">
            <v>80962401</v>
          </cell>
          <cell r="T403" t="str">
            <v>743/QĐ-BVQY103</v>
          </cell>
          <cell r="U403">
            <v>46112</v>
          </cell>
          <cell r="V403">
            <v>0</v>
          </cell>
          <cell r="W403">
            <v>0</v>
          </cell>
          <cell r="X403">
            <v>1</v>
          </cell>
          <cell r="Y403">
            <v>1</v>
          </cell>
          <cell r="Z403">
            <v>0</v>
          </cell>
          <cell r="AA403">
            <v>1270278</v>
          </cell>
          <cell r="AB403">
            <v>1270278</v>
          </cell>
          <cell r="AC403">
            <v>1</v>
          </cell>
          <cell r="AD403">
            <v>1270278</v>
          </cell>
          <cell r="AE403">
            <v>1270278</v>
          </cell>
          <cell r="AF403">
            <v>0</v>
          </cell>
          <cell r="AG403">
            <v>0</v>
          </cell>
          <cell r="AJ403">
            <v>537596</v>
          </cell>
          <cell r="AK403">
            <v>38</v>
          </cell>
        </row>
        <row r="404">
          <cell r="E404" t="str">
            <v>Dung dịch rửa loại bỏ chất gây nhiễu, sử dụng trên máy miễn dịch</v>
          </cell>
          <cell r="F404" t="str">
            <v>03004899190 PRECLEAN M</v>
          </cell>
          <cell r="H404" t="str">
            <v>Hộp</v>
          </cell>
          <cell r="I404" t="str">
            <v/>
          </cell>
          <cell r="J404" t="str">
            <v>Công ty cổ phần thiết bị y tế Thành An</v>
          </cell>
          <cell r="K404" t="str">
            <v>Roche Diagnostics GmbH</v>
          </cell>
          <cell r="L404" t="str">
            <v>GERMANY</v>
          </cell>
          <cell r="M404" t="str">
            <v/>
          </cell>
          <cell r="N404" t="str">
            <v>240001711/PCBA-HCM</v>
          </cell>
          <cell r="O404">
            <v>1270278</v>
          </cell>
          <cell r="P404">
            <v>1270278</v>
          </cell>
          <cell r="Q404">
            <v>1270278</v>
          </cell>
          <cell r="R404">
            <v>1270278</v>
          </cell>
          <cell r="S404" t="str">
            <v>81393701</v>
          </cell>
          <cell r="T404" t="str">
            <v>743/QĐ-BVQY103</v>
          </cell>
          <cell r="U404">
            <v>46142</v>
          </cell>
          <cell r="V404">
            <v>0</v>
          </cell>
          <cell r="W404">
            <v>0</v>
          </cell>
          <cell r="X404">
            <v>15</v>
          </cell>
          <cell r="Y404">
            <v>15</v>
          </cell>
          <cell r="Z404">
            <v>0</v>
          </cell>
          <cell r="AA404">
            <v>1270278</v>
          </cell>
          <cell r="AB404">
            <v>19054170</v>
          </cell>
          <cell r="AC404">
            <v>15</v>
          </cell>
          <cell r="AD404">
            <v>1270278</v>
          </cell>
          <cell r="AE404">
            <v>19054170</v>
          </cell>
          <cell r="AF404">
            <v>0</v>
          </cell>
          <cell r="AG404">
            <v>0</v>
          </cell>
          <cell r="AJ404">
            <v>535060</v>
          </cell>
          <cell r="AK404">
            <v>38</v>
          </cell>
        </row>
        <row r="405">
          <cell r="E405" t="str">
            <v>Dung dịch rửa loại bỏ chất gây nhiễu, sử dụng trên máy miễn dịch</v>
          </cell>
          <cell r="F405" t="str">
            <v>03004899190 PRECLEAN M</v>
          </cell>
          <cell r="H405" t="str">
            <v>Hộp</v>
          </cell>
          <cell r="I405" t="str">
            <v/>
          </cell>
          <cell r="J405" t="str">
            <v>Công ty cổ phần thiết bị y tế Thành An</v>
          </cell>
          <cell r="K405" t="str">
            <v>Roche Diagnostics GmbH</v>
          </cell>
          <cell r="L405" t="str">
            <v>GERMANY</v>
          </cell>
          <cell r="M405" t="str">
            <v/>
          </cell>
          <cell r="N405" t="str">
            <v>220000547/PCBA-HCM</v>
          </cell>
          <cell r="O405">
            <v>1270278</v>
          </cell>
          <cell r="P405">
            <v>1270278</v>
          </cell>
          <cell r="Q405">
            <v>1270278</v>
          </cell>
          <cell r="R405">
            <v>1270278</v>
          </cell>
          <cell r="S405" t="str">
            <v>80129501</v>
          </cell>
          <cell r="T405" t="str">
            <v>2965/QĐ-BVQY103</v>
          </cell>
          <cell r="U405">
            <v>46081</v>
          </cell>
          <cell r="V405">
            <v>0</v>
          </cell>
          <cell r="W405">
            <v>0</v>
          </cell>
          <cell r="X405">
            <v>7</v>
          </cell>
          <cell r="Y405">
            <v>7</v>
          </cell>
          <cell r="Z405">
            <v>0</v>
          </cell>
          <cell r="AA405">
            <v>1270278</v>
          </cell>
          <cell r="AB405">
            <v>8891946</v>
          </cell>
          <cell r="AC405">
            <v>7</v>
          </cell>
          <cell r="AD405">
            <v>1270278</v>
          </cell>
          <cell r="AE405">
            <v>8891946</v>
          </cell>
          <cell r="AF405">
            <v>0</v>
          </cell>
          <cell r="AG405">
            <v>0</v>
          </cell>
          <cell r="AJ405">
            <v>524125</v>
          </cell>
          <cell r="AK405">
            <v>38</v>
          </cell>
        </row>
        <row r="406">
          <cell r="E406" t="str">
            <v>Dung dịch rửa máy EZ CLEANER</v>
          </cell>
          <cell r="F406" t="str">
            <v>Dung dịch rửa máy EZ CLEANER</v>
          </cell>
          <cell r="H406" t="str">
            <v>Chai</v>
          </cell>
          <cell r="I406" t="str">
            <v/>
          </cell>
          <cell r="J406" t="str">
            <v>Công ty TNHH Công nghệ và phát triển Trường Minh</v>
          </cell>
          <cell r="K406" t="str">
            <v>B&amp;E Bio-technology Co., Ltd</v>
          </cell>
          <cell r="L406" t="str">
            <v>CHINA</v>
          </cell>
          <cell r="M406" t="str">
            <v/>
          </cell>
          <cell r="N406" t="str">
            <v/>
          </cell>
          <cell r="O406">
            <v>0</v>
          </cell>
          <cell r="P406">
            <v>0</v>
          </cell>
          <cell r="Q406">
            <v>0</v>
          </cell>
          <cell r="R406">
            <v>0</v>
          </cell>
          <cell r="S406" t="str">
            <v>C2162</v>
          </cell>
          <cell r="T406" t="str">
            <v>hàng tài trợ</v>
          </cell>
          <cell r="U406">
            <v>46183</v>
          </cell>
          <cell r="V406">
            <v>0</v>
          </cell>
          <cell r="W406">
            <v>0</v>
          </cell>
          <cell r="X406">
            <v>1</v>
          </cell>
          <cell r="Y406">
            <v>1</v>
          </cell>
          <cell r="Z406">
            <v>0</v>
          </cell>
          <cell r="AA406">
            <v>0</v>
          </cell>
          <cell r="AB406">
            <v>0</v>
          </cell>
          <cell r="AC406">
            <v>1</v>
          </cell>
          <cell r="AD406">
            <v>0</v>
          </cell>
          <cell r="AE406">
            <v>0</v>
          </cell>
          <cell r="AF406">
            <v>0</v>
          </cell>
          <cell r="AG406">
            <v>0</v>
          </cell>
          <cell r="AJ406">
            <v>546373</v>
          </cell>
          <cell r="AK406">
            <v>1</v>
          </cell>
        </row>
        <row r="407">
          <cell r="E407" t="str">
            <v>Dung dịch tiền xúc tác</v>
          </cell>
          <cell r="F407" t="str">
            <v>ARC.Pre-Trigger Solution, 6E23-68</v>
          </cell>
          <cell r="H407" t="str">
            <v>Hộp</v>
          </cell>
          <cell r="I407" t="str">
            <v/>
          </cell>
          <cell r="J407" t="str">
            <v>Công ty Cổ phần Trang Thiết bị Y tế và Dịch vụ Thiên Trường</v>
          </cell>
          <cell r="K407" t="str">
            <v>Abbott Ireland Diagnostics Division, Ireland (Finisklin Business Park, Sligo, Ireland)</v>
          </cell>
          <cell r="L407" t="str">
            <v>Aixơlen</v>
          </cell>
          <cell r="M407" t="str">
            <v/>
          </cell>
          <cell r="N407" t="str">
            <v>230000979/PCBA-HN</v>
          </cell>
          <cell r="O407">
            <v>3139300</v>
          </cell>
          <cell r="P407">
            <v>3139300</v>
          </cell>
          <cell r="Q407">
            <v>3139300</v>
          </cell>
          <cell r="R407">
            <v>3139300</v>
          </cell>
          <cell r="S407" t="str">
            <v>70378FZ00</v>
          </cell>
          <cell r="T407" t="str">
            <v>743/QĐ-BVQY103</v>
          </cell>
          <cell r="U407">
            <v>45963</v>
          </cell>
          <cell r="V407">
            <v>0</v>
          </cell>
          <cell r="W407">
            <v>0</v>
          </cell>
          <cell r="X407">
            <v>4</v>
          </cell>
          <cell r="Y407">
            <v>4</v>
          </cell>
          <cell r="Z407">
            <v>0</v>
          </cell>
          <cell r="AA407">
            <v>3139300</v>
          </cell>
          <cell r="AB407">
            <v>12557200</v>
          </cell>
          <cell r="AC407">
            <v>4</v>
          </cell>
          <cell r="AD407">
            <v>3139300</v>
          </cell>
          <cell r="AE407">
            <v>12557200</v>
          </cell>
          <cell r="AF407">
            <v>0</v>
          </cell>
          <cell r="AG407">
            <v>0</v>
          </cell>
          <cell r="AJ407">
            <v>537655</v>
          </cell>
          <cell r="AK407">
            <v>9</v>
          </cell>
        </row>
        <row r="408">
          <cell r="E408" t="str">
            <v>Dung dịch tiền xúc tác</v>
          </cell>
          <cell r="F408" t="str">
            <v>ARC.Pre-Trigger Solution, 6E23-68</v>
          </cell>
          <cell r="H408" t="str">
            <v>Hộp</v>
          </cell>
          <cell r="I408" t="str">
            <v/>
          </cell>
          <cell r="J408" t="str">
            <v>Công ty Cổ phần Trang Thiết bị Y tế và Dịch vụ Thiên Trường</v>
          </cell>
          <cell r="K408" t="str">
            <v>Abbott Ireland Diagnostics Division, Ireland (Finisklin Business Park, Sligo, Ireland)</v>
          </cell>
          <cell r="L408" t="str">
            <v>Aixơlen</v>
          </cell>
          <cell r="M408" t="str">
            <v/>
          </cell>
          <cell r="N408" t="str">
            <v>230000979/PCBA-HN</v>
          </cell>
          <cell r="O408">
            <v>3139300</v>
          </cell>
          <cell r="P408">
            <v>3139300</v>
          </cell>
          <cell r="Q408">
            <v>3139300</v>
          </cell>
          <cell r="R408">
            <v>3139300</v>
          </cell>
          <cell r="S408" t="str">
            <v>63385FZ00</v>
          </cell>
          <cell r="T408" t="str">
            <v>2851/QĐ-BVQY103</v>
          </cell>
          <cell r="U408">
            <v>45742</v>
          </cell>
          <cell r="V408">
            <v>0</v>
          </cell>
          <cell r="W408">
            <v>0</v>
          </cell>
          <cell r="X408">
            <v>2</v>
          </cell>
          <cell r="Y408">
            <v>2</v>
          </cell>
          <cell r="Z408">
            <v>0</v>
          </cell>
          <cell r="AA408">
            <v>3139300</v>
          </cell>
          <cell r="AB408">
            <v>6278600</v>
          </cell>
          <cell r="AC408">
            <v>2</v>
          </cell>
          <cell r="AD408">
            <v>3139300</v>
          </cell>
          <cell r="AE408">
            <v>6278600</v>
          </cell>
          <cell r="AF408">
            <v>0</v>
          </cell>
          <cell r="AG408">
            <v>0</v>
          </cell>
          <cell r="AJ408">
            <v>522088</v>
          </cell>
          <cell r="AK408">
            <v>9</v>
          </cell>
        </row>
        <row r="409">
          <cell r="E409" t="str">
            <v>Dung dịch tiền xúc tác</v>
          </cell>
          <cell r="F409" t="str">
            <v>ARC.Pre-Trigger Solution, 6E23-68</v>
          </cell>
          <cell r="H409" t="str">
            <v>Hộp</v>
          </cell>
          <cell r="I409" t="str">
            <v/>
          </cell>
          <cell r="J409" t="str">
            <v>Công ty Cổ phần Trang Thiết bị Y tế và Dịch vụ Thiên Trường</v>
          </cell>
          <cell r="K409" t="str">
            <v>Abbott Ireland Diagnostics Division, Ireland (Finisklin Business Park, Sligo, Ireland)</v>
          </cell>
          <cell r="L409" t="str">
            <v>Aixơlen</v>
          </cell>
          <cell r="M409" t="str">
            <v/>
          </cell>
          <cell r="N409" t="str">
            <v>230000979/PCBA-HN</v>
          </cell>
          <cell r="O409">
            <v>3138500</v>
          </cell>
          <cell r="P409">
            <v>3138500</v>
          </cell>
          <cell r="Q409">
            <v>3138500</v>
          </cell>
          <cell r="R409">
            <v>3138500</v>
          </cell>
          <cell r="S409" t="str">
            <v>62494FZ00</v>
          </cell>
          <cell r="T409" t="str">
            <v>2965/QĐ-BVQY103</v>
          </cell>
          <cell r="U409">
            <v>45721</v>
          </cell>
          <cell r="V409">
            <v>0</v>
          </cell>
          <cell r="W409">
            <v>0</v>
          </cell>
          <cell r="X409">
            <v>1</v>
          </cell>
          <cell r="Y409">
            <v>1</v>
          </cell>
          <cell r="Z409">
            <v>0</v>
          </cell>
          <cell r="AA409">
            <v>3138500</v>
          </cell>
          <cell r="AB409">
            <v>3138500</v>
          </cell>
          <cell r="AC409">
            <v>1</v>
          </cell>
          <cell r="AD409">
            <v>3138500</v>
          </cell>
          <cell r="AE409">
            <v>3138500</v>
          </cell>
          <cell r="AF409">
            <v>0</v>
          </cell>
          <cell r="AG409">
            <v>0</v>
          </cell>
          <cell r="AJ409">
            <v>519305</v>
          </cell>
          <cell r="AK409">
            <v>9</v>
          </cell>
        </row>
        <row r="410">
          <cell r="E410" t="str">
            <v>Dung dịch tiền xúc tác</v>
          </cell>
          <cell r="F410" t="str">
            <v>ARC.Pre-Trigger Solution, 6E23-68</v>
          </cell>
          <cell r="H410" t="str">
            <v>Hộp</v>
          </cell>
          <cell r="I410" t="str">
            <v/>
          </cell>
          <cell r="J410" t="str">
            <v>Công ty Cổ phần Trang Thiết bị Y tế và Dịch vụ Thiên Trường</v>
          </cell>
          <cell r="K410" t="str">
            <v>Abbott Ireland Diagnostics Division, Ireland (Finisklin Business Park, Sligo, Ireland)</v>
          </cell>
          <cell r="L410" t="str">
            <v>Aixơlen</v>
          </cell>
          <cell r="M410" t="str">
            <v/>
          </cell>
          <cell r="N410" t="str">
            <v>230000979/PCBA-HN</v>
          </cell>
          <cell r="O410">
            <v>3139300</v>
          </cell>
          <cell r="P410">
            <v>3139300</v>
          </cell>
          <cell r="Q410">
            <v>3139300</v>
          </cell>
          <cell r="R410">
            <v>3139300</v>
          </cell>
          <cell r="S410" t="str">
            <v>61509FZ00</v>
          </cell>
          <cell r="T410" t="str">
            <v>2851/QĐ-BVQY103</v>
          </cell>
          <cell r="U410">
            <v>45697</v>
          </cell>
          <cell r="V410">
            <v>0</v>
          </cell>
          <cell r="W410">
            <v>0</v>
          </cell>
          <cell r="X410">
            <v>2</v>
          </cell>
          <cell r="Y410">
            <v>2</v>
          </cell>
          <cell r="Z410">
            <v>0</v>
          </cell>
          <cell r="AA410">
            <v>3139300</v>
          </cell>
          <cell r="AB410">
            <v>6278600</v>
          </cell>
          <cell r="AC410">
            <v>2</v>
          </cell>
          <cell r="AD410">
            <v>3139300</v>
          </cell>
          <cell r="AE410">
            <v>6278600</v>
          </cell>
          <cell r="AF410">
            <v>0</v>
          </cell>
          <cell r="AG410">
            <v>0</v>
          </cell>
          <cell r="AJ410">
            <v>387018</v>
          </cell>
          <cell r="AK410">
            <v>9</v>
          </cell>
        </row>
        <row r="411">
          <cell r="E411" t="str">
            <v>Dung dịch xà phòng thường</v>
          </cell>
          <cell r="F411" t="str">
            <v>SDS Hand Wash</v>
          </cell>
          <cell r="H411" t="str">
            <v>Chai</v>
          </cell>
          <cell r="I411" t="str">
            <v/>
          </cell>
          <cell r="J411" t="str">
            <v/>
          </cell>
          <cell r="K411" t="str">
            <v>Công ty cổ phần hỗ trợ và phát triển dịch vụ y tế Việt Nam</v>
          </cell>
          <cell r="L411" t="str">
            <v>Việt Nam</v>
          </cell>
          <cell r="M411" t="str">
            <v/>
          </cell>
          <cell r="N411" t="str">
            <v>Không thuộc phạm vi phải đăng ký lưu hành theo TT29/2011/TT-BYT</v>
          </cell>
          <cell r="O411">
            <v>32000</v>
          </cell>
          <cell r="P411">
            <v>32000</v>
          </cell>
          <cell r="Q411">
            <v>32000</v>
          </cell>
          <cell r="R411">
            <v>32000</v>
          </cell>
          <cell r="S411" t="str">
            <v/>
          </cell>
          <cell r="T411" t="str">
            <v>806/QĐ-BVQY103</v>
          </cell>
          <cell r="U411">
            <v>46332</v>
          </cell>
          <cell r="V411">
            <v>0</v>
          </cell>
          <cell r="W411">
            <v>0</v>
          </cell>
          <cell r="X411">
            <v>4</v>
          </cell>
          <cell r="Y411">
            <v>0</v>
          </cell>
          <cell r="Z411">
            <v>4</v>
          </cell>
          <cell r="AA411">
            <v>32000</v>
          </cell>
          <cell r="AB411">
            <v>128000</v>
          </cell>
          <cell r="AC411">
            <v>4</v>
          </cell>
          <cell r="AD411">
            <v>32000</v>
          </cell>
          <cell r="AE411">
            <v>128000</v>
          </cell>
          <cell r="AF411">
            <v>0</v>
          </cell>
          <cell r="AG411">
            <v>0</v>
          </cell>
          <cell r="AJ411">
            <v>516562</v>
          </cell>
          <cell r="AK411">
            <v>4</v>
          </cell>
        </row>
        <row r="412">
          <cell r="E412" t="str">
            <v>Dung dịch xúc tác</v>
          </cell>
          <cell r="F412" t="str">
            <v>Architect Trigger Solution, 6C55-63</v>
          </cell>
          <cell r="H412" t="str">
            <v>Hộp</v>
          </cell>
          <cell r="I412" t="str">
            <v/>
          </cell>
          <cell r="J412" t="str">
            <v>Công ty Cổ phần Trang Thiết bị Y tế và Dịch vụ Thiên Trường</v>
          </cell>
          <cell r="K412" t="str">
            <v>Abbott Ireland Diagnostics Division, Ireland (Finisklin Business Park, Sligo, Ireland)</v>
          </cell>
          <cell r="L412" t="str">
            <v>Aixơlen</v>
          </cell>
          <cell r="M412" t="str">
            <v/>
          </cell>
          <cell r="N412" t="str">
            <v>230000978/PCBA-HN</v>
          </cell>
          <cell r="O412">
            <v>1295710</v>
          </cell>
          <cell r="P412">
            <v>1295710</v>
          </cell>
          <cell r="Q412">
            <v>1295710</v>
          </cell>
          <cell r="R412">
            <v>1295710</v>
          </cell>
          <cell r="S412" t="str">
            <v>65775FZ00</v>
          </cell>
          <cell r="T412" t="str">
            <v>743/QĐ-BVQY103</v>
          </cell>
          <cell r="U412">
            <v>46007</v>
          </cell>
          <cell r="V412">
            <v>0</v>
          </cell>
          <cell r="W412">
            <v>0</v>
          </cell>
          <cell r="X412">
            <v>3</v>
          </cell>
          <cell r="Y412">
            <v>3</v>
          </cell>
          <cell r="Z412">
            <v>0</v>
          </cell>
          <cell r="AA412">
            <v>1295710</v>
          </cell>
          <cell r="AB412">
            <v>3887130</v>
          </cell>
          <cell r="AC412">
            <v>3</v>
          </cell>
          <cell r="AD412">
            <v>1295710</v>
          </cell>
          <cell r="AE412">
            <v>3887130</v>
          </cell>
          <cell r="AF412">
            <v>0</v>
          </cell>
          <cell r="AG412">
            <v>0</v>
          </cell>
          <cell r="AJ412">
            <v>542278</v>
          </cell>
          <cell r="AK412">
            <v>5</v>
          </cell>
        </row>
        <row r="413">
          <cell r="E413" t="str">
            <v>Dung dịch xúc tác</v>
          </cell>
          <cell r="F413" t="str">
            <v>Architect Trigger Solution, 6C55-63</v>
          </cell>
          <cell r="H413" t="str">
            <v>Hộp</v>
          </cell>
          <cell r="I413" t="str">
            <v/>
          </cell>
          <cell r="J413" t="str">
            <v>Công ty Cổ phần Trang Thiết bị Y tế và Dịch vụ Thiên Trường</v>
          </cell>
          <cell r="K413" t="str">
            <v>Abbott Ireland Diagnostics Division, Ireland (Finisklin Business Park, Sligo, Ireland)</v>
          </cell>
          <cell r="L413" t="str">
            <v>Aixơlen</v>
          </cell>
          <cell r="M413" t="str">
            <v/>
          </cell>
          <cell r="N413" t="str">
            <v>230000978/PCBA-HN</v>
          </cell>
          <cell r="O413">
            <v>1295710</v>
          </cell>
          <cell r="P413">
            <v>1295710</v>
          </cell>
          <cell r="Q413">
            <v>1295710</v>
          </cell>
          <cell r="R413">
            <v>1295710</v>
          </cell>
          <cell r="S413" t="str">
            <v>64259FZ00</v>
          </cell>
          <cell r="T413" t="str">
            <v>743/QĐ-BVQY103</v>
          </cell>
          <cell r="U413">
            <v>45970</v>
          </cell>
          <cell r="V413">
            <v>0</v>
          </cell>
          <cell r="W413">
            <v>0</v>
          </cell>
          <cell r="X413">
            <v>1</v>
          </cell>
          <cell r="Y413">
            <v>1</v>
          </cell>
          <cell r="Z413">
            <v>0</v>
          </cell>
          <cell r="AA413">
            <v>1295710</v>
          </cell>
          <cell r="AB413">
            <v>1295710</v>
          </cell>
          <cell r="AC413">
            <v>1</v>
          </cell>
          <cell r="AD413">
            <v>1295710</v>
          </cell>
          <cell r="AE413">
            <v>1295710</v>
          </cell>
          <cell r="AF413">
            <v>0</v>
          </cell>
          <cell r="AG413">
            <v>0</v>
          </cell>
          <cell r="AJ413">
            <v>534951</v>
          </cell>
          <cell r="AK413">
            <v>5</v>
          </cell>
        </row>
        <row r="414">
          <cell r="E414" t="str">
            <v>Dung dịch xúc tác</v>
          </cell>
          <cell r="F414" t="str">
            <v>Architect Trigger Solution, 6C55-63</v>
          </cell>
          <cell r="H414" t="str">
            <v>Hộp</v>
          </cell>
          <cell r="I414" t="str">
            <v/>
          </cell>
          <cell r="J414" t="str">
            <v>Công ty Cổ phần Trang Thiết bị Y tế và Dịch vụ Thiên Trường</v>
          </cell>
          <cell r="K414" t="str">
            <v>Abbott Ireland Diagnostics Division, Ireland (Finisklin Business Park, Sligo, Ireland)</v>
          </cell>
          <cell r="L414" t="str">
            <v>Aixơlen</v>
          </cell>
          <cell r="M414" t="str">
            <v/>
          </cell>
          <cell r="N414" t="str">
            <v>230000978/PCBA-HN</v>
          </cell>
          <cell r="O414">
            <v>1295710</v>
          </cell>
          <cell r="P414">
            <v>1295710</v>
          </cell>
          <cell r="Q414">
            <v>1295710</v>
          </cell>
          <cell r="R414">
            <v>1295710</v>
          </cell>
          <cell r="S414" t="str">
            <v>60023FZ00</v>
          </cell>
          <cell r="T414" t="str">
            <v>743/QĐ-BVQY103</v>
          </cell>
          <cell r="U414">
            <v>45837</v>
          </cell>
          <cell r="V414">
            <v>0</v>
          </cell>
          <cell r="W414">
            <v>0</v>
          </cell>
          <cell r="X414">
            <v>1</v>
          </cell>
          <cell r="Y414">
            <v>1</v>
          </cell>
          <cell r="Z414">
            <v>0</v>
          </cell>
          <cell r="AA414">
            <v>1295710</v>
          </cell>
          <cell r="AB414">
            <v>1295710</v>
          </cell>
          <cell r="AC414">
            <v>1</v>
          </cell>
          <cell r="AD414">
            <v>1295710</v>
          </cell>
          <cell r="AE414">
            <v>1295710</v>
          </cell>
          <cell r="AF414">
            <v>0</v>
          </cell>
          <cell r="AG414">
            <v>0</v>
          </cell>
          <cell r="AJ414">
            <v>534950</v>
          </cell>
          <cell r="AK414">
            <v>5</v>
          </cell>
        </row>
        <row r="415">
          <cell r="E415" t="str">
            <v>Đầu côn</v>
          </cell>
          <cell r="F415" t="str">
            <v>HISCL Disposable tip, 06451419</v>
          </cell>
          <cell r="H415" t="str">
            <v>Hộp</v>
          </cell>
          <cell r="I415" t="str">
            <v/>
          </cell>
          <cell r="J415" t="str">
            <v>Công ty TNHH Thương Mại Tâm Long</v>
          </cell>
          <cell r="K415" t="str">
            <v>Sysmex</v>
          </cell>
          <cell r="L415" t="str">
            <v>Nhật</v>
          </cell>
          <cell r="M415" t="str">
            <v/>
          </cell>
          <cell r="N415" t="str">
            <v>240000221/PCBA-HCM</v>
          </cell>
          <cell r="O415">
            <v>14000000</v>
          </cell>
          <cell r="P415">
            <v>14000000</v>
          </cell>
          <cell r="Q415">
            <v>14000000</v>
          </cell>
          <cell r="R415">
            <v>14000000</v>
          </cell>
          <cell r="S415" t="str">
            <v>Z4002</v>
          </cell>
          <cell r="T415" t="str">
            <v>2965/QĐ-BVQY103</v>
          </cell>
          <cell r="V415">
            <v>0</v>
          </cell>
          <cell r="W415">
            <v>0</v>
          </cell>
          <cell r="X415">
            <v>1</v>
          </cell>
          <cell r="Y415">
            <v>1</v>
          </cell>
          <cell r="Z415">
            <v>0</v>
          </cell>
          <cell r="AA415">
            <v>14000000</v>
          </cell>
          <cell r="AB415">
            <v>14000000</v>
          </cell>
          <cell r="AC415">
            <v>1</v>
          </cell>
          <cell r="AD415">
            <v>14000000</v>
          </cell>
          <cell r="AE415">
            <v>14000000</v>
          </cell>
          <cell r="AF415">
            <v>0</v>
          </cell>
          <cell r="AG415">
            <v>0</v>
          </cell>
          <cell r="AJ415">
            <v>518969</v>
          </cell>
          <cell r="AK415">
            <v>1</v>
          </cell>
        </row>
        <row r="416">
          <cell r="E416" t="str">
            <v>Đầu côn hút mẫu</v>
          </cell>
          <cell r="F416" t="str">
            <v>AssayTip; 11706799001</v>
          </cell>
          <cell r="H416" t="str">
            <v>Hộp</v>
          </cell>
          <cell r="I416" t="str">
            <v/>
          </cell>
          <cell r="J416" t="str">
            <v>Công ty cổ phần thiết bị y tế Thành An</v>
          </cell>
          <cell r="K416" t="str">
            <v>Banda Medical Gmbh (Đức)/ Flex precision Plastics Solutions (Switzerland) AG (Thụy Sỹ)/Đức</v>
          </cell>
          <cell r="L416" t="str">
            <v>Thụy Sỹ</v>
          </cell>
          <cell r="M416" t="str">
            <v/>
          </cell>
          <cell r="N416" t="str">
            <v>240001439/PCBA-HCM</v>
          </cell>
          <cell r="O416">
            <v>1603145</v>
          </cell>
          <cell r="P416">
            <v>1603145</v>
          </cell>
          <cell r="Q416">
            <v>1603145</v>
          </cell>
          <cell r="R416">
            <v>1603145</v>
          </cell>
          <cell r="S416" t="str">
            <v>24064715</v>
          </cell>
          <cell r="T416" t="str">
            <v>823/QĐ_BVQY103</v>
          </cell>
          <cell r="U416">
            <v>47269</v>
          </cell>
          <cell r="V416">
            <v>0</v>
          </cell>
          <cell r="W416">
            <v>0</v>
          </cell>
          <cell r="X416">
            <v>8</v>
          </cell>
          <cell r="Y416">
            <v>8</v>
          </cell>
          <cell r="Z416">
            <v>0</v>
          </cell>
          <cell r="AA416">
            <v>1603145</v>
          </cell>
          <cell r="AB416">
            <v>12825160</v>
          </cell>
          <cell r="AC416">
            <v>8</v>
          </cell>
          <cell r="AD416">
            <v>1603145</v>
          </cell>
          <cell r="AE416">
            <v>12825160</v>
          </cell>
          <cell r="AF416">
            <v>0</v>
          </cell>
          <cell r="AG416">
            <v>0</v>
          </cell>
          <cell r="AJ416">
            <v>545430</v>
          </cell>
          <cell r="AK416">
            <v>33</v>
          </cell>
        </row>
        <row r="417">
          <cell r="E417" t="str">
            <v>Đầu côn hút mẫu</v>
          </cell>
          <cell r="F417" t="str">
            <v>AssayTip; 11706799001</v>
          </cell>
          <cell r="H417" t="str">
            <v>Hộp</v>
          </cell>
          <cell r="I417" t="str">
            <v/>
          </cell>
          <cell r="J417" t="str">
            <v>Công ty cổ phần thiết bị y tế Thành An</v>
          </cell>
          <cell r="K417" t="str">
            <v>Banda Medical Gmbh (Đức)/ Flex precision Plastics Solutions (Switzerland) AG (Thụy Sỹ)/Đức</v>
          </cell>
          <cell r="L417" t="str">
            <v>Thụy Sỹ</v>
          </cell>
          <cell r="M417" t="str">
            <v/>
          </cell>
          <cell r="N417" t="str">
            <v>240001439/PCBA-HCM</v>
          </cell>
          <cell r="O417">
            <v>1603145</v>
          </cell>
          <cell r="P417">
            <v>1603145</v>
          </cell>
          <cell r="Q417">
            <v>1603145</v>
          </cell>
          <cell r="R417">
            <v>1603145</v>
          </cell>
          <cell r="S417" t="str">
            <v>24063712</v>
          </cell>
          <cell r="T417" t="str">
            <v>823/QĐ_BVQY103</v>
          </cell>
          <cell r="U417">
            <v>47269</v>
          </cell>
          <cell r="V417">
            <v>0</v>
          </cell>
          <cell r="W417">
            <v>0</v>
          </cell>
          <cell r="X417">
            <v>6</v>
          </cell>
          <cell r="Y417">
            <v>6</v>
          </cell>
          <cell r="Z417">
            <v>0</v>
          </cell>
          <cell r="AA417">
            <v>1603145</v>
          </cell>
          <cell r="AB417">
            <v>9618870</v>
          </cell>
          <cell r="AC417">
            <v>6</v>
          </cell>
          <cell r="AD417">
            <v>1603145</v>
          </cell>
          <cell r="AE417">
            <v>9618870</v>
          </cell>
          <cell r="AF417">
            <v>0</v>
          </cell>
          <cell r="AG417">
            <v>0</v>
          </cell>
          <cell r="AJ417">
            <v>542861</v>
          </cell>
          <cell r="AK417">
            <v>33</v>
          </cell>
        </row>
        <row r="418">
          <cell r="E418" t="str">
            <v>Đầu côn hút mẫu</v>
          </cell>
          <cell r="F418" t="str">
            <v>AssayTip; 11706799001</v>
          </cell>
          <cell r="H418" t="str">
            <v>Hộp</v>
          </cell>
          <cell r="I418" t="str">
            <v/>
          </cell>
          <cell r="J418" t="str">
            <v>Công ty cổ phần thiết bị y tế Thành An</v>
          </cell>
          <cell r="K418" t="str">
            <v>Banda Medical Gmbh (Đức)/ Flex precision Plastics Solutions (Switzerland) AG (Thụy Sỹ)/Đức</v>
          </cell>
          <cell r="L418" t="str">
            <v>Thụy Sỹ</v>
          </cell>
          <cell r="M418" t="str">
            <v/>
          </cell>
          <cell r="N418" t="str">
            <v>240001439/PCBA-HCM</v>
          </cell>
          <cell r="O418">
            <v>1603145</v>
          </cell>
          <cell r="P418">
            <v>1603145</v>
          </cell>
          <cell r="Q418">
            <v>1603145</v>
          </cell>
          <cell r="R418">
            <v>1603145</v>
          </cell>
          <cell r="S418" t="str">
            <v>24062715</v>
          </cell>
          <cell r="T418" t="str">
            <v>148/QĐ-BVQY103</v>
          </cell>
          <cell r="U418">
            <v>47269</v>
          </cell>
          <cell r="V418">
            <v>0</v>
          </cell>
          <cell r="W418">
            <v>0</v>
          </cell>
          <cell r="X418">
            <v>5</v>
          </cell>
          <cell r="Y418">
            <v>5</v>
          </cell>
          <cell r="Z418">
            <v>0</v>
          </cell>
          <cell r="AA418">
            <v>1603145</v>
          </cell>
          <cell r="AB418">
            <v>8015725</v>
          </cell>
          <cell r="AC418">
            <v>5</v>
          </cell>
          <cell r="AD418">
            <v>1603145</v>
          </cell>
          <cell r="AE418">
            <v>8015725</v>
          </cell>
          <cell r="AF418">
            <v>0</v>
          </cell>
          <cell r="AG418">
            <v>0</v>
          </cell>
          <cell r="AJ418">
            <v>534671</v>
          </cell>
          <cell r="AK418">
            <v>33</v>
          </cell>
        </row>
        <row r="419">
          <cell r="E419" t="str">
            <v>Đầu côn hút mẫu</v>
          </cell>
          <cell r="F419" t="str">
            <v>11706799001 AssayTip</v>
          </cell>
          <cell r="H419" t="str">
            <v>Hộp</v>
          </cell>
          <cell r="I419" t="str">
            <v/>
          </cell>
          <cell r="J419" t="str">
            <v>Công ty cổ phần thiết bị y tế Thành An</v>
          </cell>
          <cell r="K419" t="str">
            <v>Roche Diagnostics GmbH, Germany</v>
          </cell>
          <cell r="L419" t="str">
            <v>Đức</v>
          </cell>
          <cell r="M419" t="str">
            <v/>
          </cell>
          <cell r="N419" t="str">
            <v>240001439/PCBA-HCM</v>
          </cell>
          <cell r="O419">
            <v>1603145</v>
          </cell>
          <cell r="P419">
            <v>1603145</v>
          </cell>
          <cell r="Q419">
            <v>1603145</v>
          </cell>
          <cell r="R419">
            <v>1603145</v>
          </cell>
          <cell r="S419" t="str">
            <v>24062715</v>
          </cell>
          <cell r="T419" t="str">
            <v>4676/QĐ-BVQY103</v>
          </cell>
          <cell r="U419">
            <v>47269</v>
          </cell>
          <cell r="V419">
            <v>0</v>
          </cell>
          <cell r="W419">
            <v>0</v>
          </cell>
          <cell r="X419">
            <v>6</v>
          </cell>
          <cell r="Y419">
            <v>6</v>
          </cell>
          <cell r="Z419">
            <v>0</v>
          </cell>
          <cell r="AA419">
            <v>1603145</v>
          </cell>
          <cell r="AB419">
            <v>9618870</v>
          </cell>
          <cell r="AC419">
            <v>6</v>
          </cell>
          <cell r="AD419">
            <v>1603145</v>
          </cell>
          <cell r="AE419">
            <v>9618870</v>
          </cell>
          <cell r="AF419">
            <v>0</v>
          </cell>
          <cell r="AG419">
            <v>0</v>
          </cell>
          <cell r="AJ419">
            <v>527154</v>
          </cell>
          <cell r="AK419">
            <v>33</v>
          </cell>
        </row>
        <row r="420">
          <cell r="E420" t="str">
            <v>Đầu côn hút mẫu</v>
          </cell>
          <cell r="F420" t="str">
            <v>11706799001 AssayTip</v>
          </cell>
          <cell r="H420" t="str">
            <v>Hộp</v>
          </cell>
          <cell r="I420" t="str">
            <v/>
          </cell>
          <cell r="J420" t="str">
            <v>Công ty cổ phần thiết bị y tế Thành An</v>
          </cell>
          <cell r="K420" t="str">
            <v>Roche Diagnostics GmbH, Germany</v>
          </cell>
          <cell r="L420" t="str">
            <v>Đức</v>
          </cell>
          <cell r="M420" t="str">
            <v/>
          </cell>
          <cell r="N420" t="str">
            <v>240001439/PCBA-HCM</v>
          </cell>
          <cell r="O420">
            <v>1603145</v>
          </cell>
          <cell r="P420">
            <v>1603145</v>
          </cell>
          <cell r="Q420">
            <v>1603145</v>
          </cell>
          <cell r="R420">
            <v>1603145</v>
          </cell>
          <cell r="S420" t="str">
            <v>24061715</v>
          </cell>
          <cell r="T420" t="str">
            <v>4637/QĐ-BVQY103</v>
          </cell>
          <cell r="U420">
            <v>47269</v>
          </cell>
          <cell r="V420">
            <v>0</v>
          </cell>
          <cell r="W420">
            <v>0</v>
          </cell>
          <cell r="X420">
            <v>8</v>
          </cell>
          <cell r="Y420">
            <v>8</v>
          </cell>
          <cell r="Z420">
            <v>0</v>
          </cell>
          <cell r="AA420">
            <v>1603145</v>
          </cell>
          <cell r="AB420">
            <v>12825160</v>
          </cell>
          <cell r="AC420">
            <v>8</v>
          </cell>
          <cell r="AD420">
            <v>1603145</v>
          </cell>
          <cell r="AE420">
            <v>12825160</v>
          </cell>
          <cell r="AF420">
            <v>0</v>
          </cell>
          <cell r="AG420">
            <v>0</v>
          </cell>
          <cell r="AJ420">
            <v>522949</v>
          </cell>
          <cell r="AK420">
            <v>33</v>
          </cell>
        </row>
        <row r="421">
          <cell r="E421" t="str">
            <v>Định lượng 25(OH) vitamin D (DxI) (toàn phần)</v>
          </cell>
          <cell r="F421" t="str">
            <v>A98856
ACCESS 25(OH) VITAMIN D TOTAL 
(For use on DxI platforms only)</v>
          </cell>
          <cell r="H421" t="str">
            <v>Hộp</v>
          </cell>
          <cell r="I421" t="str">
            <v/>
          </cell>
          <cell r="J421" t="str">
            <v>Công ty TNHH Thiết bị Minh Tâm</v>
          </cell>
          <cell r="K421" t="str">
            <v>Beckman Coulter, Inc., Mỹ</v>
          </cell>
          <cell r="L421" t="str">
            <v>Hoa Kỳ</v>
          </cell>
          <cell r="M421" t="str">
            <v/>
          </cell>
          <cell r="N421" t="str">
            <v>2100182ĐKLH/BYT-TB-CT</v>
          </cell>
          <cell r="O421">
            <v>16456650</v>
          </cell>
          <cell r="P421">
            <v>16456650</v>
          </cell>
          <cell r="Q421">
            <v>16456650</v>
          </cell>
          <cell r="R421">
            <v>16456650</v>
          </cell>
          <cell r="S421" t="str">
            <v>538288</v>
          </cell>
          <cell r="T421" t="str">
            <v>743/QĐ-BVQY103</v>
          </cell>
          <cell r="U421">
            <v>46053</v>
          </cell>
          <cell r="V421">
            <v>0</v>
          </cell>
          <cell r="W421">
            <v>0</v>
          </cell>
          <cell r="X421">
            <v>2</v>
          </cell>
          <cell r="Y421">
            <v>2</v>
          </cell>
          <cell r="Z421">
            <v>0</v>
          </cell>
          <cell r="AA421">
            <v>16456650</v>
          </cell>
          <cell r="AB421">
            <v>32913300</v>
          </cell>
          <cell r="AC421">
            <v>2</v>
          </cell>
          <cell r="AD421">
            <v>16456650</v>
          </cell>
          <cell r="AE421">
            <v>32913300</v>
          </cell>
          <cell r="AF421">
            <v>0</v>
          </cell>
          <cell r="AG421">
            <v>0</v>
          </cell>
          <cell r="AJ421">
            <v>543905</v>
          </cell>
          <cell r="AK421">
            <v>11</v>
          </cell>
        </row>
        <row r="422">
          <cell r="E422" t="str">
            <v>Định lượng 25(OH) vitamin D (DxI) (toàn phần)</v>
          </cell>
          <cell r="F422" t="str">
            <v>A98856
ACCESS 25(OH) VITAMIN D TOTAL 
(For use on DxI platforms only)</v>
          </cell>
          <cell r="H422" t="str">
            <v>Hộp</v>
          </cell>
          <cell r="I422" t="str">
            <v/>
          </cell>
          <cell r="J422" t="str">
            <v>Công ty TNHH Thiết bị Minh Tâm</v>
          </cell>
          <cell r="K422" t="str">
            <v>Beckman Coulter, Inc., Mỹ</v>
          </cell>
          <cell r="L422" t="str">
            <v>Hoa Kỳ</v>
          </cell>
          <cell r="M422" t="str">
            <v/>
          </cell>
          <cell r="N422" t="str">
            <v>2100182ĐKLH/BYT-TB-CT</v>
          </cell>
          <cell r="O422">
            <v>16456650</v>
          </cell>
          <cell r="P422">
            <v>16456650</v>
          </cell>
          <cell r="Q422">
            <v>16456650</v>
          </cell>
          <cell r="R422">
            <v>16456650</v>
          </cell>
          <cell r="S422" t="str">
            <v>538149</v>
          </cell>
          <cell r="T422" t="str">
            <v>743/QĐ-BVQY103</v>
          </cell>
          <cell r="U422">
            <v>45991</v>
          </cell>
          <cell r="V422">
            <v>0</v>
          </cell>
          <cell r="W422">
            <v>0</v>
          </cell>
          <cell r="X422">
            <v>4</v>
          </cell>
          <cell r="Y422">
            <v>4</v>
          </cell>
          <cell r="Z422">
            <v>0</v>
          </cell>
          <cell r="AA422">
            <v>16456650</v>
          </cell>
          <cell r="AB422">
            <v>65826600</v>
          </cell>
          <cell r="AC422">
            <v>4</v>
          </cell>
          <cell r="AD422">
            <v>16456650</v>
          </cell>
          <cell r="AE422">
            <v>65826600</v>
          </cell>
          <cell r="AF422">
            <v>0</v>
          </cell>
          <cell r="AG422">
            <v>0</v>
          </cell>
          <cell r="AJ422">
            <v>543294</v>
          </cell>
          <cell r="AK422">
            <v>11</v>
          </cell>
        </row>
        <row r="423">
          <cell r="E423" t="str">
            <v>Định lượng 25(OH) vitamin D (DxI) (toàn phần)</v>
          </cell>
          <cell r="F423" t="str">
            <v>A98856
ACCESS 25(OH) VITAMIN D TOTAL 
(For use on DxI platforms only)</v>
          </cell>
          <cell r="H423" t="str">
            <v>Hộp</v>
          </cell>
          <cell r="I423" t="str">
            <v/>
          </cell>
          <cell r="J423" t="str">
            <v>Công ty TNHH Thiết bị Minh Tâm</v>
          </cell>
          <cell r="K423" t="str">
            <v>Beckman Coulter, Inc., Mỹ</v>
          </cell>
          <cell r="L423" t="str">
            <v>Hoa Kỳ</v>
          </cell>
          <cell r="M423" t="str">
            <v/>
          </cell>
          <cell r="N423" t="str">
            <v>2100182ĐKLH/BYT-TB-CT</v>
          </cell>
          <cell r="O423">
            <v>16457700</v>
          </cell>
          <cell r="P423">
            <v>16457700</v>
          </cell>
          <cell r="Q423">
            <v>16457700</v>
          </cell>
          <cell r="R423">
            <v>16457700</v>
          </cell>
          <cell r="S423" t="str">
            <v>440032</v>
          </cell>
          <cell r="T423" t="str">
            <v>4573/QĐ-BVQY103</v>
          </cell>
          <cell r="U423">
            <v>45808</v>
          </cell>
          <cell r="V423">
            <v>0</v>
          </cell>
          <cell r="W423">
            <v>0</v>
          </cell>
          <cell r="X423">
            <v>5</v>
          </cell>
          <cell r="Y423">
            <v>5</v>
          </cell>
          <cell r="Z423">
            <v>0</v>
          </cell>
          <cell r="AA423">
            <v>16457700</v>
          </cell>
          <cell r="AB423">
            <v>82288500</v>
          </cell>
          <cell r="AC423">
            <v>5</v>
          </cell>
          <cell r="AD423">
            <v>16457700</v>
          </cell>
          <cell r="AE423">
            <v>82288500</v>
          </cell>
          <cell r="AF423">
            <v>0</v>
          </cell>
          <cell r="AG423">
            <v>0</v>
          </cell>
          <cell r="AJ423">
            <v>522240</v>
          </cell>
          <cell r="AK423">
            <v>11</v>
          </cell>
        </row>
        <row r="424">
          <cell r="E424" t="str">
            <v>Định lượng Acid Uric</v>
          </cell>
          <cell r="F424" t="str">
            <v>OSR6298
URIC ACID</v>
          </cell>
          <cell r="H424" t="str">
            <v>Hộp</v>
          </cell>
          <cell r="I424" t="str">
            <v/>
          </cell>
          <cell r="J424" t="str">
            <v>Công ty TNHH Thiết bị Minh Tâm</v>
          </cell>
          <cell r="K424" t="str">
            <v>Beckman Coulter Ireland Inc., Ai-len sản xuất cho Beckman Coulter, Inc., Mỹ</v>
          </cell>
          <cell r="L424" t="str">
            <v>Ailen</v>
          </cell>
          <cell r="M424" t="str">
            <v/>
          </cell>
          <cell r="N424" t="str">
            <v>230000225/PCBB-BYT</v>
          </cell>
          <cell r="O424">
            <v>7709100</v>
          </cell>
          <cell r="P424">
            <v>7709100</v>
          </cell>
          <cell r="Q424">
            <v>7709100</v>
          </cell>
          <cell r="R424">
            <v>7709100</v>
          </cell>
          <cell r="S424" t="str">
            <v>2667</v>
          </cell>
          <cell r="T424" t="str">
            <v>743/QĐ-BVQY103</v>
          </cell>
          <cell r="U424">
            <v>45931</v>
          </cell>
          <cell r="V424">
            <v>0</v>
          </cell>
          <cell r="W424">
            <v>0</v>
          </cell>
          <cell r="X424">
            <v>3</v>
          </cell>
          <cell r="Y424">
            <v>3</v>
          </cell>
          <cell r="Z424">
            <v>0</v>
          </cell>
          <cell r="AA424">
            <v>7709100</v>
          </cell>
          <cell r="AB424">
            <v>23127300</v>
          </cell>
          <cell r="AC424">
            <v>3</v>
          </cell>
          <cell r="AD424">
            <v>7709100</v>
          </cell>
          <cell r="AE424">
            <v>23127300</v>
          </cell>
          <cell r="AF424">
            <v>0</v>
          </cell>
          <cell r="AG424">
            <v>0</v>
          </cell>
          <cell r="AJ424">
            <v>544502</v>
          </cell>
          <cell r="AK424">
            <v>21</v>
          </cell>
        </row>
        <row r="425">
          <cell r="E425" t="str">
            <v>Định lượng Acid Uric</v>
          </cell>
          <cell r="F425" t="str">
            <v>OSR6298
URIC ACID</v>
          </cell>
          <cell r="H425" t="str">
            <v>Hộp</v>
          </cell>
          <cell r="I425" t="str">
            <v/>
          </cell>
          <cell r="J425" t="str">
            <v>Công ty TNHH Thiết bị Minh Tâm</v>
          </cell>
          <cell r="K425" t="str">
            <v>Beckman Coulter Ireland Inc., Ai-len sản xuất cho Beckman Coulter, Inc., Mỹ</v>
          </cell>
          <cell r="L425" t="str">
            <v>Ailen</v>
          </cell>
          <cell r="M425" t="str">
            <v/>
          </cell>
          <cell r="N425" t="str">
            <v>230000225/PCBB-BYT</v>
          </cell>
          <cell r="O425">
            <v>7709100</v>
          </cell>
          <cell r="P425">
            <v>7709100</v>
          </cell>
          <cell r="Q425">
            <v>7709100</v>
          </cell>
          <cell r="R425">
            <v>7709100</v>
          </cell>
          <cell r="S425" t="str">
            <v>2665</v>
          </cell>
          <cell r="T425" t="str">
            <v>743/QĐ-BVQY103</v>
          </cell>
          <cell r="U425">
            <v>45901</v>
          </cell>
          <cell r="V425">
            <v>0</v>
          </cell>
          <cell r="W425">
            <v>0</v>
          </cell>
          <cell r="X425">
            <v>5</v>
          </cell>
          <cell r="Y425">
            <v>5</v>
          </cell>
          <cell r="Z425">
            <v>0</v>
          </cell>
          <cell r="AA425">
            <v>7709100</v>
          </cell>
          <cell r="AB425">
            <v>38545500</v>
          </cell>
          <cell r="AC425">
            <v>5</v>
          </cell>
          <cell r="AD425">
            <v>7709100</v>
          </cell>
          <cell r="AE425">
            <v>38545500</v>
          </cell>
          <cell r="AF425">
            <v>0</v>
          </cell>
          <cell r="AG425">
            <v>0</v>
          </cell>
          <cell r="AJ425">
            <v>531885</v>
          </cell>
          <cell r="AK425">
            <v>21</v>
          </cell>
        </row>
        <row r="426">
          <cell r="E426" t="str">
            <v>Định lượng Acid Uric</v>
          </cell>
          <cell r="F426" t="str">
            <v>OSR6298
URIC ACID</v>
          </cell>
          <cell r="H426" t="str">
            <v>Hộp</v>
          </cell>
          <cell r="I426" t="str">
            <v/>
          </cell>
          <cell r="J426" t="str">
            <v>Công ty TNHH Thiết bị Minh Tâm</v>
          </cell>
          <cell r="K426" t="str">
            <v>Beckman Coulter Ireland Inc., Ai-len sản xuất cho Beckman Coulter, Inc., Mỹ</v>
          </cell>
          <cell r="L426" t="str">
            <v>Ailen</v>
          </cell>
          <cell r="M426" t="str">
            <v/>
          </cell>
          <cell r="N426" t="str">
            <v>230000225/PCBB-BYT</v>
          </cell>
          <cell r="O426">
            <v>7709100</v>
          </cell>
          <cell r="P426">
            <v>7709100</v>
          </cell>
          <cell r="Q426">
            <v>7709100</v>
          </cell>
          <cell r="R426">
            <v>7709100</v>
          </cell>
          <cell r="S426" t="str">
            <v>2666</v>
          </cell>
          <cell r="T426" t="str">
            <v>743/QĐ-BVQY103</v>
          </cell>
          <cell r="U426">
            <v>45901</v>
          </cell>
          <cell r="V426">
            <v>0</v>
          </cell>
          <cell r="W426">
            <v>0</v>
          </cell>
          <cell r="X426">
            <v>6</v>
          </cell>
          <cell r="Y426">
            <v>6</v>
          </cell>
          <cell r="Z426">
            <v>0</v>
          </cell>
          <cell r="AA426">
            <v>7709100</v>
          </cell>
          <cell r="AB426">
            <v>46254600</v>
          </cell>
          <cell r="AC426">
            <v>6</v>
          </cell>
          <cell r="AD426">
            <v>7709100</v>
          </cell>
          <cell r="AE426">
            <v>46254600</v>
          </cell>
          <cell r="AF426">
            <v>0</v>
          </cell>
          <cell r="AG426">
            <v>0</v>
          </cell>
          <cell r="AJ426">
            <v>534927</v>
          </cell>
          <cell r="AK426">
            <v>21</v>
          </cell>
        </row>
        <row r="427">
          <cell r="E427" t="str">
            <v>Định lượng Acid Uric</v>
          </cell>
          <cell r="F427" t="str">
            <v>OSR6298
URIC ACID</v>
          </cell>
          <cell r="H427" t="str">
            <v>Hộp</v>
          </cell>
          <cell r="I427" t="str">
            <v/>
          </cell>
          <cell r="J427" t="str">
            <v>Công ty TNHH Thiết bị Minh Tâm</v>
          </cell>
          <cell r="K427" t="str">
            <v>Beckman Coulter Ireland Inc., Ai-len sản xuất cho Beckman Coulter, Inc., Mỹ</v>
          </cell>
          <cell r="L427" t="str">
            <v>Ailen</v>
          </cell>
          <cell r="M427" t="str">
            <v/>
          </cell>
          <cell r="N427" t="str">
            <v>230000225/PCBB-BYT</v>
          </cell>
          <cell r="O427">
            <v>7709100</v>
          </cell>
          <cell r="P427">
            <v>7709100</v>
          </cell>
          <cell r="Q427">
            <v>7709100</v>
          </cell>
          <cell r="R427">
            <v>7709100</v>
          </cell>
          <cell r="S427" t="str">
            <v>2664</v>
          </cell>
          <cell r="T427" t="str">
            <v>4573/QĐ-BVQY103</v>
          </cell>
          <cell r="U427">
            <v>45839</v>
          </cell>
          <cell r="V427">
            <v>0</v>
          </cell>
          <cell r="W427">
            <v>0</v>
          </cell>
          <cell r="X427">
            <v>4</v>
          </cell>
          <cell r="Y427">
            <v>4</v>
          </cell>
          <cell r="Z427">
            <v>0</v>
          </cell>
          <cell r="AA427">
            <v>7709100</v>
          </cell>
          <cell r="AB427">
            <v>30836400</v>
          </cell>
          <cell r="AC427">
            <v>4</v>
          </cell>
          <cell r="AD427">
            <v>7709100</v>
          </cell>
          <cell r="AE427">
            <v>30836400</v>
          </cell>
          <cell r="AF427">
            <v>0</v>
          </cell>
          <cell r="AG427">
            <v>0</v>
          </cell>
          <cell r="AJ427">
            <v>523342</v>
          </cell>
          <cell r="AK427">
            <v>21</v>
          </cell>
        </row>
        <row r="428">
          <cell r="E428" t="str">
            <v>Định lượng Acid Uric</v>
          </cell>
          <cell r="F428" t="str">
            <v>OSR6298
URIC ACID</v>
          </cell>
          <cell r="H428" t="str">
            <v>Hộp</v>
          </cell>
          <cell r="I428" t="str">
            <v/>
          </cell>
          <cell r="J428" t="str">
            <v>Công ty TNHH Thiết bị Minh Tâm</v>
          </cell>
          <cell r="K428" t="str">
            <v>Beckman Coulter Ireland Inc., Ai-len sản xuất cho Beckman Coulter, Inc., Mỹ</v>
          </cell>
          <cell r="L428" t="str">
            <v>Ailen</v>
          </cell>
          <cell r="M428" t="str">
            <v/>
          </cell>
          <cell r="N428" t="str">
            <v>230000225/PCBB-BYT</v>
          </cell>
          <cell r="O428">
            <v>7709100</v>
          </cell>
          <cell r="P428">
            <v>7709100</v>
          </cell>
          <cell r="Q428">
            <v>7709100</v>
          </cell>
          <cell r="R428">
            <v>7709100</v>
          </cell>
          <cell r="S428" t="str">
            <v>2662</v>
          </cell>
          <cell r="T428" t="str">
            <v>4573/QĐ-BVQY103</v>
          </cell>
          <cell r="U428">
            <v>45809</v>
          </cell>
          <cell r="V428">
            <v>0</v>
          </cell>
          <cell r="W428">
            <v>0</v>
          </cell>
          <cell r="X428">
            <v>1</v>
          </cell>
          <cell r="Y428">
            <v>1</v>
          </cell>
          <cell r="Z428">
            <v>0</v>
          </cell>
          <cell r="AA428">
            <v>7709100</v>
          </cell>
          <cell r="AB428">
            <v>7709100</v>
          </cell>
          <cell r="AC428">
            <v>1</v>
          </cell>
          <cell r="AD428">
            <v>7709100</v>
          </cell>
          <cell r="AE428">
            <v>7709100</v>
          </cell>
          <cell r="AF428">
            <v>0</v>
          </cell>
          <cell r="AG428">
            <v>0</v>
          </cell>
          <cell r="AJ428">
            <v>523319</v>
          </cell>
          <cell r="AK428">
            <v>21</v>
          </cell>
        </row>
        <row r="429">
          <cell r="E429" t="str">
            <v>Định lượng Acid Uric</v>
          </cell>
          <cell r="F429" t="str">
            <v>OSR6298
URIC ACID</v>
          </cell>
          <cell r="H429" t="str">
            <v>Hộp</v>
          </cell>
          <cell r="I429" t="str">
            <v/>
          </cell>
          <cell r="J429" t="str">
            <v>Công ty TNHH Thiết bị Minh Tâm</v>
          </cell>
          <cell r="K429" t="str">
            <v>Beckman Coulter Ireland Inc., Ai-len sản xuất cho Beckman Coulter, Inc., Mỹ</v>
          </cell>
          <cell r="L429" t="str">
            <v>Ailen</v>
          </cell>
          <cell r="M429" t="str">
            <v/>
          </cell>
          <cell r="N429" t="str">
            <v>230000225/PCBB-BYT</v>
          </cell>
          <cell r="O429">
            <v>7709100</v>
          </cell>
          <cell r="P429">
            <v>7709100</v>
          </cell>
          <cell r="Q429">
            <v>7709100</v>
          </cell>
          <cell r="R429">
            <v>7709100</v>
          </cell>
          <cell r="S429" t="str">
            <v>2661</v>
          </cell>
          <cell r="T429" t="str">
            <v>2851/QĐ-BVQY103</v>
          </cell>
          <cell r="U429">
            <v>45778</v>
          </cell>
          <cell r="V429">
            <v>0</v>
          </cell>
          <cell r="W429">
            <v>0</v>
          </cell>
          <cell r="X429">
            <v>2</v>
          </cell>
          <cell r="Y429">
            <v>2</v>
          </cell>
          <cell r="Z429">
            <v>0</v>
          </cell>
          <cell r="AA429">
            <v>7709100</v>
          </cell>
          <cell r="AB429">
            <v>15418200</v>
          </cell>
          <cell r="AC429">
            <v>2</v>
          </cell>
          <cell r="AD429">
            <v>7709100</v>
          </cell>
          <cell r="AE429">
            <v>15418200</v>
          </cell>
          <cell r="AF429">
            <v>0</v>
          </cell>
          <cell r="AG429">
            <v>0</v>
          </cell>
          <cell r="AJ429">
            <v>386658</v>
          </cell>
          <cell r="AK429">
            <v>21</v>
          </cell>
        </row>
        <row r="430">
          <cell r="E430" t="str">
            <v>Định lượng Albumin trong huyết thanh và huyết tương</v>
          </cell>
          <cell r="F430" t="str">
            <v>OSR6102 ALBUMIN</v>
          </cell>
          <cell r="H430" t="str">
            <v>Hộp</v>
          </cell>
          <cell r="I430" t="str">
            <v/>
          </cell>
          <cell r="J430" t="str">
            <v>Công ty TNHH Thiết bị Minh Tâm</v>
          </cell>
          <cell r="K430" t="str">
            <v>Beckman Coulter/Ai-len sản xuất cho Beckman Coulter/Mỹ</v>
          </cell>
          <cell r="L430" t="str">
            <v>Ailen</v>
          </cell>
          <cell r="M430" t="str">
            <v/>
          </cell>
          <cell r="N430" t="str">
            <v>240000106/PCBB-HN</v>
          </cell>
          <cell r="O430">
            <v>1900500</v>
          </cell>
          <cell r="P430">
            <v>1900500</v>
          </cell>
          <cell r="Q430">
            <v>1900500</v>
          </cell>
          <cell r="R430">
            <v>1900500</v>
          </cell>
          <cell r="S430" t="str">
            <v>2594</v>
          </cell>
          <cell r="T430" t="str">
            <v>90/QĐ-BVQY103</v>
          </cell>
          <cell r="U430">
            <v>45992</v>
          </cell>
          <cell r="V430">
            <v>0</v>
          </cell>
          <cell r="W430">
            <v>0</v>
          </cell>
          <cell r="X430">
            <v>2</v>
          </cell>
          <cell r="Y430">
            <v>2</v>
          </cell>
          <cell r="Z430">
            <v>0</v>
          </cell>
          <cell r="AA430">
            <v>1900500</v>
          </cell>
          <cell r="AB430">
            <v>3801000</v>
          </cell>
          <cell r="AC430">
            <v>2</v>
          </cell>
          <cell r="AD430">
            <v>1900500</v>
          </cell>
          <cell r="AE430">
            <v>3801000</v>
          </cell>
          <cell r="AF430">
            <v>0</v>
          </cell>
          <cell r="AG430">
            <v>0</v>
          </cell>
          <cell r="AJ430">
            <v>527730</v>
          </cell>
          <cell r="AK430">
            <v>2</v>
          </cell>
        </row>
        <row r="431">
          <cell r="E431" t="str">
            <v>Định lượng Albumin trong nước tiểu và dịch não tủy</v>
          </cell>
          <cell r="F431" t="str">
            <v>URINE/CSF ALBUMIN; B38858</v>
          </cell>
          <cell r="H431" t="str">
            <v>Hộp</v>
          </cell>
          <cell r="I431" t="str">
            <v/>
          </cell>
          <cell r="J431" t="str">
            <v>Công ty TNHH Thiết bị Minh Tâm</v>
          </cell>
          <cell r="K431" t="str">
            <v>Beckman Coulter, Inc., Mỹ sản xuất cho Beckman Coulter Ireland Inc., Ai-len</v>
          </cell>
          <cell r="L431" t="str">
            <v>Mỹ</v>
          </cell>
          <cell r="M431" t="str">
            <v/>
          </cell>
          <cell r="N431" t="str">
            <v>230000188/PCBB-BYT</v>
          </cell>
          <cell r="O431">
            <v>12510750</v>
          </cell>
          <cell r="P431">
            <v>12510750</v>
          </cell>
          <cell r="Q431">
            <v>12510750</v>
          </cell>
          <cell r="R431">
            <v>12510750</v>
          </cell>
          <cell r="S431" t="str">
            <v>2406</v>
          </cell>
          <cell r="T431" t="str">
            <v>743/QĐ-BVQY103</v>
          </cell>
          <cell r="U431">
            <v>46204</v>
          </cell>
          <cell r="V431">
            <v>0</v>
          </cell>
          <cell r="W431">
            <v>0</v>
          </cell>
          <cell r="X431">
            <v>4</v>
          </cell>
          <cell r="Y431">
            <v>4</v>
          </cell>
          <cell r="Z431">
            <v>0</v>
          </cell>
          <cell r="AA431">
            <v>12510750</v>
          </cell>
          <cell r="AB431">
            <v>50043000</v>
          </cell>
          <cell r="AC431">
            <v>4</v>
          </cell>
          <cell r="AD431">
            <v>12510750</v>
          </cell>
          <cell r="AE431">
            <v>50043000</v>
          </cell>
          <cell r="AF431">
            <v>0</v>
          </cell>
          <cell r="AG431">
            <v>0</v>
          </cell>
          <cell r="AJ431">
            <v>543293</v>
          </cell>
          <cell r="AK431">
            <v>14</v>
          </cell>
        </row>
        <row r="432">
          <cell r="E432" t="str">
            <v>Định lượng Albumin trong nước tiểu và dịch não tủy</v>
          </cell>
          <cell r="F432" t="str">
            <v>URINE/CSF ALBUMIN; B38858</v>
          </cell>
          <cell r="H432" t="str">
            <v>Hộp</v>
          </cell>
          <cell r="I432" t="str">
            <v/>
          </cell>
          <cell r="J432" t="str">
            <v>Công ty TNHH Thiết bị Minh Tâm</v>
          </cell>
          <cell r="K432" t="str">
            <v>Beckman Coulter, Inc., Mỹ sản xuất cho Beckman Coulter Ireland Inc., Ai-len</v>
          </cell>
          <cell r="L432" t="str">
            <v>Mỹ</v>
          </cell>
          <cell r="M432" t="str">
            <v/>
          </cell>
          <cell r="N432" t="str">
            <v>230000188/PCBB-BYT</v>
          </cell>
          <cell r="O432">
            <v>12510750</v>
          </cell>
          <cell r="P432">
            <v>12510750</v>
          </cell>
          <cell r="Q432">
            <v>12510750</v>
          </cell>
          <cell r="R432">
            <v>12510750</v>
          </cell>
          <cell r="S432" t="str">
            <v>2405</v>
          </cell>
          <cell r="T432" t="str">
            <v>743/QĐ-BVQY103</v>
          </cell>
          <cell r="U432">
            <v>46204</v>
          </cell>
          <cell r="V432">
            <v>0</v>
          </cell>
          <cell r="W432">
            <v>0</v>
          </cell>
          <cell r="X432">
            <v>1</v>
          </cell>
          <cell r="Y432">
            <v>1</v>
          </cell>
          <cell r="Z432">
            <v>0</v>
          </cell>
          <cell r="AA432">
            <v>12510750</v>
          </cell>
          <cell r="AB432">
            <v>12510750</v>
          </cell>
          <cell r="AC432">
            <v>1</v>
          </cell>
          <cell r="AD432">
            <v>12510750</v>
          </cell>
          <cell r="AE432">
            <v>12510750</v>
          </cell>
          <cell r="AF432">
            <v>0</v>
          </cell>
          <cell r="AG432">
            <v>0</v>
          </cell>
          <cell r="AJ432">
            <v>538360</v>
          </cell>
          <cell r="AK432">
            <v>14</v>
          </cell>
        </row>
        <row r="433">
          <cell r="E433" t="str">
            <v>Định lượng Albumin trong nước tiểu và dịch não tủy</v>
          </cell>
          <cell r="F433" t="str">
            <v>URINE/CSF ALBUMIN; B38858</v>
          </cell>
          <cell r="H433" t="str">
            <v>Hộp</v>
          </cell>
          <cell r="I433" t="str">
            <v/>
          </cell>
          <cell r="J433" t="str">
            <v>Công ty TNHH Thiết bị Minh Tâm</v>
          </cell>
          <cell r="K433" t="str">
            <v>Beckman Coulter, Inc., Mỹ sản xuất cho Beckman Coulter Ireland Inc., Ai-len</v>
          </cell>
          <cell r="L433" t="str">
            <v>Mỹ</v>
          </cell>
          <cell r="M433" t="str">
            <v/>
          </cell>
          <cell r="N433" t="str">
            <v>230000188/PCBB-BYT</v>
          </cell>
          <cell r="O433">
            <v>12510750</v>
          </cell>
          <cell r="P433">
            <v>12510750</v>
          </cell>
          <cell r="Q433">
            <v>12510750</v>
          </cell>
          <cell r="R433">
            <v>12510750</v>
          </cell>
          <cell r="S433" t="str">
            <v>2400</v>
          </cell>
          <cell r="T433" t="str">
            <v>743/QĐ-BVQY103</v>
          </cell>
          <cell r="U433">
            <v>46082</v>
          </cell>
          <cell r="V433">
            <v>0</v>
          </cell>
          <cell r="W433">
            <v>0</v>
          </cell>
          <cell r="X433">
            <v>3</v>
          </cell>
          <cell r="Y433">
            <v>3</v>
          </cell>
          <cell r="Z433">
            <v>0</v>
          </cell>
          <cell r="AA433">
            <v>12510750</v>
          </cell>
          <cell r="AB433">
            <v>37532250</v>
          </cell>
          <cell r="AC433">
            <v>3</v>
          </cell>
          <cell r="AD433">
            <v>12510750</v>
          </cell>
          <cell r="AE433">
            <v>37532250</v>
          </cell>
          <cell r="AF433">
            <v>0</v>
          </cell>
          <cell r="AG433">
            <v>0</v>
          </cell>
          <cell r="AJ433">
            <v>534866</v>
          </cell>
          <cell r="AK433">
            <v>14</v>
          </cell>
        </row>
        <row r="434">
          <cell r="E434" t="str">
            <v>Định lượng Albumin trong nước tiểu và dịch não tủy</v>
          </cell>
          <cell r="F434" t="str">
            <v>URINE/CSF ALBUMIN; B38858</v>
          </cell>
          <cell r="H434" t="str">
            <v>Hộp</v>
          </cell>
          <cell r="I434" t="str">
            <v/>
          </cell>
          <cell r="J434" t="str">
            <v>Công ty TNHH Thiết bị Minh Tâm</v>
          </cell>
          <cell r="K434" t="str">
            <v>Beckman Coulter, Inc., Mỹ sản xuất cho Beckman Coulter Ireland Inc., Ai-len</v>
          </cell>
          <cell r="L434" t="str">
            <v>Mỹ</v>
          </cell>
          <cell r="M434" t="str">
            <v/>
          </cell>
          <cell r="N434" t="str">
            <v>230000188/PCBB-BYT</v>
          </cell>
          <cell r="O434">
            <v>12510750</v>
          </cell>
          <cell r="P434">
            <v>12510750</v>
          </cell>
          <cell r="Q434">
            <v>12510750</v>
          </cell>
          <cell r="R434">
            <v>12510750</v>
          </cell>
          <cell r="S434" t="str">
            <v>2397</v>
          </cell>
          <cell r="T434" t="str">
            <v>90/QĐ-BVQY103</v>
          </cell>
          <cell r="U434">
            <v>46023</v>
          </cell>
          <cell r="V434">
            <v>0</v>
          </cell>
          <cell r="W434">
            <v>0</v>
          </cell>
          <cell r="X434">
            <v>3</v>
          </cell>
          <cell r="Y434">
            <v>3</v>
          </cell>
          <cell r="Z434">
            <v>0</v>
          </cell>
          <cell r="AA434">
            <v>12510750</v>
          </cell>
          <cell r="AB434">
            <v>37532250</v>
          </cell>
          <cell r="AC434">
            <v>3</v>
          </cell>
          <cell r="AD434">
            <v>12510750</v>
          </cell>
          <cell r="AE434">
            <v>37532250</v>
          </cell>
          <cell r="AF434">
            <v>0</v>
          </cell>
          <cell r="AG434">
            <v>0</v>
          </cell>
          <cell r="AJ434">
            <v>527726</v>
          </cell>
          <cell r="AK434">
            <v>14</v>
          </cell>
        </row>
        <row r="435">
          <cell r="E435" t="str">
            <v>Định lượng Albumin trong nước tiểu và dịch não tủy</v>
          </cell>
          <cell r="F435" t="str">
            <v>URINE/CSF ALBUMIN; B38858</v>
          </cell>
          <cell r="H435" t="str">
            <v>Hộp</v>
          </cell>
          <cell r="I435" t="str">
            <v/>
          </cell>
          <cell r="J435" t="str">
            <v>Công ty TNHH Thiết bị Minh Tâm</v>
          </cell>
          <cell r="K435" t="str">
            <v>Beckman Coulter, Inc., Mỹ sản xuất cho Beckman Coulter Ireland Inc., Ai-len</v>
          </cell>
          <cell r="L435" t="str">
            <v>Mỹ</v>
          </cell>
          <cell r="M435" t="str">
            <v/>
          </cell>
          <cell r="N435" t="str">
            <v>230000188/PCBB-BYT</v>
          </cell>
          <cell r="O435">
            <v>12510750</v>
          </cell>
          <cell r="P435">
            <v>12510750</v>
          </cell>
          <cell r="Q435">
            <v>12510750</v>
          </cell>
          <cell r="R435">
            <v>12510750</v>
          </cell>
          <cell r="S435" t="str">
            <v>2392</v>
          </cell>
          <cell r="T435" t="str">
            <v>4685/QĐ-BVQY103</v>
          </cell>
          <cell r="U435">
            <v>45870</v>
          </cell>
          <cell r="V435">
            <v>0</v>
          </cell>
          <cell r="W435">
            <v>0</v>
          </cell>
          <cell r="X435">
            <v>3</v>
          </cell>
          <cell r="Y435">
            <v>3</v>
          </cell>
          <cell r="Z435">
            <v>0</v>
          </cell>
          <cell r="AA435">
            <v>12510750</v>
          </cell>
          <cell r="AB435">
            <v>37532250</v>
          </cell>
          <cell r="AC435">
            <v>3</v>
          </cell>
          <cell r="AD435">
            <v>12510750</v>
          </cell>
          <cell r="AE435">
            <v>37532250</v>
          </cell>
          <cell r="AF435">
            <v>0</v>
          </cell>
          <cell r="AG435">
            <v>0</v>
          </cell>
          <cell r="AJ435">
            <v>387181</v>
          </cell>
          <cell r="AK435">
            <v>14</v>
          </cell>
        </row>
        <row r="436">
          <cell r="E436" t="str">
            <v>Định lượng Bilirubin toàn phần</v>
          </cell>
          <cell r="F436" t="str">
            <v>OSR6212
TOTAL BILIRUBIN</v>
          </cell>
          <cell r="H436" t="str">
            <v>hộp</v>
          </cell>
          <cell r="I436" t="str">
            <v/>
          </cell>
          <cell r="J436" t="str">
            <v>Công ty TNHH Thiết bị Minh Tâm</v>
          </cell>
          <cell r="K436" t="str">
            <v>Beckman Coulter Ireland Inc., Ai-len sản xuất cho Beckman Coulter, Inc., Mỹ</v>
          </cell>
          <cell r="L436" t="str">
            <v>Ailen</v>
          </cell>
          <cell r="M436" t="str">
            <v/>
          </cell>
          <cell r="N436" t="str">
            <v>230002382/PCBB-HN</v>
          </cell>
          <cell r="O436">
            <v>6694800</v>
          </cell>
          <cell r="P436">
            <v>6694800</v>
          </cell>
          <cell r="Q436">
            <v>6694800</v>
          </cell>
          <cell r="R436">
            <v>6694800</v>
          </cell>
          <cell r="S436" t="str">
            <v>2649</v>
          </cell>
          <cell r="T436" t="str">
            <v>743/QĐ-BVQY103</v>
          </cell>
          <cell r="U436">
            <v>45992</v>
          </cell>
          <cell r="V436">
            <v>0</v>
          </cell>
          <cell r="W436">
            <v>0</v>
          </cell>
          <cell r="X436">
            <v>3</v>
          </cell>
          <cell r="Y436">
            <v>3</v>
          </cell>
          <cell r="Z436">
            <v>0</v>
          </cell>
          <cell r="AA436">
            <v>6694800</v>
          </cell>
          <cell r="AB436">
            <v>20084400</v>
          </cell>
          <cell r="AC436">
            <v>3</v>
          </cell>
          <cell r="AD436">
            <v>6694800</v>
          </cell>
          <cell r="AE436">
            <v>20084400</v>
          </cell>
          <cell r="AF436">
            <v>0</v>
          </cell>
          <cell r="AG436">
            <v>0</v>
          </cell>
          <cell r="AJ436">
            <v>546450</v>
          </cell>
          <cell r="AK436">
            <v>14</v>
          </cell>
        </row>
        <row r="437">
          <cell r="E437" t="str">
            <v>Định lượng Bilirubin toàn phần</v>
          </cell>
          <cell r="F437" t="str">
            <v>OSR6212
TOTAL BILIRUBIN</v>
          </cell>
          <cell r="H437" t="str">
            <v>hộp</v>
          </cell>
          <cell r="I437" t="str">
            <v/>
          </cell>
          <cell r="J437" t="str">
            <v>Công ty TNHH Thiết bị Minh Tâm</v>
          </cell>
          <cell r="K437" t="str">
            <v>Beckman Coulter Ireland Inc., Ai-len sản xuất cho Beckman Coulter, Inc., Mỹ</v>
          </cell>
          <cell r="L437" t="str">
            <v>Ailen</v>
          </cell>
          <cell r="M437" t="str">
            <v/>
          </cell>
          <cell r="N437" t="str">
            <v>230002382/PCBB-HN</v>
          </cell>
          <cell r="O437">
            <v>6694800</v>
          </cell>
          <cell r="P437">
            <v>6694800</v>
          </cell>
          <cell r="Q437">
            <v>6694800</v>
          </cell>
          <cell r="R437">
            <v>6694800</v>
          </cell>
          <cell r="S437" t="str">
            <v>2644</v>
          </cell>
          <cell r="T437" t="str">
            <v>743/QĐ-BVQY103</v>
          </cell>
          <cell r="U437">
            <v>45870</v>
          </cell>
          <cell r="V437">
            <v>0</v>
          </cell>
          <cell r="W437">
            <v>0</v>
          </cell>
          <cell r="X437">
            <v>1</v>
          </cell>
          <cell r="Y437">
            <v>1</v>
          </cell>
          <cell r="Z437">
            <v>0</v>
          </cell>
          <cell r="AA437">
            <v>6694800</v>
          </cell>
          <cell r="AB437">
            <v>6694800</v>
          </cell>
          <cell r="AC437">
            <v>1</v>
          </cell>
          <cell r="AD437">
            <v>6694800</v>
          </cell>
          <cell r="AE437">
            <v>6694800</v>
          </cell>
          <cell r="AF437">
            <v>0</v>
          </cell>
          <cell r="AG437">
            <v>0</v>
          </cell>
          <cell r="AJ437">
            <v>533558</v>
          </cell>
          <cell r="AK437">
            <v>14</v>
          </cell>
        </row>
        <row r="438">
          <cell r="E438" t="str">
            <v>Định lượng Bilirubin toàn phần</v>
          </cell>
          <cell r="F438" t="str">
            <v>OSR6212
TOTAL BILIRUBIN</v>
          </cell>
          <cell r="H438" t="str">
            <v>hộp</v>
          </cell>
          <cell r="I438" t="str">
            <v/>
          </cell>
          <cell r="J438" t="str">
            <v>Công ty TNHH Thiết bị Minh Tâm</v>
          </cell>
          <cell r="K438" t="str">
            <v>Beckman Coulter Ireland Inc., Ai-len sản xuất cho Beckman Coulter, Inc., Mỹ</v>
          </cell>
          <cell r="L438" t="str">
            <v>Ailen</v>
          </cell>
          <cell r="M438" t="str">
            <v/>
          </cell>
          <cell r="N438" t="str">
            <v>230002382/PCBB-HN</v>
          </cell>
          <cell r="O438">
            <v>6694800</v>
          </cell>
          <cell r="P438">
            <v>6694800</v>
          </cell>
          <cell r="Q438">
            <v>6694800</v>
          </cell>
          <cell r="R438">
            <v>6694800</v>
          </cell>
          <cell r="S438" t="str">
            <v>2643</v>
          </cell>
          <cell r="T438" t="str">
            <v>2851/QĐ-BVQY103</v>
          </cell>
          <cell r="U438">
            <v>45839</v>
          </cell>
          <cell r="V438">
            <v>0</v>
          </cell>
          <cell r="W438">
            <v>0</v>
          </cell>
          <cell r="X438">
            <v>7</v>
          </cell>
          <cell r="Y438">
            <v>7</v>
          </cell>
          <cell r="Z438">
            <v>0</v>
          </cell>
          <cell r="AA438">
            <v>6694800</v>
          </cell>
          <cell r="AB438">
            <v>46863600</v>
          </cell>
          <cell r="AC438">
            <v>7</v>
          </cell>
          <cell r="AD438">
            <v>6694800</v>
          </cell>
          <cell r="AE438">
            <v>46863600</v>
          </cell>
          <cell r="AF438">
            <v>0</v>
          </cell>
          <cell r="AG438">
            <v>0</v>
          </cell>
          <cell r="AJ438">
            <v>517486</v>
          </cell>
          <cell r="AK438">
            <v>14</v>
          </cell>
        </row>
        <row r="439">
          <cell r="E439" t="str">
            <v>Định lượng Bilirubin toàn phần</v>
          </cell>
          <cell r="F439" t="str">
            <v>OSR6212
TOTAL BILIRUBIN</v>
          </cell>
          <cell r="H439" t="str">
            <v>hộp</v>
          </cell>
          <cell r="I439" t="str">
            <v/>
          </cell>
          <cell r="J439" t="str">
            <v>Công ty TNHH Thiết bị Minh Tâm</v>
          </cell>
          <cell r="K439" t="str">
            <v>Beckman Coulter Ireland Inc., Ai-len sản xuất cho Beckman Coulter, Inc., Mỹ</v>
          </cell>
          <cell r="L439" t="str">
            <v>Ailen</v>
          </cell>
          <cell r="M439" t="str">
            <v/>
          </cell>
          <cell r="N439" t="str">
            <v>230002382/PCBB-HN</v>
          </cell>
          <cell r="O439">
            <v>6694800</v>
          </cell>
          <cell r="P439">
            <v>6694800</v>
          </cell>
          <cell r="Q439">
            <v>6694800</v>
          </cell>
          <cell r="R439">
            <v>6694800</v>
          </cell>
          <cell r="S439" t="str">
            <v>2638</v>
          </cell>
          <cell r="T439" t="str">
            <v>2851/QĐ-BVQY103</v>
          </cell>
          <cell r="U439">
            <v>45689</v>
          </cell>
          <cell r="V439">
            <v>0</v>
          </cell>
          <cell r="W439">
            <v>0</v>
          </cell>
          <cell r="X439">
            <v>3</v>
          </cell>
          <cell r="Y439">
            <v>3</v>
          </cell>
          <cell r="Z439">
            <v>0</v>
          </cell>
          <cell r="AA439">
            <v>6694800</v>
          </cell>
          <cell r="AB439">
            <v>20084400</v>
          </cell>
          <cell r="AC439">
            <v>3</v>
          </cell>
          <cell r="AD439">
            <v>6694800</v>
          </cell>
          <cell r="AE439">
            <v>20084400</v>
          </cell>
          <cell r="AF439">
            <v>0</v>
          </cell>
          <cell r="AG439">
            <v>0</v>
          </cell>
          <cell r="AJ439">
            <v>386653</v>
          </cell>
          <cell r="AK439">
            <v>14</v>
          </cell>
        </row>
        <row r="440">
          <cell r="E440" t="str">
            <v>Định lượng Bilirubin trực tiếp</v>
          </cell>
          <cell r="F440" t="str">
            <v>OSR6211
DIRECT BILIRUBIN</v>
          </cell>
          <cell r="H440" t="str">
            <v>hộp</v>
          </cell>
          <cell r="I440" t="str">
            <v/>
          </cell>
          <cell r="J440" t="str">
            <v>Công ty TNHH Thiết bị Minh Tâm</v>
          </cell>
          <cell r="K440" t="str">
            <v>Beckman Coulter Ireland Inc., Ai-len sản xuất cho Beckman Coulter, Inc., Mỹ</v>
          </cell>
          <cell r="L440" t="str">
            <v>Ailen</v>
          </cell>
          <cell r="M440" t="str">
            <v/>
          </cell>
          <cell r="N440" t="str">
            <v>230002524/PCBB-HN</v>
          </cell>
          <cell r="O440">
            <v>7677600</v>
          </cell>
          <cell r="P440">
            <v>7677600</v>
          </cell>
          <cell r="Q440">
            <v>7677600</v>
          </cell>
          <cell r="R440">
            <v>7677600</v>
          </cell>
          <cell r="S440" t="str">
            <v>2659</v>
          </cell>
          <cell r="T440" t="str">
            <v>743/QĐ-BVQY103</v>
          </cell>
          <cell r="U440">
            <v>45992</v>
          </cell>
          <cell r="V440">
            <v>0</v>
          </cell>
          <cell r="W440">
            <v>0</v>
          </cell>
          <cell r="X440">
            <v>2</v>
          </cell>
          <cell r="Y440">
            <v>2</v>
          </cell>
          <cell r="Z440">
            <v>0</v>
          </cell>
          <cell r="AA440">
            <v>7677600</v>
          </cell>
          <cell r="AB440">
            <v>15355200</v>
          </cell>
          <cell r="AC440">
            <v>2</v>
          </cell>
          <cell r="AD440">
            <v>7677600</v>
          </cell>
          <cell r="AE440">
            <v>15355200</v>
          </cell>
          <cell r="AF440">
            <v>0</v>
          </cell>
          <cell r="AG440">
            <v>0</v>
          </cell>
          <cell r="AJ440">
            <v>547265</v>
          </cell>
          <cell r="AK440">
            <v>16</v>
          </cell>
        </row>
        <row r="441">
          <cell r="E441" t="str">
            <v>Định lượng Bilirubin trực tiếp</v>
          </cell>
          <cell r="F441" t="str">
            <v>OSR6211
DIRECT BILIRUBIN</v>
          </cell>
          <cell r="H441" t="str">
            <v>hộp</v>
          </cell>
          <cell r="I441" t="str">
            <v/>
          </cell>
          <cell r="J441" t="str">
            <v>Công ty TNHH Thiết bị Minh Tâm</v>
          </cell>
          <cell r="K441" t="str">
            <v>Beckman Coulter Ireland Inc., Ai-len sản xuất cho Beckman Coulter, Inc., Mỹ</v>
          </cell>
          <cell r="L441" t="str">
            <v>Ailen</v>
          </cell>
          <cell r="M441" t="str">
            <v/>
          </cell>
          <cell r="N441" t="str">
            <v>230002524/PCBB-HN</v>
          </cell>
          <cell r="O441">
            <v>7677600</v>
          </cell>
          <cell r="P441">
            <v>7677600</v>
          </cell>
          <cell r="Q441">
            <v>7677600</v>
          </cell>
          <cell r="R441">
            <v>7677600</v>
          </cell>
          <cell r="S441" t="str">
            <v>2660</v>
          </cell>
          <cell r="T441" t="str">
            <v>743/QĐ-BVQY103</v>
          </cell>
          <cell r="U441">
            <v>46054</v>
          </cell>
          <cell r="V441">
            <v>0</v>
          </cell>
          <cell r="W441">
            <v>0</v>
          </cell>
          <cell r="X441">
            <v>2</v>
          </cell>
          <cell r="Y441">
            <v>2</v>
          </cell>
          <cell r="Z441">
            <v>0</v>
          </cell>
          <cell r="AA441">
            <v>7677600</v>
          </cell>
          <cell r="AB441">
            <v>15355200</v>
          </cell>
          <cell r="AC441">
            <v>2</v>
          </cell>
          <cell r="AD441">
            <v>7677600</v>
          </cell>
          <cell r="AE441">
            <v>15355200</v>
          </cell>
          <cell r="AF441">
            <v>0</v>
          </cell>
          <cell r="AG441">
            <v>0</v>
          </cell>
          <cell r="AJ441">
            <v>546579</v>
          </cell>
          <cell r="AK441">
            <v>16</v>
          </cell>
        </row>
        <row r="442">
          <cell r="E442" t="str">
            <v>Định lượng Bilirubin trực tiếp</v>
          </cell>
          <cell r="F442" t="str">
            <v>OSR6211
DIRECT BILIRUBIN</v>
          </cell>
          <cell r="H442" t="str">
            <v>hộp</v>
          </cell>
          <cell r="I442" t="str">
            <v/>
          </cell>
          <cell r="J442" t="str">
            <v>Công ty TNHH Thiết bị Minh Tâm</v>
          </cell>
          <cell r="K442" t="str">
            <v>Beckman Coulter Ireland Inc., Ai-len sản xuất cho Beckman Coulter, Inc., Mỹ</v>
          </cell>
          <cell r="L442" t="str">
            <v>Ailen</v>
          </cell>
          <cell r="M442" t="str">
            <v/>
          </cell>
          <cell r="N442" t="str">
            <v>230002524/PCBB-HN</v>
          </cell>
          <cell r="O442">
            <v>7677600</v>
          </cell>
          <cell r="P442">
            <v>7677600</v>
          </cell>
          <cell r="Q442">
            <v>7677600</v>
          </cell>
          <cell r="R442">
            <v>7677600</v>
          </cell>
          <cell r="S442" t="str">
            <v>2658</v>
          </cell>
          <cell r="T442" t="str">
            <v>743/QĐ-BVQY103</v>
          </cell>
          <cell r="U442">
            <v>45962</v>
          </cell>
          <cell r="V442">
            <v>0</v>
          </cell>
          <cell r="W442">
            <v>0</v>
          </cell>
          <cell r="X442">
            <v>1</v>
          </cell>
          <cell r="Y442">
            <v>1</v>
          </cell>
          <cell r="Z442">
            <v>0</v>
          </cell>
          <cell r="AA442">
            <v>7677600</v>
          </cell>
          <cell r="AB442">
            <v>7677600</v>
          </cell>
          <cell r="AC442">
            <v>1</v>
          </cell>
          <cell r="AD442">
            <v>7677600</v>
          </cell>
          <cell r="AE442">
            <v>7677600</v>
          </cell>
          <cell r="AF442">
            <v>0</v>
          </cell>
          <cell r="AG442">
            <v>0</v>
          </cell>
          <cell r="AJ442">
            <v>546451</v>
          </cell>
          <cell r="AK442">
            <v>16</v>
          </cell>
        </row>
        <row r="443">
          <cell r="E443" t="str">
            <v>Định lượng Bilirubin trực tiếp</v>
          </cell>
          <cell r="F443" t="str">
            <v>OSR6211
DIRECT BILIRUBIN</v>
          </cell>
          <cell r="H443" t="str">
            <v>hộp</v>
          </cell>
          <cell r="I443" t="str">
            <v/>
          </cell>
          <cell r="J443" t="str">
            <v>Công ty TNHH Thiết bị Minh Tâm</v>
          </cell>
          <cell r="K443" t="str">
            <v>Beckman Coulter Ireland Inc., Ai-len sản xuất cho Beckman Coulter, Inc., Mỹ</v>
          </cell>
          <cell r="L443" t="str">
            <v>Ailen</v>
          </cell>
          <cell r="M443" t="str">
            <v/>
          </cell>
          <cell r="N443" t="str">
            <v>230002524/PCBB-HN</v>
          </cell>
          <cell r="O443">
            <v>7677600</v>
          </cell>
          <cell r="P443">
            <v>7677600</v>
          </cell>
          <cell r="Q443">
            <v>7677600</v>
          </cell>
          <cell r="R443">
            <v>7677600</v>
          </cell>
          <cell r="S443" t="str">
            <v>2656</v>
          </cell>
          <cell r="T443" t="str">
            <v>743/QĐ-BVQY103</v>
          </cell>
          <cell r="U443">
            <v>45931</v>
          </cell>
          <cell r="V443">
            <v>0</v>
          </cell>
          <cell r="W443">
            <v>0</v>
          </cell>
          <cell r="X443">
            <v>3</v>
          </cell>
          <cell r="Y443">
            <v>3</v>
          </cell>
          <cell r="Z443">
            <v>0</v>
          </cell>
          <cell r="AA443">
            <v>7677600</v>
          </cell>
          <cell r="AB443">
            <v>23032800</v>
          </cell>
          <cell r="AC443">
            <v>3</v>
          </cell>
          <cell r="AD443">
            <v>7677600</v>
          </cell>
          <cell r="AE443">
            <v>23032800</v>
          </cell>
          <cell r="AF443">
            <v>0</v>
          </cell>
          <cell r="AG443">
            <v>0</v>
          </cell>
          <cell r="AJ443">
            <v>543513</v>
          </cell>
          <cell r="AK443">
            <v>16</v>
          </cell>
        </row>
        <row r="444">
          <cell r="E444" t="str">
            <v>Định lượng Bilirubin trực tiếp</v>
          </cell>
          <cell r="F444" t="str">
            <v>OSR6211
DIRECT BILIRUBIN</v>
          </cell>
          <cell r="H444" t="str">
            <v>hộp</v>
          </cell>
          <cell r="I444" t="str">
            <v/>
          </cell>
          <cell r="J444" t="str">
            <v>Công ty TNHH Thiết bị Minh Tâm</v>
          </cell>
          <cell r="K444" t="str">
            <v>Beckman Coulter Ireland Inc., Ai-len sản xuất cho Beckman Coulter, Inc., Mỹ</v>
          </cell>
          <cell r="L444" t="str">
            <v>Ailen</v>
          </cell>
          <cell r="M444" t="str">
            <v/>
          </cell>
          <cell r="N444" t="str">
            <v>230002524/PCBB-HN</v>
          </cell>
          <cell r="O444">
            <v>7677600</v>
          </cell>
          <cell r="P444">
            <v>7677600</v>
          </cell>
          <cell r="Q444">
            <v>7677600</v>
          </cell>
          <cell r="R444">
            <v>7677600</v>
          </cell>
          <cell r="S444" t="str">
            <v>2652</v>
          </cell>
          <cell r="T444" t="str">
            <v>743/QĐ-BVQY103</v>
          </cell>
          <cell r="U444">
            <v>45839</v>
          </cell>
          <cell r="V444">
            <v>0</v>
          </cell>
          <cell r="W444">
            <v>0</v>
          </cell>
          <cell r="X444">
            <v>2</v>
          </cell>
          <cell r="Y444">
            <v>2</v>
          </cell>
          <cell r="Z444">
            <v>0</v>
          </cell>
          <cell r="AA444">
            <v>7677600</v>
          </cell>
          <cell r="AB444">
            <v>15355200</v>
          </cell>
          <cell r="AC444">
            <v>2</v>
          </cell>
          <cell r="AD444">
            <v>7677600</v>
          </cell>
          <cell r="AE444">
            <v>15355200</v>
          </cell>
          <cell r="AF444">
            <v>0</v>
          </cell>
          <cell r="AG444">
            <v>0</v>
          </cell>
          <cell r="AJ444">
            <v>533526</v>
          </cell>
          <cell r="AK444">
            <v>16</v>
          </cell>
        </row>
        <row r="445">
          <cell r="E445" t="str">
            <v>Định lượng Bilirubin trực tiếp</v>
          </cell>
          <cell r="F445" t="str">
            <v>OSR6211
DIRECT BILIRUBIN</v>
          </cell>
          <cell r="H445" t="str">
            <v>hộp</v>
          </cell>
          <cell r="I445" t="str">
            <v/>
          </cell>
          <cell r="J445" t="str">
            <v>Công ty TNHH Thiết bị Minh Tâm</v>
          </cell>
          <cell r="K445" t="str">
            <v>Beckman Coulter Ireland Inc., Ai-len sản xuất cho Beckman Coulter, Inc., Mỹ</v>
          </cell>
          <cell r="L445" t="str">
            <v>Ailen</v>
          </cell>
          <cell r="M445" t="str">
            <v/>
          </cell>
          <cell r="N445" t="str">
            <v>230002524/PCBB-HN</v>
          </cell>
          <cell r="O445">
            <v>7677600</v>
          </cell>
          <cell r="P445">
            <v>7677600</v>
          </cell>
          <cell r="Q445">
            <v>7677600</v>
          </cell>
          <cell r="R445">
            <v>7677600</v>
          </cell>
          <cell r="S445" t="str">
            <v>2654</v>
          </cell>
          <cell r="T445" t="str">
            <v>743/QĐ-BVQY103</v>
          </cell>
          <cell r="U445">
            <v>45901</v>
          </cell>
          <cell r="V445">
            <v>0</v>
          </cell>
          <cell r="W445">
            <v>0</v>
          </cell>
          <cell r="X445">
            <v>3</v>
          </cell>
          <cell r="Y445">
            <v>3</v>
          </cell>
          <cell r="Z445">
            <v>0</v>
          </cell>
          <cell r="AA445">
            <v>7677600</v>
          </cell>
          <cell r="AB445">
            <v>23032800</v>
          </cell>
          <cell r="AC445">
            <v>3</v>
          </cell>
          <cell r="AD445">
            <v>7677600</v>
          </cell>
          <cell r="AE445">
            <v>23032800</v>
          </cell>
          <cell r="AF445">
            <v>0</v>
          </cell>
          <cell r="AG445">
            <v>0</v>
          </cell>
          <cell r="AJ445">
            <v>534918</v>
          </cell>
          <cell r="AK445">
            <v>16</v>
          </cell>
        </row>
        <row r="446">
          <cell r="E446" t="str">
            <v>Định lượng Bilirubin trực tiếp</v>
          </cell>
          <cell r="F446" t="str">
            <v>OSR6211
DIRECT BILIRUBIN</v>
          </cell>
          <cell r="H446" t="str">
            <v>hộp</v>
          </cell>
          <cell r="I446" t="str">
            <v/>
          </cell>
          <cell r="J446" t="str">
            <v>Công ty TNHH Thiết bị Minh Tâm</v>
          </cell>
          <cell r="K446" t="str">
            <v>Beckman Coulter Ireland Inc., Ai-len sản xuất cho Beckman Coulter, Inc., Mỹ</v>
          </cell>
          <cell r="L446" t="str">
            <v>Ailen</v>
          </cell>
          <cell r="M446" t="str">
            <v/>
          </cell>
          <cell r="N446" t="str">
            <v>230002524/PCBB-HN</v>
          </cell>
          <cell r="O446">
            <v>7677600</v>
          </cell>
          <cell r="P446">
            <v>7677600</v>
          </cell>
          <cell r="Q446">
            <v>7677600</v>
          </cell>
          <cell r="R446">
            <v>7677600</v>
          </cell>
          <cell r="S446" t="str">
            <v>2649</v>
          </cell>
          <cell r="T446" t="str">
            <v>2851/QĐ-BVQY103</v>
          </cell>
          <cell r="U446">
            <v>45748</v>
          </cell>
          <cell r="V446">
            <v>0</v>
          </cell>
          <cell r="W446">
            <v>0</v>
          </cell>
          <cell r="X446">
            <v>3</v>
          </cell>
          <cell r="Y446">
            <v>3</v>
          </cell>
          <cell r="Z446">
            <v>0</v>
          </cell>
          <cell r="AA446">
            <v>7677600</v>
          </cell>
          <cell r="AB446">
            <v>23032800</v>
          </cell>
          <cell r="AC446">
            <v>3</v>
          </cell>
          <cell r="AD446">
            <v>7677600</v>
          </cell>
          <cell r="AE446">
            <v>23032800</v>
          </cell>
          <cell r="AF446">
            <v>0</v>
          </cell>
          <cell r="AG446">
            <v>0</v>
          </cell>
          <cell r="AJ446">
            <v>519161</v>
          </cell>
          <cell r="AK446">
            <v>16</v>
          </cell>
        </row>
        <row r="447">
          <cell r="E447" t="str">
            <v>Định lượng BNP</v>
          </cell>
          <cell r="F447" t="str">
            <v>98200
QUIDEL Triage BNP REAGENTS</v>
          </cell>
          <cell r="H447" t="str">
            <v>Hộp</v>
          </cell>
          <cell r="I447" t="str">
            <v/>
          </cell>
          <cell r="J447" t="str">
            <v>Công ty TNHH Thiết bị Minh Tâm</v>
          </cell>
          <cell r="K447" t="str">
            <v>Beckman Coulter, Inc., Mỹ sản xuất cho Quidel Cardiovascular Inc., Mỹ</v>
          </cell>
          <cell r="L447" t="str">
            <v>Hoa Kỳ</v>
          </cell>
          <cell r="M447" t="str">
            <v/>
          </cell>
          <cell r="N447" t="str">
            <v>2300196ĐKLH/BYT-TB-CT</v>
          </cell>
          <cell r="O447">
            <v>28147350</v>
          </cell>
          <cell r="P447">
            <v>28147350</v>
          </cell>
          <cell r="Q447">
            <v>28147350</v>
          </cell>
          <cell r="R447">
            <v>28147350</v>
          </cell>
          <cell r="S447" t="str">
            <v>440428</v>
          </cell>
          <cell r="T447" t="str">
            <v>743/QĐ-BVQY103</v>
          </cell>
          <cell r="U447">
            <v>46112</v>
          </cell>
          <cell r="V447">
            <v>0</v>
          </cell>
          <cell r="W447">
            <v>0</v>
          </cell>
          <cell r="X447">
            <v>5</v>
          </cell>
          <cell r="Y447">
            <v>5</v>
          </cell>
          <cell r="Z447">
            <v>0</v>
          </cell>
          <cell r="AA447">
            <v>28147350</v>
          </cell>
          <cell r="AB447">
            <v>140736750</v>
          </cell>
          <cell r="AC447">
            <v>5</v>
          </cell>
          <cell r="AD447">
            <v>28147350</v>
          </cell>
          <cell r="AE447">
            <v>140736750</v>
          </cell>
          <cell r="AF447">
            <v>0</v>
          </cell>
          <cell r="AG447">
            <v>0</v>
          </cell>
          <cell r="AJ447">
            <v>549460</v>
          </cell>
          <cell r="AK447">
            <v>19</v>
          </cell>
        </row>
        <row r="448">
          <cell r="E448" t="str">
            <v>Định lượng BNP</v>
          </cell>
          <cell r="F448" t="str">
            <v>98200
QUIDEL Triage BNP REAGENTS</v>
          </cell>
          <cell r="H448" t="str">
            <v>Hộp</v>
          </cell>
          <cell r="I448" t="str">
            <v/>
          </cell>
          <cell r="J448" t="str">
            <v>Công ty TNHH Thiết bị Minh Tâm</v>
          </cell>
          <cell r="K448" t="str">
            <v>Beckman Coulter, Inc., Mỹ sản xuất cho Quidel Cardiovascular Inc., Mỹ</v>
          </cell>
          <cell r="L448" t="str">
            <v>Hoa Kỳ</v>
          </cell>
          <cell r="M448" t="str">
            <v/>
          </cell>
          <cell r="N448" t="str">
            <v>2300196ĐKLH/BYT-TB-CT</v>
          </cell>
          <cell r="O448">
            <v>28147350</v>
          </cell>
          <cell r="P448">
            <v>28147350</v>
          </cell>
          <cell r="Q448">
            <v>28147350</v>
          </cell>
          <cell r="R448">
            <v>28147350</v>
          </cell>
          <cell r="S448" t="str">
            <v>439890</v>
          </cell>
          <cell r="T448" t="str">
            <v>90/QĐ-BVQY103</v>
          </cell>
          <cell r="U448">
            <v>45900</v>
          </cell>
          <cell r="V448">
            <v>0</v>
          </cell>
          <cell r="W448">
            <v>0</v>
          </cell>
          <cell r="X448">
            <v>10</v>
          </cell>
          <cell r="Y448">
            <v>10</v>
          </cell>
          <cell r="Z448">
            <v>0</v>
          </cell>
          <cell r="AA448">
            <v>28147350</v>
          </cell>
          <cell r="AB448">
            <v>281473500</v>
          </cell>
          <cell r="AC448">
            <v>10</v>
          </cell>
          <cell r="AD448">
            <v>28147350</v>
          </cell>
          <cell r="AE448">
            <v>281473500</v>
          </cell>
          <cell r="AF448">
            <v>0</v>
          </cell>
          <cell r="AG448">
            <v>0</v>
          </cell>
          <cell r="AJ448">
            <v>527717</v>
          </cell>
          <cell r="AK448">
            <v>19</v>
          </cell>
        </row>
        <row r="449">
          <cell r="E449" t="str">
            <v>Định lượng BNP</v>
          </cell>
          <cell r="F449" t="str">
            <v>98200
QUIDEL Triage BNP REAGENTS</v>
          </cell>
          <cell r="H449" t="str">
            <v>Hộp</v>
          </cell>
          <cell r="I449" t="str">
            <v/>
          </cell>
          <cell r="J449" t="str">
            <v>Công ty TNHH Thiết bị Minh Tâm</v>
          </cell>
          <cell r="K449" t="str">
            <v>Beckman Coulter, Inc., Mỹ sản xuất cho Quidel Cardiovascular Inc., Mỹ</v>
          </cell>
          <cell r="L449" t="str">
            <v>Hoa Kỳ</v>
          </cell>
          <cell r="M449" t="str">
            <v/>
          </cell>
          <cell r="N449" t="str">
            <v>2300196ĐKLH/BYT-TB-CT</v>
          </cell>
          <cell r="O449">
            <v>28147350</v>
          </cell>
          <cell r="P449">
            <v>28147350</v>
          </cell>
          <cell r="Q449">
            <v>28147350</v>
          </cell>
          <cell r="R449">
            <v>28147350</v>
          </cell>
          <cell r="S449" t="str">
            <v>439245</v>
          </cell>
          <cell r="T449" t="str">
            <v>2851/QĐ-BVQY103</v>
          </cell>
          <cell r="U449">
            <v>45777</v>
          </cell>
          <cell r="V449">
            <v>0</v>
          </cell>
          <cell r="W449">
            <v>0</v>
          </cell>
          <cell r="X449">
            <v>4</v>
          </cell>
          <cell r="Y449">
            <v>4</v>
          </cell>
          <cell r="Z449">
            <v>0</v>
          </cell>
          <cell r="AA449">
            <v>28147350</v>
          </cell>
          <cell r="AB449">
            <v>112589400</v>
          </cell>
          <cell r="AC449">
            <v>4</v>
          </cell>
          <cell r="AD449">
            <v>28147350</v>
          </cell>
          <cell r="AE449">
            <v>112589400</v>
          </cell>
          <cell r="AF449">
            <v>0</v>
          </cell>
          <cell r="AG449">
            <v>0</v>
          </cell>
          <cell r="AJ449">
            <v>394954</v>
          </cell>
          <cell r="AK449">
            <v>19</v>
          </cell>
        </row>
        <row r="450">
          <cell r="E450" t="str">
            <v>Định lượng CA 125</v>
          </cell>
          <cell r="F450" t="str">
            <v>386357
ACCESS OV MONITOR</v>
          </cell>
          <cell r="H450" t="str">
            <v>Hộp</v>
          </cell>
          <cell r="I450" t="str">
            <v/>
          </cell>
          <cell r="J450" t="str">
            <v>Công ty TNHH Thiết bị Minh Tâm</v>
          </cell>
          <cell r="K450" t="str">
            <v>Beckman Coulter, Inc., Mỹ</v>
          </cell>
          <cell r="L450" t="str">
            <v>Hoa Kỳ</v>
          </cell>
          <cell r="M450" t="str">
            <v/>
          </cell>
          <cell r="N450" t="str">
            <v>2301727ĐKLH/BYT-HTTB</v>
          </cell>
          <cell r="O450">
            <v>9219000</v>
          </cell>
          <cell r="P450">
            <v>9219000</v>
          </cell>
          <cell r="Q450">
            <v>9219000</v>
          </cell>
          <cell r="R450">
            <v>9219000</v>
          </cell>
          <cell r="S450" t="str">
            <v>538225</v>
          </cell>
          <cell r="T450" t="str">
            <v>743/QĐ-BVQY103</v>
          </cell>
          <cell r="U450">
            <v>46081</v>
          </cell>
          <cell r="V450">
            <v>0</v>
          </cell>
          <cell r="W450">
            <v>0</v>
          </cell>
          <cell r="X450">
            <v>12</v>
          </cell>
          <cell r="Y450">
            <v>12</v>
          </cell>
          <cell r="Z450">
            <v>0</v>
          </cell>
          <cell r="AA450">
            <v>9219000</v>
          </cell>
          <cell r="AB450">
            <v>110628000</v>
          </cell>
          <cell r="AC450">
            <v>12</v>
          </cell>
          <cell r="AD450">
            <v>9219000</v>
          </cell>
          <cell r="AE450">
            <v>110628000</v>
          </cell>
          <cell r="AF450">
            <v>0</v>
          </cell>
          <cell r="AG450">
            <v>0</v>
          </cell>
          <cell r="AJ450">
            <v>545604</v>
          </cell>
          <cell r="AK450">
            <v>45</v>
          </cell>
        </row>
        <row r="451">
          <cell r="E451" t="str">
            <v>Định lượng CA 125</v>
          </cell>
          <cell r="F451" t="str">
            <v>386357
ACCESS OV MONITOR</v>
          </cell>
          <cell r="H451" t="str">
            <v>Hộp</v>
          </cell>
          <cell r="I451" t="str">
            <v/>
          </cell>
          <cell r="J451" t="str">
            <v>Công ty TNHH Thiết bị Minh Tâm</v>
          </cell>
          <cell r="K451" t="str">
            <v>Beckman Coulter, Inc., Mỹ</v>
          </cell>
          <cell r="L451" t="str">
            <v>Hoa Kỳ</v>
          </cell>
          <cell r="M451" t="str">
            <v/>
          </cell>
          <cell r="N451" t="str">
            <v>2301727ĐKLH/BYT-HTTB</v>
          </cell>
          <cell r="O451">
            <v>9219000</v>
          </cell>
          <cell r="P451">
            <v>9219000</v>
          </cell>
          <cell r="Q451">
            <v>9219000</v>
          </cell>
          <cell r="R451">
            <v>9219000</v>
          </cell>
          <cell r="S451" t="str">
            <v>440538</v>
          </cell>
          <cell r="T451" t="str">
            <v>743/QĐ-BVQY103</v>
          </cell>
          <cell r="U451">
            <v>46022</v>
          </cell>
          <cell r="V451">
            <v>0</v>
          </cell>
          <cell r="W451">
            <v>0</v>
          </cell>
          <cell r="X451">
            <v>5</v>
          </cell>
          <cell r="Y451">
            <v>5</v>
          </cell>
          <cell r="Z451">
            <v>0</v>
          </cell>
          <cell r="AA451">
            <v>9219000</v>
          </cell>
          <cell r="AB451">
            <v>46095000</v>
          </cell>
          <cell r="AC451">
            <v>5</v>
          </cell>
          <cell r="AD451">
            <v>9219000</v>
          </cell>
          <cell r="AE451">
            <v>46095000</v>
          </cell>
          <cell r="AF451">
            <v>0</v>
          </cell>
          <cell r="AG451">
            <v>0</v>
          </cell>
          <cell r="AJ451">
            <v>543269</v>
          </cell>
          <cell r="AK451">
            <v>45</v>
          </cell>
        </row>
        <row r="452">
          <cell r="E452" t="str">
            <v>Định lượng CA 125</v>
          </cell>
          <cell r="F452" t="str">
            <v>386357
ACCESS OV MONITOR</v>
          </cell>
          <cell r="H452" t="str">
            <v>Hộp</v>
          </cell>
          <cell r="I452" t="str">
            <v/>
          </cell>
          <cell r="J452" t="str">
            <v>Công ty TNHH Thiết bị Minh Tâm</v>
          </cell>
          <cell r="K452" t="str">
            <v>Beckman Coulter, Inc., Mỹ</v>
          </cell>
          <cell r="L452" t="str">
            <v>Hoa Kỳ</v>
          </cell>
          <cell r="M452" t="str">
            <v/>
          </cell>
          <cell r="N452" t="str">
            <v>2301727ĐKLH/BYT-HTTB</v>
          </cell>
          <cell r="O452">
            <v>9219000</v>
          </cell>
          <cell r="P452">
            <v>9219000</v>
          </cell>
          <cell r="Q452">
            <v>9219000</v>
          </cell>
          <cell r="R452">
            <v>9219000</v>
          </cell>
          <cell r="S452" t="str">
            <v>440194</v>
          </cell>
          <cell r="T452" t="str">
            <v>743/QĐ-BVQY103</v>
          </cell>
          <cell r="U452">
            <v>45930</v>
          </cell>
          <cell r="V452">
            <v>0</v>
          </cell>
          <cell r="W452">
            <v>0</v>
          </cell>
          <cell r="X452">
            <v>15</v>
          </cell>
          <cell r="Y452">
            <v>15</v>
          </cell>
          <cell r="Z452">
            <v>0</v>
          </cell>
          <cell r="AA452">
            <v>9219000</v>
          </cell>
          <cell r="AB452">
            <v>138285000</v>
          </cell>
          <cell r="AC452">
            <v>15</v>
          </cell>
          <cell r="AD452">
            <v>9219000</v>
          </cell>
          <cell r="AE452">
            <v>138285000</v>
          </cell>
          <cell r="AF452">
            <v>0</v>
          </cell>
          <cell r="AG452">
            <v>0</v>
          </cell>
          <cell r="AJ452">
            <v>532020</v>
          </cell>
          <cell r="AK452">
            <v>45</v>
          </cell>
        </row>
        <row r="453">
          <cell r="E453" t="str">
            <v>Định lượng CA 125</v>
          </cell>
          <cell r="F453" t="str">
            <v>386357
ACCESS OV MONITOR</v>
          </cell>
          <cell r="H453" t="str">
            <v>Hộp</v>
          </cell>
          <cell r="I453" t="str">
            <v/>
          </cell>
          <cell r="J453" t="str">
            <v>Công ty TNHH Thiết bị Minh Tâm</v>
          </cell>
          <cell r="K453" t="str">
            <v>Beckman Coulter, Inc., Mỹ</v>
          </cell>
          <cell r="L453" t="str">
            <v>Hoa Kỳ</v>
          </cell>
          <cell r="M453" t="str">
            <v/>
          </cell>
          <cell r="N453" t="str">
            <v>2301727ĐKLH/BYT-HTTB</v>
          </cell>
          <cell r="O453">
            <v>9219000</v>
          </cell>
          <cell r="P453">
            <v>9219000</v>
          </cell>
          <cell r="Q453">
            <v>9219000</v>
          </cell>
          <cell r="R453">
            <v>9219000</v>
          </cell>
          <cell r="S453" t="str">
            <v>439817</v>
          </cell>
          <cell r="T453" t="str">
            <v>4573/QĐ-BVQY103</v>
          </cell>
          <cell r="U453">
            <v>45838</v>
          </cell>
          <cell r="V453">
            <v>0</v>
          </cell>
          <cell r="W453">
            <v>0</v>
          </cell>
          <cell r="X453">
            <v>8</v>
          </cell>
          <cell r="Y453">
            <v>8</v>
          </cell>
          <cell r="Z453">
            <v>0</v>
          </cell>
          <cell r="AA453">
            <v>9219000</v>
          </cell>
          <cell r="AB453">
            <v>73752000</v>
          </cell>
          <cell r="AC453">
            <v>8</v>
          </cell>
          <cell r="AD453">
            <v>9219000</v>
          </cell>
          <cell r="AE453">
            <v>73752000</v>
          </cell>
          <cell r="AF453">
            <v>0</v>
          </cell>
          <cell r="AG453">
            <v>0</v>
          </cell>
          <cell r="AJ453">
            <v>522251</v>
          </cell>
          <cell r="AK453">
            <v>45</v>
          </cell>
        </row>
        <row r="454">
          <cell r="E454" t="str">
            <v>Định lượng CA 125</v>
          </cell>
          <cell r="F454" t="str">
            <v>386357
ACCESS OV MONITOR</v>
          </cell>
          <cell r="H454" t="str">
            <v>Hộp</v>
          </cell>
          <cell r="I454" t="str">
            <v/>
          </cell>
          <cell r="J454" t="str">
            <v>Công ty TNHH Thiết bị Minh Tâm</v>
          </cell>
          <cell r="K454" t="str">
            <v>Beckman Coulter, Inc., Mỹ</v>
          </cell>
          <cell r="L454" t="str">
            <v>Hoa Kỳ</v>
          </cell>
          <cell r="M454" t="str">
            <v/>
          </cell>
          <cell r="N454" t="str">
            <v>2301727ĐKLH/BYT-HTTB</v>
          </cell>
          <cell r="O454">
            <v>9219000</v>
          </cell>
          <cell r="P454">
            <v>9219000</v>
          </cell>
          <cell r="Q454">
            <v>9219000</v>
          </cell>
          <cell r="R454">
            <v>9219000</v>
          </cell>
          <cell r="S454" t="str">
            <v>439597</v>
          </cell>
          <cell r="T454" t="str">
            <v>2851/QĐ-BVQY103</v>
          </cell>
          <cell r="U454">
            <v>45777</v>
          </cell>
          <cell r="V454">
            <v>0</v>
          </cell>
          <cell r="W454">
            <v>0</v>
          </cell>
          <cell r="X454">
            <v>5</v>
          </cell>
          <cell r="Y454">
            <v>5</v>
          </cell>
          <cell r="Z454">
            <v>0</v>
          </cell>
          <cell r="AA454">
            <v>9219000</v>
          </cell>
          <cell r="AB454">
            <v>46095000</v>
          </cell>
          <cell r="AC454">
            <v>5</v>
          </cell>
          <cell r="AD454">
            <v>9219000</v>
          </cell>
          <cell r="AE454">
            <v>46095000</v>
          </cell>
          <cell r="AF454">
            <v>0</v>
          </cell>
          <cell r="AG454">
            <v>0</v>
          </cell>
          <cell r="AJ454">
            <v>386661</v>
          </cell>
          <cell r="AK454">
            <v>45</v>
          </cell>
        </row>
        <row r="455">
          <cell r="E455" t="str">
            <v>Định lượng CA 15-3</v>
          </cell>
          <cell r="F455" t="str">
            <v>387620
ACCESS BR MONITOR</v>
          </cell>
          <cell r="H455" t="str">
            <v>Hộp</v>
          </cell>
          <cell r="I455" t="str">
            <v/>
          </cell>
          <cell r="J455" t="str">
            <v>Công ty TNHH Thiết bị Minh Tâm</v>
          </cell>
          <cell r="K455" t="str">
            <v>Beckman Coulter, Inc., Mỹ</v>
          </cell>
          <cell r="L455" t="str">
            <v>Hoa Kỳ</v>
          </cell>
          <cell r="M455" t="str">
            <v/>
          </cell>
          <cell r="N455" t="str">
            <v>2400237ĐKLH/BYT-HTTB</v>
          </cell>
          <cell r="O455">
            <v>9297750</v>
          </cell>
          <cell r="P455">
            <v>9297750</v>
          </cell>
          <cell r="Q455">
            <v>9297750</v>
          </cell>
          <cell r="R455">
            <v>9297750</v>
          </cell>
          <cell r="S455" t="str">
            <v>538014</v>
          </cell>
          <cell r="T455" t="str">
            <v>743/QĐ-BVQY103</v>
          </cell>
          <cell r="U455">
            <v>46022</v>
          </cell>
          <cell r="V455">
            <v>0</v>
          </cell>
          <cell r="W455">
            <v>0</v>
          </cell>
          <cell r="X455">
            <v>12</v>
          </cell>
          <cell r="Y455">
            <v>12</v>
          </cell>
          <cell r="Z455">
            <v>0</v>
          </cell>
          <cell r="AA455">
            <v>9297750</v>
          </cell>
          <cell r="AB455">
            <v>111573000</v>
          </cell>
          <cell r="AC455">
            <v>12</v>
          </cell>
          <cell r="AD455">
            <v>9297750</v>
          </cell>
          <cell r="AE455">
            <v>111573000</v>
          </cell>
          <cell r="AF455">
            <v>0</v>
          </cell>
          <cell r="AG455">
            <v>0</v>
          </cell>
          <cell r="AJ455">
            <v>545600</v>
          </cell>
          <cell r="AK455">
            <v>35</v>
          </cell>
        </row>
        <row r="456">
          <cell r="E456" t="str">
            <v>Định lượng CA 15-3</v>
          </cell>
          <cell r="F456" t="str">
            <v>387620
ACCESS BR MONITOR</v>
          </cell>
          <cell r="H456" t="str">
            <v>Hộp</v>
          </cell>
          <cell r="I456" t="str">
            <v/>
          </cell>
          <cell r="J456" t="str">
            <v>Công ty TNHH Thiết bị Minh Tâm</v>
          </cell>
          <cell r="K456" t="str">
            <v>Beckman Coulter, Inc., Mỹ</v>
          </cell>
          <cell r="L456" t="str">
            <v>Hoa Kỳ</v>
          </cell>
          <cell r="M456" t="str">
            <v/>
          </cell>
          <cell r="N456" t="str">
            <v>2400237ĐKLH/BYT-HTTB</v>
          </cell>
          <cell r="O456">
            <v>9297750</v>
          </cell>
          <cell r="P456">
            <v>9297750</v>
          </cell>
          <cell r="Q456">
            <v>9297750</v>
          </cell>
          <cell r="R456">
            <v>9297750</v>
          </cell>
          <cell r="S456" t="str">
            <v>440312</v>
          </cell>
          <cell r="T456" t="str">
            <v>743/QĐ-BVQY103</v>
          </cell>
          <cell r="U456">
            <v>45961</v>
          </cell>
          <cell r="V456">
            <v>0</v>
          </cell>
          <cell r="W456">
            <v>0</v>
          </cell>
          <cell r="X456">
            <v>8</v>
          </cell>
          <cell r="Y456">
            <v>8</v>
          </cell>
          <cell r="Z456">
            <v>0</v>
          </cell>
          <cell r="AA456">
            <v>9297750</v>
          </cell>
          <cell r="AB456">
            <v>74382000</v>
          </cell>
          <cell r="AC456">
            <v>8</v>
          </cell>
          <cell r="AD456">
            <v>9297750</v>
          </cell>
          <cell r="AE456">
            <v>74382000</v>
          </cell>
          <cell r="AF456">
            <v>0</v>
          </cell>
          <cell r="AG456">
            <v>0</v>
          </cell>
          <cell r="AJ456">
            <v>539644</v>
          </cell>
          <cell r="AK456">
            <v>35</v>
          </cell>
        </row>
        <row r="457">
          <cell r="E457" t="str">
            <v>Định lượng CA 15-3</v>
          </cell>
          <cell r="F457" t="str">
            <v>387620
ACCESS BR MONITOR</v>
          </cell>
          <cell r="H457" t="str">
            <v>Hộp</v>
          </cell>
          <cell r="I457" t="str">
            <v/>
          </cell>
          <cell r="J457" t="str">
            <v>Công ty TNHH Thiết bị Minh Tâm</v>
          </cell>
          <cell r="K457" t="str">
            <v>Beckman Coulter, Inc., Mỹ</v>
          </cell>
          <cell r="L457" t="str">
            <v>Hoa Kỳ</v>
          </cell>
          <cell r="M457" t="str">
            <v/>
          </cell>
          <cell r="N457" t="str">
            <v>2400237ĐKLH/BYT-HTTB</v>
          </cell>
          <cell r="O457">
            <v>9297750</v>
          </cell>
          <cell r="P457">
            <v>9297750</v>
          </cell>
          <cell r="Q457">
            <v>9297750</v>
          </cell>
          <cell r="R457">
            <v>9297750</v>
          </cell>
          <cell r="S457" t="str">
            <v>440191</v>
          </cell>
          <cell r="T457" t="str">
            <v>743/QĐ-BVQY103</v>
          </cell>
          <cell r="U457">
            <v>45930</v>
          </cell>
          <cell r="V457">
            <v>0</v>
          </cell>
          <cell r="W457">
            <v>0</v>
          </cell>
          <cell r="X457">
            <v>3</v>
          </cell>
          <cell r="Y457">
            <v>3</v>
          </cell>
          <cell r="Z457">
            <v>0</v>
          </cell>
          <cell r="AA457">
            <v>9297750</v>
          </cell>
          <cell r="AB457">
            <v>27893250</v>
          </cell>
          <cell r="AC457">
            <v>3</v>
          </cell>
          <cell r="AD457">
            <v>9297750</v>
          </cell>
          <cell r="AE457">
            <v>27893250</v>
          </cell>
          <cell r="AF457">
            <v>0</v>
          </cell>
          <cell r="AG457">
            <v>0</v>
          </cell>
          <cell r="AJ457">
            <v>534990</v>
          </cell>
          <cell r="AK457">
            <v>35</v>
          </cell>
        </row>
        <row r="458">
          <cell r="E458" t="str">
            <v>Định lượng CA 15-3</v>
          </cell>
          <cell r="F458" t="str">
            <v>387620
ACCESS BR MONITOR</v>
          </cell>
          <cell r="H458" t="str">
            <v>Hộp</v>
          </cell>
          <cell r="I458" t="str">
            <v/>
          </cell>
          <cell r="J458" t="str">
            <v>Công ty TNHH Thiết bị Minh Tâm</v>
          </cell>
          <cell r="K458" t="str">
            <v>Beckman Coulter, Inc., Mỹ</v>
          </cell>
          <cell r="L458" t="str">
            <v>Hoa Kỳ</v>
          </cell>
          <cell r="M458" t="str">
            <v/>
          </cell>
          <cell r="N458" t="str">
            <v>2400237ĐKLH/BYT-HTTB</v>
          </cell>
          <cell r="O458">
            <v>9297750</v>
          </cell>
          <cell r="P458">
            <v>9297750</v>
          </cell>
          <cell r="Q458">
            <v>9297750</v>
          </cell>
          <cell r="R458">
            <v>9297750</v>
          </cell>
          <cell r="S458" t="str">
            <v>440089</v>
          </cell>
          <cell r="T458" t="str">
            <v>90/QĐ-BVQY103</v>
          </cell>
          <cell r="U458">
            <v>45900</v>
          </cell>
          <cell r="V458">
            <v>0</v>
          </cell>
          <cell r="W458">
            <v>0</v>
          </cell>
          <cell r="X458">
            <v>2</v>
          </cell>
          <cell r="Y458">
            <v>2</v>
          </cell>
          <cell r="Z458">
            <v>0</v>
          </cell>
          <cell r="AA458">
            <v>9297750</v>
          </cell>
          <cell r="AB458">
            <v>18595500</v>
          </cell>
          <cell r="AC458">
            <v>2</v>
          </cell>
          <cell r="AD458">
            <v>9297750</v>
          </cell>
          <cell r="AE458">
            <v>18595500</v>
          </cell>
          <cell r="AF458">
            <v>0</v>
          </cell>
          <cell r="AG458">
            <v>0</v>
          </cell>
          <cell r="AJ458">
            <v>527742</v>
          </cell>
          <cell r="AK458">
            <v>35</v>
          </cell>
        </row>
        <row r="459">
          <cell r="E459" t="str">
            <v>Định lượng CA 15-3</v>
          </cell>
          <cell r="F459" t="str">
            <v>387620
ACCESS BR MONITOR</v>
          </cell>
          <cell r="H459" t="str">
            <v>Hộp</v>
          </cell>
          <cell r="I459" t="str">
            <v/>
          </cell>
          <cell r="J459" t="str">
            <v>Công ty TNHH Thiết bị Minh Tâm</v>
          </cell>
          <cell r="K459" t="str">
            <v>Beckman Coulter, Inc., Mỹ</v>
          </cell>
          <cell r="L459" t="str">
            <v>Hoa Kỳ</v>
          </cell>
          <cell r="M459" t="str">
            <v/>
          </cell>
          <cell r="N459" t="str">
            <v>2400237ĐKLH/BYT-HTTB</v>
          </cell>
          <cell r="O459">
            <v>9297750</v>
          </cell>
          <cell r="P459">
            <v>9297750</v>
          </cell>
          <cell r="Q459">
            <v>9297750</v>
          </cell>
          <cell r="R459">
            <v>9297750</v>
          </cell>
          <cell r="S459" t="str">
            <v>439979</v>
          </cell>
          <cell r="T459" t="str">
            <v>2851/QĐ-BVQY103</v>
          </cell>
          <cell r="U459">
            <v>45869</v>
          </cell>
          <cell r="V459">
            <v>0</v>
          </cell>
          <cell r="W459">
            <v>0</v>
          </cell>
          <cell r="X459">
            <v>5</v>
          </cell>
          <cell r="Y459">
            <v>5</v>
          </cell>
          <cell r="Z459">
            <v>0</v>
          </cell>
          <cell r="AA459">
            <v>9297750</v>
          </cell>
          <cell r="AB459">
            <v>46488750</v>
          </cell>
          <cell r="AC459">
            <v>5</v>
          </cell>
          <cell r="AD459">
            <v>9297750</v>
          </cell>
          <cell r="AE459">
            <v>46488750</v>
          </cell>
          <cell r="AF459">
            <v>0</v>
          </cell>
          <cell r="AG459">
            <v>0</v>
          </cell>
          <cell r="AJ459">
            <v>523312</v>
          </cell>
          <cell r="AK459">
            <v>35</v>
          </cell>
        </row>
        <row r="460">
          <cell r="E460" t="str">
            <v>Định lượng CA 15-3</v>
          </cell>
          <cell r="F460" t="str">
            <v>387620
ACCESS BR MONITOR</v>
          </cell>
          <cell r="H460" t="str">
            <v>Hộp</v>
          </cell>
          <cell r="I460" t="str">
            <v/>
          </cell>
          <cell r="J460" t="str">
            <v>Công ty TNHH Thiết bị Minh Tâm</v>
          </cell>
          <cell r="K460" t="str">
            <v>Beckman Coulter, Inc., Mỹ</v>
          </cell>
          <cell r="L460" t="str">
            <v>Hoa Kỳ</v>
          </cell>
          <cell r="M460" t="str">
            <v/>
          </cell>
          <cell r="N460" t="str">
            <v>2400237ĐKLH/BYT-HTTB</v>
          </cell>
          <cell r="O460">
            <v>9297750</v>
          </cell>
          <cell r="P460">
            <v>9297750</v>
          </cell>
          <cell r="Q460">
            <v>9297750</v>
          </cell>
          <cell r="R460">
            <v>9297750</v>
          </cell>
          <cell r="S460" t="str">
            <v>439749</v>
          </cell>
          <cell r="T460" t="str">
            <v>2851/QĐ-BVQY103</v>
          </cell>
          <cell r="U460">
            <v>45808</v>
          </cell>
          <cell r="V460">
            <v>0</v>
          </cell>
          <cell r="W460">
            <v>0</v>
          </cell>
          <cell r="X460">
            <v>5</v>
          </cell>
          <cell r="Y460">
            <v>5</v>
          </cell>
          <cell r="Z460">
            <v>0</v>
          </cell>
          <cell r="AA460">
            <v>9297750</v>
          </cell>
          <cell r="AB460">
            <v>46488750</v>
          </cell>
          <cell r="AC460">
            <v>5</v>
          </cell>
          <cell r="AD460">
            <v>9297750</v>
          </cell>
          <cell r="AE460">
            <v>46488750</v>
          </cell>
          <cell r="AF460">
            <v>0</v>
          </cell>
          <cell r="AG460">
            <v>0</v>
          </cell>
          <cell r="AJ460">
            <v>517488</v>
          </cell>
          <cell r="AK460">
            <v>35</v>
          </cell>
        </row>
        <row r="461">
          <cell r="E461" t="str">
            <v>Định lượng CA 19-9</v>
          </cell>
          <cell r="F461" t="str">
            <v>387687
ACCESS GI MONITOR</v>
          </cell>
          <cell r="H461" t="str">
            <v>Hộp</v>
          </cell>
          <cell r="I461" t="str">
            <v/>
          </cell>
          <cell r="J461" t="str">
            <v>Công ty TNHH Thiết bị Minh Tâm</v>
          </cell>
          <cell r="K461" t="str">
            <v>Beckman Coulter, Inc., Mỹ</v>
          </cell>
          <cell r="L461" t="str">
            <v>Hoa Kỳ</v>
          </cell>
          <cell r="M461" t="str">
            <v/>
          </cell>
          <cell r="N461" t="str">
            <v>2403137ĐKLH/BYT-HTTB</v>
          </cell>
          <cell r="O461">
            <v>9297750</v>
          </cell>
          <cell r="P461">
            <v>9297750</v>
          </cell>
          <cell r="Q461">
            <v>9297750</v>
          </cell>
          <cell r="R461">
            <v>9297750</v>
          </cell>
          <cell r="S461" t="str">
            <v>538127</v>
          </cell>
          <cell r="T461" t="str">
            <v>743/QĐ-BVQY103</v>
          </cell>
          <cell r="U461">
            <v>46053</v>
          </cell>
          <cell r="V461">
            <v>0</v>
          </cell>
          <cell r="W461">
            <v>0</v>
          </cell>
          <cell r="X461">
            <v>15</v>
          </cell>
          <cell r="Y461">
            <v>15</v>
          </cell>
          <cell r="Z461">
            <v>0</v>
          </cell>
          <cell r="AA461">
            <v>9297750</v>
          </cell>
          <cell r="AB461">
            <v>139466250</v>
          </cell>
          <cell r="AC461">
            <v>15</v>
          </cell>
          <cell r="AD461">
            <v>9297750</v>
          </cell>
          <cell r="AE461">
            <v>139466250</v>
          </cell>
          <cell r="AF461">
            <v>0</v>
          </cell>
          <cell r="AG461">
            <v>0</v>
          </cell>
          <cell r="AJ461">
            <v>545602</v>
          </cell>
          <cell r="AK461">
            <v>59</v>
          </cell>
        </row>
        <row r="462">
          <cell r="E462" t="str">
            <v>Định lượng CA 19-9</v>
          </cell>
          <cell r="F462" t="str">
            <v>387687
ACCESS GI MONITOR</v>
          </cell>
          <cell r="H462" t="str">
            <v>Hộp</v>
          </cell>
          <cell r="I462" t="str">
            <v/>
          </cell>
          <cell r="J462" t="str">
            <v>Công ty TNHH Thiết bị Minh Tâm</v>
          </cell>
          <cell r="K462" t="str">
            <v>Beckman Coulter, Inc., Mỹ</v>
          </cell>
          <cell r="L462" t="str">
            <v>Hoa Kỳ</v>
          </cell>
          <cell r="M462" t="str">
            <v/>
          </cell>
          <cell r="N462" t="str">
            <v>2403137ĐKLH/BYT-HTTB</v>
          </cell>
          <cell r="O462">
            <v>9297750</v>
          </cell>
          <cell r="P462">
            <v>9297750</v>
          </cell>
          <cell r="Q462">
            <v>9297750</v>
          </cell>
          <cell r="R462">
            <v>9297750</v>
          </cell>
          <cell r="S462" t="str">
            <v>440465</v>
          </cell>
          <cell r="T462" t="str">
            <v>743/QĐ-BVQY103</v>
          </cell>
          <cell r="U462">
            <v>45991</v>
          </cell>
          <cell r="V462">
            <v>0</v>
          </cell>
          <cell r="W462">
            <v>0</v>
          </cell>
          <cell r="X462">
            <v>8</v>
          </cell>
          <cell r="Y462">
            <v>8</v>
          </cell>
          <cell r="Z462">
            <v>0</v>
          </cell>
          <cell r="AA462">
            <v>9297750</v>
          </cell>
          <cell r="AB462">
            <v>74382000</v>
          </cell>
          <cell r="AC462">
            <v>8</v>
          </cell>
          <cell r="AD462">
            <v>9297750</v>
          </cell>
          <cell r="AE462">
            <v>74382000</v>
          </cell>
          <cell r="AF462">
            <v>0</v>
          </cell>
          <cell r="AG462">
            <v>0</v>
          </cell>
          <cell r="AJ462">
            <v>543263</v>
          </cell>
          <cell r="AK462">
            <v>59</v>
          </cell>
        </row>
        <row r="463">
          <cell r="E463" t="str">
            <v>Định lượng CA 19-9</v>
          </cell>
          <cell r="F463" t="str">
            <v>387687
ACCESS GI MONITOR</v>
          </cell>
          <cell r="H463" t="str">
            <v>Hộp</v>
          </cell>
          <cell r="I463" t="str">
            <v/>
          </cell>
          <cell r="J463" t="str">
            <v>Công ty TNHH Thiết bị Minh Tâm</v>
          </cell>
          <cell r="K463" t="str">
            <v>Beckman Coulter, Inc., Mỹ</v>
          </cell>
          <cell r="L463" t="str">
            <v>Hoa Kỳ</v>
          </cell>
          <cell r="M463" t="str">
            <v/>
          </cell>
          <cell r="N463" t="str">
            <v>2403137ĐKLH/BYT-HTTB</v>
          </cell>
          <cell r="O463">
            <v>9297750</v>
          </cell>
          <cell r="P463">
            <v>9297750</v>
          </cell>
          <cell r="Q463">
            <v>9297750</v>
          </cell>
          <cell r="R463">
            <v>9297750</v>
          </cell>
          <cell r="S463" t="str">
            <v>440235</v>
          </cell>
          <cell r="T463" t="str">
            <v>743/QĐ-BVQY103</v>
          </cell>
          <cell r="U463">
            <v>45930</v>
          </cell>
          <cell r="V463">
            <v>0</v>
          </cell>
          <cell r="W463">
            <v>0</v>
          </cell>
          <cell r="X463">
            <v>19</v>
          </cell>
          <cell r="Y463">
            <v>19</v>
          </cell>
          <cell r="Z463">
            <v>0</v>
          </cell>
          <cell r="AA463">
            <v>9297750</v>
          </cell>
          <cell r="AB463">
            <v>176657250</v>
          </cell>
          <cell r="AC463">
            <v>19</v>
          </cell>
          <cell r="AD463">
            <v>9297750</v>
          </cell>
          <cell r="AE463">
            <v>176657250</v>
          </cell>
          <cell r="AF463">
            <v>0</v>
          </cell>
          <cell r="AG463">
            <v>0</v>
          </cell>
          <cell r="AJ463">
            <v>532003</v>
          </cell>
          <cell r="AK463">
            <v>59</v>
          </cell>
        </row>
        <row r="464">
          <cell r="E464" t="str">
            <v>Định lượng CA 19-9</v>
          </cell>
          <cell r="F464" t="str">
            <v>387687
ACCESS GI MONITOR</v>
          </cell>
          <cell r="H464" t="str">
            <v>Hộp</v>
          </cell>
          <cell r="I464" t="str">
            <v/>
          </cell>
          <cell r="J464" t="str">
            <v>Công ty TNHH Thiết bị Minh Tâm</v>
          </cell>
          <cell r="K464" t="str">
            <v>Beckman Coulter, Inc., Mỹ</v>
          </cell>
          <cell r="L464" t="str">
            <v>Hoa Kỳ</v>
          </cell>
          <cell r="M464" t="str">
            <v/>
          </cell>
          <cell r="N464" t="str">
            <v>8085NK/BYT-TB-CT</v>
          </cell>
          <cell r="O464">
            <v>9297750</v>
          </cell>
          <cell r="P464">
            <v>9297750</v>
          </cell>
          <cell r="Q464">
            <v>9297750</v>
          </cell>
          <cell r="R464">
            <v>9297750</v>
          </cell>
          <cell r="S464" t="str">
            <v>440235</v>
          </cell>
          <cell r="T464" t="str">
            <v>4573/QĐ-BVQY103</v>
          </cell>
          <cell r="U464">
            <v>45930</v>
          </cell>
          <cell r="V464">
            <v>0</v>
          </cell>
          <cell r="W464">
            <v>0</v>
          </cell>
          <cell r="X464">
            <v>6</v>
          </cell>
          <cell r="Y464">
            <v>6</v>
          </cell>
          <cell r="Z464">
            <v>0</v>
          </cell>
          <cell r="AA464">
            <v>9297750</v>
          </cell>
          <cell r="AB464">
            <v>55786500</v>
          </cell>
          <cell r="AC464">
            <v>6</v>
          </cell>
          <cell r="AD464">
            <v>9297750</v>
          </cell>
          <cell r="AE464">
            <v>55786500</v>
          </cell>
          <cell r="AF464">
            <v>0</v>
          </cell>
          <cell r="AG464">
            <v>0</v>
          </cell>
          <cell r="AJ464">
            <v>524258</v>
          </cell>
          <cell r="AK464">
            <v>59</v>
          </cell>
        </row>
        <row r="465">
          <cell r="E465" t="str">
            <v>Định lượng CA 19-9</v>
          </cell>
          <cell r="F465" t="str">
            <v>387687
ACCESS GI MONITOR</v>
          </cell>
          <cell r="H465" t="str">
            <v>Hộp</v>
          </cell>
          <cell r="I465" t="str">
            <v/>
          </cell>
          <cell r="J465" t="str">
            <v>Công ty TNHH Thiết bị Minh Tâm</v>
          </cell>
          <cell r="K465" t="str">
            <v>Beckman Coulter, Inc., Mỹ</v>
          </cell>
          <cell r="L465" t="str">
            <v>Hoa Kỳ</v>
          </cell>
          <cell r="M465" t="str">
            <v/>
          </cell>
          <cell r="N465" t="str">
            <v>8085NK/BYT-TB-CT</v>
          </cell>
          <cell r="O465">
            <v>9297750</v>
          </cell>
          <cell r="P465">
            <v>9297750</v>
          </cell>
          <cell r="Q465">
            <v>9297750</v>
          </cell>
          <cell r="R465">
            <v>9297750</v>
          </cell>
          <cell r="S465" t="str">
            <v>440063</v>
          </cell>
          <cell r="T465" t="str">
            <v>4573/QĐ-BVQY103</v>
          </cell>
          <cell r="U465">
            <v>45869</v>
          </cell>
          <cell r="V465">
            <v>0</v>
          </cell>
          <cell r="W465">
            <v>0</v>
          </cell>
          <cell r="X465">
            <v>6</v>
          </cell>
          <cell r="Y465">
            <v>6</v>
          </cell>
          <cell r="Z465">
            <v>0</v>
          </cell>
          <cell r="AA465">
            <v>9297750</v>
          </cell>
          <cell r="AB465">
            <v>55786500</v>
          </cell>
          <cell r="AC465">
            <v>6</v>
          </cell>
          <cell r="AD465">
            <v>9297750</v>
          </cell>
          <cell r="AE465">
            <v>55786500</v>
          </cell>
          <cell r="AF465">
            <v>0</v>
          </cell>
          <cell r="AG465">
            <v>0</v>
          </cell>
          <cell r="AJ465">
            <v>523299</v>
          </cell>
          <cell r="AK465">
            <v>59</v>
          </cell>
        </row>
        <row r="466">
          <cell r="E466" t="str">
            <v>Định lượng CA 19-9</v>
          </cell>
          <cell r="F466" t="str">
            <v>387687
ACCESS GI MONITOR</v>
          </cell>
          <cell r="H466" t="str">
            <v>Hộp</v>
          </cell>
          <cell r="I466" t="str">
            <v/>
          </cell>
          <cell r="J466" t="str">
            <v>Công ty TNHH Thiết bị Minh Tâm</v>
          </cell>
          <cell r="K466" t="str">
            <v>Beckman Coulter, Inc., Mỹ</v>
          </cell>
          <cell r="L466" t="str">
            <v>Hoa Kỳ</v>
          </cell>
          <cell r="M466" t="str">
            <v/>
          </cell>
          <cell r="N466" t="str">
            <v>8085NK/BYT-TB-CT</v>
          </cell>
          <cell r="O466">
            <v>9297750</v>
          </cell>
          <cell r="P466">
            <v>9297750</v>
          </cell>
          <cell r="Q466">
            <v>9297750</v>
          </cell>
          <cell r="R466">
            <v>9297750</v>
          </cell>
          <cell r="S466" t="str">
            <v>439337</v>
          </cell>
          <cell r="T466" t="str">
            <v>2851/QĐ-BVQY103</v>
          </cell>
          <cell r="U466">
            <v>45716</v>
          </cell>
          <cell r="V466">
            <v>0</v>
          </cell>
          <cell r="W466">
            <v>0</v>
          </cell>
          <cell r="X466">
            <v>5</v>
          </cell>
          <cell r="Y466">
            <v>5</v>
          </cell>
          <cell r="Z466">
            <v>0</v>
          </cell>
          <cell r="AA466">
            <v>9297750</v>
          </cell>
          <cell r="AB466">
            <v>46488750</v>
          </cell>
          <cell r="AC466">
            <v>5</v>
          </cell>
          <cell r="AD466">
            <v>9297750</v>
          </cell>
          <cell r="AE466">
            <v>46488750</v>
          </cell>
          <cell r="AF466">
            <v>0</v>
          </cell>
          <cell r="AG466">
            <v>0</v>
          </cell>
          <cell r="AJ466">
            <v>386662</v>
          </cell>
          <cell r="AK466">
            <v>59</v>
          </cell>
        </row>
        <row r="467">
          <cell r="E467" t="str">
            <v>Định lượng Calci toàn phần</v>
          </cell>
          <cell r="F467" t="str">
            <v>OSR60117
CALCIUM ARSENAZO</v>
          </cell>
          <cell r="H467" t="str">
            <v>Hộp</v>
          </cell>
          <cell r="I467" t="str">
            <v/>
          </cell>
          <cell r="J467" t="str">
            <v>Công ty TNHH Thiết bị Minh Tâm</v>
          </cell>
          <cell r="K467" t="str">
            <v>Beckman Coulter Ireland Inc., Ai-len sản xuất cho Beckman Coulter, Inc., Mỹ</v>
          </cell>
          <cell r="L467" t="str">
            <v>Ailen</v>
          </cell>
          <cell r="M467" t="str">
            <v/>
          </cell>
          <cell r="N467" t="str">
            <v>230000215/PCBB-BYT</v>
          </cell>
          <cell r="O467">
            <v>3592050</v>
          </cell>
          <cell r="P467">
            <v>3592050</v>
          </cell>
          <cell r="Q467">
            <v>3592050</v>
          </cell>
          <cell r="R467">
            <v>3592050</v>
          </cell>
          <cell r="S467" t="str">
            <v>2576</v>
          </cell>
          <cell r="T467" t="str">
            <v>743/QĐ-BVQY103</v>
          </cell>
          <cell r="U467">
            <v>46447</v>
          </cell>
          <cell r="V467">
            <v>0</v>
          </cell>
          <cell r="W467">
            <v>0</v>
          </cell>
          <cell r="X467">
            <v>15</v>
          </cell>
          <cell r="Y467">
            <v>15</v>
          </cell>
          <cell r="Z467">
            <v>0</v>
          </cell>
          <cell r="AA467">
            <v>3592050</v>
          </cell>
          <cell r="AB467">
            <v>53880750</v>
          </cell>
          <cell r="AC467">
            <v>15</v>
          </cell>
          <cell r="AD467">
            <v>3592050</v>
          </cell>
          <cell r="AE467">
            <v>53880750</v>
          </cell>
          <cell r="AF467">
            <v>0</v>
          </cell>
          <cell r="AG467">
            <v>0</v>
          </cell>
          <cell r="AJ467">
            <v>543277</v>
          </cell>
          <cell r="AK467">
            <v>30</v>
          </cell>
        </row>
        <row r="468">
          <cell r="E468" t="str">
            <v>Định lượng Calci toàn phần</v>
          </cell>
          <cell r="F468" t="str">
            <v>OSR60117
CALCIUM ARSENAZO</v>
          </cell>
          <cell r="H468" t="str">
            <v>Hộp</v>
          </cell>
          <cell r="I468" t="str">
            <v/>
          </cell>
          <cell r="J468" t="str">
            <v>Công ty TNHH Thiết bị Minh Tâm</v>
          </cell>
          <cell r="K468" t="str">
            <v>Beckman Coulter Ireland Inc., Ai-len sản xuất cho Beckman Coulter, Inc., Mỹ</v>
          </cell>
          <cell r="L468" t="str">
            <v>Ailen</v>
          </cell>
          <cell r="M468" t="str">
            <v/>
          </cell>
          <cell r="N468" t="str">
            <v>230000215/PCBB-BYT</v>
          </cell>
          <cell r="O468">
            <v>3592050</v>
          </cell>
          <cell r="P468">
            <v>3592050</v>
          </cell>
          <cell r="Q468">
            <v>3592050</v>
          </cell>
          <cell r="R468">
            <v>3592050</v>
          </cell>
          <cell r="S468" t="str">
            <v>2574</v>
          </cell>
          <cell r="T468" t="str">
            <v>743/QĐ-BVQY103</v>
          </cell>
          <cell r="U468">
            <v>46388</v>
          </cell>
          <cell r="V468">
            <v>0</v>
          </cell>
          <cell r="W468">
            <v>0</v>
          </cell>
          <cell r="X468">
            <v>14</v>
          </cell>
          <cell r="Y468">
            <v>14</v>
          </cell>
          <cell r="Z468">
            <v>0</v>
          </cell>
          <cell r="AA468">
            <v>3592050</v>
          </cell>
          <cell r="AB468">
            <v>50288700</v>
          </cell>
          <cell r="AC468">
            <v>14</v>
          </cell>
          <cell r="AD468">
            <v>3592050</v>
          </cell>
          <cell r="AE468">
            <v>50288700</v>
          </cell>
          <cell r="AF468">
            <v>0</v>
          </cell>
          <cell r="AG468">
            <v>0</v>
          </cell>
          <cell r="AJ468">
            <v>531896</v>
          </cell>
          <cell r="AK468">
            <v>30</v>
          </cell>
        </row>
        <row r="469">
          <cell r="E469" t="str">
            <v>Định lượng Calci toàn phần</v>
          </cell>
          <cell r="F469" t="str">
            <v>OSR60117
CALCIUM ARSENAZO</v>
          </cell>
          <cell r="H469" t="str">
            <v>Hộp</v>
          </cell>
          <cell r="I469" t="str">
            <v/>
          </cell>
          <cell r="J469" t="str">
            <v>Công ty TNHH Thiết bị Minh Tâm</v>
          </cell>
          <cell r="K469" t="str">
            <v>Beckman Coulter Ireland Inc., Ai-len sản xuất cho Beckman Coulter, Inc., Mỹ</v>
          </cell>
          <cell r="L469" t="str">
            <v>Ailen</v>
          </cell>
          <cell r="M469" t="str">
            <v/>
          </cell>
          <cell r="N469" t="str">
            <v>230000215/PCBB-BYT</v>
          </cell>
          <cell r="O469">
            <v>3592050</v>
          </cell>
          <cell r="P469">
            <v>3592050</v>
          </cell>
          <cell r="Q469">
            <v>3592050</v>
          </cell>
          <cell r="R469">
            <v>3592050</v>
          </cell>
          <cell r="S469" t="str">
            <v>2575</v>
          </cell>
          <cell r="T469" t="str">
            <v>743/QĐ-BVQY103</v>
          </cell>
          <cell r="U469">
            <v>46419</v>
          </cell>
          <cell r="V469">
            <v>0</v>
          </cell>
          <cell r="W469">
            <v>0</v>
          </cell>
          <cell r="X469">
            <v>1</v>
          </cell>
          <cell r="Y469">
            <v>1</v>
          </cell>
          <cell r="Z469">
            <v>0</v>
          </cell>
          <cell r="AA469">
            <v>3592050</v>
          </cell>
          <cell r="AB469">
            <v>3592050</v>
          </cell>
          <cell r="AC469">
            <v>1</v>
          </cell>
          <cell r="AD469">
            <v>3592050</v>
          </cell>
          <cell r="AE469">
            <v>3592050</v>
          </cell>
          <cell r="AF469">
            <v>0</v>
          </cell>
          <cell r="AG469">
            <v>0</v>
          </cell>
          <cell r="AJ469">
            <v>534985</v>
          </cell>
          <cell r="AK469">
            <v>30</v>
          </cell>
        </row>
        <row r="470">
          <cell r="E470" t="str">
            <v>Định lượng Cortisol</v>
          </cell>
          <cell r="F470" t="str">
            <v>33600
ACCESS CORTISOL</v>
          </cell>
          <cell r="H470" t="str">
            <v>Hộp</v>
          </cell>
          <cell r="I470" t="str">
            <v/>
          </cell>
          <cell r="J470" t="str">
            <v>Công ty TNHH Thiết bị Minh Tâm</v>
          </cell>
          <cell r="K470" t="str">
            <v>Beckman Coulter, Inc., Mỹ</v>
          </cell>
          <cell r="L470" t="str">
            <v>Hoa Kỳ</v>
          </cell>
          <cell r="M470" t="str">
            <v/>
          </cell>
          <cell r="N470" t="str">
            <v>2100529ĐKLH/BYT-TB-CT</v>
          </cell>
          <cell r="O470">
            <v>3163650</v>
          </cell>
          <cell r="P470">
            <v>3163650</v>
          </cell>
          <cell r="Q470">
            <v>3163650</v>
          </cell>
          <cell r="R470">
            <v>3163650</v>
          </cell>
          <cell r="S470" t="str">
            <v>538013</v>
          </cell>
          <cell r="T470" t="str">
            <v>743/QĐ-BVQY103</v>
          </cell>
          <cell r="U470">
            <v>46203</v>
          </cell>
          <cell r="V470">
            <v>0</v>
          </cell>
          <cell r="W470">
            <v>0</v>
          </cell>
          <cell r="X470">
            <v>17</v>
          </cell>
          <cell r="Y470">
            <v>17</v>
          </cell>
          <cell r="Z470">
            <v>0</v>
          </cell>
          <cell r="AA470">
            <v>3163650</v>
          </cell>
          <cell r="AB470">
            <v>53782050</v>
          </cell>
          <cell r="AC470">
            <v>17</v>
          </cell>
          <cell r="AD470">
            <v>3163650</v>
          </cell>
          <cell r="AE470">
            <v>53782050</v>
          </cell>
          <cell r="AF470">
            <v>0</v>
          </cell>
          <cell r="AG470">
            <v>0</v>
          </cell>
          <cell r="AJ470">
            <v>543514</v>
          </cell>
          <cell r="AK470">
            <v>49</v>
          </cell>
        </row>
        <row r="471">
          <cell r="E471" t="str">
            <v>Định lượng Cortisol</v>
          </cell>
          <cell r="F471" t="str">
            <v>33600
ACCESS CORTISOL</v>
          </cell>
          <cell r="H471" t="str">
            <v>Hộp</v>
          </cell>
          <cell r="I471" t="str">
            <v/>
          </cell>
          <cell r="J471" t="str">
            <v>Công ty TNHH Thiết bị Minh Tâm</v>
          </cell>
          <cell r="K471" t="str">
            <v>Beckman Coulter, Inc., Mỹ</v>
          </cell>
          <cell r="L471" t="str">
            <v>Hoa Kỳ</v>
          </cell>
          <cell r="M471" t="str">
            <v/>
          </cell>
          <cell r="N471" t="str">
            <v>2100529ĐKLH/BYT-TB-CT</v>
          </cell>
          <cell r="O471">
            <v>3163650</v>
          </cell>
          <cell r="P471">
            <v>3163650</v>
          </cell>
          <cell r="Q471">
            <v>3163650</v>
          </cell>
          <cell r="R471">
            <v>3163650</v>
          </cell>
          <cell r="S471" t="str">
            <v>440113</v>
          </cell>
          <cell r="T471" t="str">
            <v>743/QĐ-BVQY103</v>
          </cell>
          <cell r="U471">
            <v>46142</v>
          </cell>
          <cell r="V471">
            <v>0</v>
          </cell>
          <cell r="W471">
            <v>0</v>
          </cell>
          <cell r="X471">
            <v>6</v>
          </cell>
          <cell r="Y471">
            <v>6</v>
          </cell>
          <cell r="Z471">
            <v>0</v>
          </cell>
          <cell r="AA471">
            <v>3163650</v>
          </cell>
          <cell r="AB471">
            <v>18981900</v>
          </cell>
          <cell r="AC471">
            <v>6</v>
          </cell>
          <cell r="AD471">
            <v>3163650</v>
          </cell>
          <cell r="AE471">
            <v>18981900</v>
          </cell>
          <cell r="AF471">
            <v>0</v>
          </cell>
          <cell r="AG471">
            <v>0</v>
          </cell>
          <cell r="AJ471">
            <v>543262</v>
          </cell>
          <cell r="AK471">
            <v>49</v>
          </cell>
        </row>
        <row r="472">
          <cell r="E472" t="str">
            <v>Định lượng Cortisol</v>
          </cell>
          <cell r="F472" t="str">
            <v>33600
ACCESS CORTISOL</v>
          </cell>
          <cell r="H472" t="str">
            <v>Hộp</v>
          </cell>
          <cell r="I472" t="str">
            <v/>
          </cell>
          <cell r="J472" t="str">
            <v>Công ty TNHH Thiết bị Minh Tâm</v>
          </cell>
          <cell r="K472" t="str">
            <v>Beckman Coulter, Inc., Mỹ</v>
          </cell>
          <cell r="L472" t="str">
            <v>Hoa Kỳ</v>
          </cell>
          <cell r="M472" t="str">
            <v/>
          </cell>
          <cell r="N472" t="str">
            <v>2100529ĐKLH/BYT-TB-CT</v>
          </cell>
          <cell r="O472">
            <v>3163650</v>
          </cell>
          <cell r="P472">
            <v>3163650</v>
          </cell>
          <cell r="Q472">
            <v>3163650</v>
          </cell>
          <cell r="R472">
            <v>3163650</v>
          </cell>
          <cell r="S472" t="str">
            <v>439888</v>
          </cell>
          <cell r="T472" t="str">
            <v>743/QĐ-BVQY103</v>
          </cell>
          <cell r="U472">
            <v>46112</v>
          </cell>
          <cell r="V472">
            <v>0</v>
          </cell>
          <cell r="W472">
            <v>0</v>
          </cell>
          <cell r="X472">
            <v>6</v>
          </cell>
          <cell r="Y472">
            <v>6</v>
          </cell>
          <cell r="Z472">
            <v>0</v>
          </cell>
          <cell r="AA472">
            <v>3163650</v>
          </cell>
          <cell r="AB472">
            <v>18981900</v>
          </cell>
          <cell r="AC472">
            <v>6</v>
          </cell>
          <cell r="AD472">
            <v>3163650</v>
          </cell>
          <cell r="AE472">
            <v>18981900</v>
          </cell>
          <cell r="AF472">
            <v>0</v>
          </cell>
          <cell r="AG472">
            <v>0</v>
          </cell>
          <cell r="AJ472">
            <v>534992</v>
          </cell>
          <cell r="AK472">
            <v>49</v>
          </cell>
        </row>
        <row r="473">
          <cell r="E473" t="str">
            <v>Định lượng Cortisol</v>
          </cell>
          <cell r="F473" t="str">
            <v>33600
ACCESS CORTISOL</v>
          </cell>
          <cell r="H473" t="str">
            <v>Hộp</v>
          </cell>
          <cell r="I473" t="str">
            <v/>
          </cell>
          <cell r="J473" t="str">
            <v>Công ty TNHH Thiết bị Minh Tâm</v>
          </cell>
          <cell r="K473" t="str">
            <v>Beckman Coulter, Inc., Mỹ</v>
          </cell>
          <cell r="L473" t="str">
            <v>Hoa Kỳ</v>
          </cell>
          <cell r="M473" t="str">
            <v/>
          </cell>
          <cell r="N473" t="str">
            <v>2100529ĐKLH/BYT-TB-CT</v>
          </cell>
          <cell r="O473">
            <v>3163650</v>
          </cell>
          <cell r="P473">
            <v>3163650</v>
          </cell>
          <cell r="Q473">
            <v>3163650</v>
          </cell>
          <cell r="R473">
            <v>3163650</v>
          </cell>
          <cell r="S473" t="str">
            <v>439643</v>
          </cell>
          <cell r="T473" t="str">
            <v>90/QĐ-BVQY103</v>
          </cell>
          <cell r="U473">
            <v>46022</v>
          </cell>
          <cell r="V473">
            <v>0</v>
          </cell>
          <cell r="W473">
            <v>0</v>
          </cell>
          <cell r="X473">
            <v>10</v>
          </cell>
          <cell r="Y473">
            <v>10</v>
          </cell>
          <cell r="Z473">
            <v>0</v>
          </cell>
          <cell r="AA473">
            <v>3163650</v>
          </cell>
          <cell r="AB473">
            <v>31636500</v>
          </cell>
          <cell r="AC473">
            <v>10</v>
          </cell>
          <cell r="AD473">
            <v>3163650</v>
          </cell>
          <cell r="AE473">
            <v>31636500</v>
          </cell>
          <cell r="AF473">
            <v>0</v>
          </cell>
          <cell r="AG473">
            <v>0</v>
          </cell>
          <cell r="AJ473">
            <v>527708</v>
          </cell>
          <cell r="AK473">
            <v>49</v>
          </cell>
        </row>
        <row r="474">
          <cell r="E474" t="str">
            <v>Định lượng Cortisol</v>
          </cell>
          <cell r="F474" t="str">
            <v>33600
ACCESS CORTISOL</v>
          </cell>
          <cell r="H474" t="str">
            <v>Hộp</v>
          </cell>
          <cell r="I474" t="str">
            <v/>
          </cell>
          <cell r="J474" t="str">
            <v>Công ty TNHH Thiết bị Minh Tâm</v>
          </cell>
          <cell r="K474" t="str">
            <v>Beckman Coulter, Inc., Mỹ</v>
          </cell>
          <cell r="L474" t="str">
            <v>Hoa Kỳ</v>
          </cell>
          <cell r="M474" t="str">
            <v/>
          </cell>
          <cell r="N474" t="str">
            <v>2100529ĐKLH/BYT-TB-CT</v>
          </cell>
          <cell r="O474">
            <v>3163650</v>
          </cell>
          <cell r="P474">
            <v>3163650</v>
          </cell>
          <cell r="Q474">
            <v>3163650</v>
          </cell>
          <cell r="R474">
            <v>3163650</v>
          </cell>
          <cell r="S474" t="str">
            <v>439613</v>
          </cell>
          <cell r="T474" t="str">
            <v>2851/QĐ-BVQY103</v>
          </cell>
          <cell r="U474">
            <v>45991</v>
          </cell>
          <cell r="V474">
            <v>0</v>
          </cell>
          <cell r="W474">
            <v>0</v>
          </cell>
          <cell r="X474">
            <v>10</v>
          </cell>
          <cell r="Y474">
            <v>10</v>
          </cell>
          <cell r="Z474">
            <v>0</v>
          </cell>
          <cell r="AA474">
            <v>3163650</v>
          </cell>
          <cell r="AB474">
            <v>31636500</v>
          </cell>
          <cell r="AC474">
            <v>10</v>
          </cell>
          <cell r="AD474">
            <v>3163650</v>
          </cell>
          <cell r="AE474">
            <v>31636500</v>
          </cell>
          <cell r="AF474">
            <v>0</v>
          </cell>
          <cell r="AG474">
            <v>0</v>
          </cell>
          <cell r="AJ474">
            <v>394956</v>
          </cell>
          <cell r="AK474">
            <v>49</v>
          </cell>
        </row>
        <row r="475">
          <cell r="E475" t="str">
            <v>Định lượng CRP</v>
          </cell>
          <cell r="F475" t="str">
            <v>OSR6199 
CRP LATEX</v>
          </cell>
          <cell r="H475" t="str">
            <v>Hộp</v>
          </cell>
          <cell r="I475" t="str">
            <v/>
          </cell>
          <cell r="J475" t="str">
            <v>Công ty TNHH Thiết bị Minh Tâm</v>
          </cell>
          <cell r="K475" t="str">
            <v>Denka Co. Ltd., Nhật Bản sản xuất cho Beckman Coulter, Inc., Mỹ</v>
          </cell>
          <cell r="L475" t="str">
            <v>Nhật Bản</v>
          </cell>
          <cell r="M475" t="str">
            <v/>
          </cell>
          <cell r="N475" t="str">
            <v>220002394/PCBB-BYT</v>
          </cell>
          <cell r="O475">
            <v>15573600</v>
          </cell>
          <cell r="P475">
            <v>15573600</v>
          </cell>
          <cell r="Q475">
            <v>15573600</v>
          </cell>
          <cell r="R475">
            <v>15573600</v>
          </cell>
          <cell r="S475" t="str">
            <v>2467</v>
          </cell>
          <cell r="T475" t="str">
            <v>743/QĐ-BVQY103</v>
          </cell>
          <cell r="U475">
            <v>46143</v>
          </cell>
          <cell r="V475">
            <v>0</v>
          </cell>
          <cell r="W475">
            <v>0</v>
          </cell>
          <cell r="X475">
            <v>15</v>
          </cell>
          <cell r="Y475">
            <v>15</v>
          </cell>
          <cell r="Z475">
            <v>0</v>
          </cell>
          <cell r="AA475">
            <v>15573600</v>
          </cell>
          <cell r="AB475">
            <v>233604000</v>
          </cell>
          <cell r="AC475">
            <v>15</v>
          </cell>
          <cell r="AD475">
            <v>15573600</v>
          </cell>
          <cell r="AE475">
            <v>233604000</v>
          </cell>
          <cell r="AF475">
            <v>0</v>
          </cell>
          <cell r="AG475">
            <v>0</v>
          </cell>
          <cell r="AJ475">
            <v>546581</v>
          </cell>
          <cell r="AK475">
            <v>86</v>
          </cell>
        </row>
        <row r="476">
          <cell r="E476" t="str">
            <v>Định lượng CRP</v>
          </cell>
          <cell r="F476" t="str">
            <v>OSR6199 
CRP LATEX</v>
          </cell>
          <cell r="H476" t="str">
            <v>Hộp</v>
          </cell>
          <cell r="I476" t="str">
            <v/>
          </cell>
          <cell r="J476" t="str">
            <v>Công ty TNHH Thiết bị Minh Tâm</v>
          </cell>
          <cell r="K476" t="str">
            <v>Denka Co. Ltd., Nhật Bản sản xuất cho Beckman Coulter, Inc., Mỹ</v>
          </cell>
          <cell r="L476" t="str">
            <v>Nhật Bản</v>
          </cell>
          <cell r="M476" t="str">
            <v/>
          </cell>
          <cell r="N476" t="str">
            <v>220002394/PCBB-BYT</v>
          </cell>
          <cell r="O476">
            <v>15573600</v>
          </cell>
          <cell r="P476">
            <v>15573600</v>
          </cell>
          <cell r="Q476">
            <v>15573600</v>
          </cell>
          <cell r="R476">
            <v>15573600</v>
          </cell>
          <cell r="S476" t="str">
            <v>2459</v>
          </cell>
          <cell r="T476" t="str">
            <v>743/QĐ-BVQY103</v>
          </cell>
          <cell r="U476">
            <v>46054</v>
          </cell>
          <cell r="V476">
            <v>0</v>
          </cell>
          <cell r="W476">
            <v>0</v>
          </cell>
          <cell r="X476">
            <v>51</v>
          </cell>
          <cell r="Y476">
            <v>51</v>
          </cell>
          <cell r="Z476">
            <v>0</v>
          </cell>
          <cell r="AA476">
            <v>15573600</v>
          </cell>
          <cell r="AB476">
            <v>794253600</v>
          </cell>
          <cell r="AC476">
            <v>51</v>
          </cell>
          <cell r="AD476">
            <v>15573600</v>
          </cell>
          <cell r="AE476">
            <v>794253600</v>
          </cell>
          <cell r="AF476">
            <v>0</v>
          </cell>
          <cell r="AG476">
            <v>0</v>
          </cell>
          <cell r="AJ476">
            <v>533529</v>
          </cell>
          <cell r="AK476">
            <v>86</v>
          </cell>
        </row>
        <row r="477">
          <cell r="E477" t="str">
            <v>Định lượng CRP</v>
          </cell>
          <cell r="F477" t="str">
            <v>OSR6199 CRP Latex</v>
          </cell>
          <cell r="H477" t="str">
            <v>Hộp</v>
          </cell>
          <cell r="I477" t="str">
            <v/>
          </cell>
          <cell r="J477" t="str">
            <v>Công ty TNHH Thiết bị Minh Tâm</v>
          </cell>
          <cell r="K477" t="str">
            <v>Denka Seiken Co., Ltd./Nhật Bản sản xuất cho Beckman Coulter/Mỹ</v>
          </cell>
          <cell r="L477" t="str">
            <v>Nhật</v>
          </cell>
          <cell r="M477" t="str">
            <v/>
          </cell>
          <cell r="N477" t="str">
            <v>220002394/PCBB-BYT</v>
          </cell>
          <cell r="O477">
            <v>15573600</v>
          </cell>
          <cell r="P477">
            <v>15573600</v>
          </cell>
          <cell r="Q477">
            <v>15573600</v>
          </cell>
          <cell r="R477">
            <v>15573600</v>
          </cell>
          <cell r="S477" t="str">
            <v>2454</v>
          </cell>
          <cell r="T477" t="str">
            <v>90/QĐ-BVQY103</v>
          </cell>
          <cell r="U477">
            <v>46023</v>
          </cell>
          <cell r="V477">
            <v>0</v>
          </cell>
          <cell r="W477">
            <v>0</v>
          </cell>
          <cell r="X477">
            <v>20</v>
          </cell>
          <cell r="Y477">
            <v>20</v>
          </cell>
          <cell r="Z477">
            <v>0</v>
          </cell>
          <cell r="AA477">
            <v>15573600</v>
          </cell>
          <cell r="AB477">
            <v>311472000</v>
          </cell>
          <cell r="AC477">
            <v>20</v>
          </cell>
          <cell r="AD477">
            <v>15573600</v>
          </cell>
          <cell r="AE477">
            <v>311472000</v>
          </cell>
          <cell r="AF477">
            <v>0</v>
          </cell>
          <cell r="AG477">
            <v>0</v>
          </cell>
          <cell r="AJ477">
            <v>527701</v>
          </cell>
          <cell r="AK477">
            <v>86</v>
          </cell>
        </row>
        <row r="478">
          <cell r="E478" t="str">
            <v>Định lượng Cholesterol toàn phần</v>
          </cell>
          <cell r="F478" t="str">
            <v>OSR6216 
CHOLESTEROL</v>
          </cell>
          <cell r="H478" t="str">
            <v>Hộp</v>
          </cell>
          <cell r="I478" t="str">
            <v/>
          </cell>
          <cell r="J478" t="str">
            <v>Công ty TNHH Thiết bị Minh Tâm</v>
          </cell>
          <cell r="K478" t="str">
            <v>Beckman Coulter Ireland Inc., Ai-len sản xuất cho Beckman Coulter, Inc., Mỹ</v>
          </cell>
          <cell r="L478" t="str">
            <v>Ai-len</v>
          </cell>
          <cell r="M478" t="str">
            <v/>
          </cell>
          <cell r="N478" t="str">
            <v>240000685/PCBB-HN</v>
          </cell>
          <cell r="O478">
            <v>5378940</v>
          </cell>
          <cell r="P478">
            <v>5378940</v>
          </cell>
          <cell r="Q478">
            <v>5378940</v>
          </cell>
          <cell r="R478">
            <v>5378940</v>
          </cell>
          <cell r="S478" t="str">
            <v>2634</v>
          </cell>
          <cell r="T478" t="str">
            <v>743/QĐ-BVQY103</v>
          </cell>
          <cell r="U478">
            <v>46266</v>
          </cell>
          <cell r="V478">
            <v>0</v>
          </cell>
          <cell r="W478">
            <v>0</v>
          </cell>
          <cell r="X478">
            <v>10</v>
          </cell>
          <cell r="Y478">
            <v>10</v>
          </cell>
          <cell r="Z478">
            <v>0</v>
          </cell>
          <cell r="AA478">
            <v>5378940</v>
          </cell>
          <cell r="AB478">
            <v>53789400</v>
          </cell>
          <cell r="AC478">
            <v>10</v>
          </cell>
          <cell r="AD478">
            <v>5378940</v>
          </cell>
          <cell r="AE478">
            <v>53789400</v>
          </cell>
          <cell r="AF478">
            <v>0</v>
          </cell>
          <cell r="AG478">
            <v>0</v>
          </cell>
          <cell r="AJ478">
            <v>540904</v>
          </cell>
          <cell r="AK478">
            <v>11</v>
          </cell>
        </row>
        <row r="479">
          <cell r="E479" t="str">
            <v>Định lượng Cholesterol toàn phần</v>
          </cell>
          <cell r="F479" t="str">
            <v>OSR6216 
CHOLESTEROL</v>
          </cell>
          <cell r="H479" t="str">
            <v>Hộp</v>
          </cell>
          <cell r="I479" t="str">
            <v/>
          </cell>
          <cell r="J479" t="str">
            <v>Công ty TNHH Thiết bị Minh Tâm</v>
          </cell>
          <cell r="K479" t="str">
            <v>Beckman Coulter Ireland Inc., Ai-len sản xuất cho Beckman Coulter, Inc., Mỹ</v>
          </cell>
          <cell r="L479" t="str">
            <v>Ai-len</v>
          </cell>
          <cell r="M479" t="str">
            <v/>
          </cell>
          <cell r="N479" t="str">
            <v>240000685/PCBB-HN</v>
          </cell>
          <cell r="O479">
            <v>5378940</v>
          </cell>
          <cell r="P479">
            <v>5378940</v>
          </cell>
          <cell r="Q479">
            <v>5378940</v>
          </cell>
          <cell r="R479">
            <v>5378940</v>
          </cell>
          <cell r="S479" t="str">
            <v>2632</v>
          </cell>
          <cell r="T479" t="str">
            <v>743/QĐ-BVQY103</v>
          </cell>
          <cell r="U479">
            <v>46204</v>
          </cell>
          <cell r="V479">
            <v>0</v>
          </cell>
          <cell r="W479">
            <v>0</v>
          </cell>
          <cell r="X479">
            <v>1</v>
          </cell>
          <cell r="Y479">
            <v>1</v>
          </cell>
          <cell r="Z479">
            <v>0</v>
          </cell>
          <cell r="AA479">
            <v>5378940</v>
          </cell>
          <cell r="AB479">
            <v>5378940</v>
          </cell>
          <cell r="AC479">
            <v>1</v>
          </cell>
          <cell r="AD479">
            <v>5378940</v>
          </cell>
          <cell r="AE479">
            <v>5378940</v>
          </cell>
          <cell r="AF479">
            <v>0</v>
          </cell>
          <cell r="AG479">
            <v>0</v>
          </cell>
          <cell r="AJ479">
            <v>537580</v>
          </cell>
          <cell r="AK479">
            <v>11</v>
          </cell>
        </row>
        <row r="480">
          <cell r="E480" t="str">
            <v>Định lượng Folate</v>
          </cell>
          <cell r="F480" t="str">
            <v>A98032; ACCESS FOLATE</v>
          </cell>
          <cell r="H480" t="str">
            <v>Hộp</v>
          </cell>
          <cell r="I480" t="str">
            <v/>
          </cell>
          <cell r="J480" t="str">
            <v>Công ty TNHH Thiết bị Minh Tâm</v>
          </cell>
          <cell r="K480" t="str">
            <v>Beckman Coulter, Inc., Mỹ</v>
          </cell>
          <cell r="L480" t="str">
            <v>Mỹ</v>
          </cell>
          <cell r="M480" t="str">
            <v/>
          </cell>
          <cell r="N480" t="str">
            <v>220001167/PCBB-BYT</v>
          </cell>
          <cell r="O480">
            <v>3481800</v>
          </cell>
          <cell r="P480">
            <v>3481800</v>
          </cell>
          <cell r="Q480">
            <v>3481800</v>
          </cell>
          <cell r="R480">
            <v>3481800</v>
          </cell>
          <cell r="S480" t="str">
            <v>440193</v>
          </cell>
          <cell r="T480" t="str">
            <v>90/QĐ-BVQY103</v>
          </cell>
          <cell r="U480">
            <v>45930</v>
          </cell>
          <cell r="V480">
            <v>0</v>
          </cell>
          <cell r="W480">
            <v>0</v>
          </cell>
          <cell r="X480">
            <v>1</v>
          </cell>
          <cell r="Y480">
            <v>1</v>
          </cell>
          <cell r="Z480">
            <v>0</v>
          </cell>
          <cell r="AA480">
            <v>3481800</v>
          </cell>
          <cell r="AB480">
            <v>3481800</v>
          </cell>
          <cell r="AC480">
            <v>1</v>
          </cell>
          <cell r="AD480">
            <v>3481800</v>
          </cell>
          <cell r="AE480">
            <v>3481800</v>
          </cell>
          <cell r="AF480">
            <v>0</v>
          </cell>
          <cell r="AG480">
            <v>0</v>
          </cell>
          <cell r="AJ480">
            <v>543260</v>
          </cell>
          <cell r="AK480">
            <v>1</v>
          </cell>
        </row>
        <row r="481">
          <cell r="E481" t="str">
            <v>Định lượng Free PSA</v>
          </cell>
          <cell r="F481" t="str">
            <v>ACCESS HYBRITECH free PSA; 37210</v>
          </cell>
          <cell r="H481" t="str">
            <v>Hộp</v>
          </cell>
          <cell r="I481" t="str">
            <v/>
          </cell>
          <cell r="J481" t="str">
            <v>Công ty TNHH Thiết bị Minh Tâm</v>
          </cell>
          <cell r="K481" t="str">
            <v>Beckman Coulter, Inc.</v>
          </cell>
          <cell r="L481" t="str">
            <v>Mỹ</v>
          </cell>
          <cell r="M481" t="str">
            <v/>
          </cell>
          <cell r="N481" t="str">
            <v>2400229ĐKLH/BYT-HTTB</v>
          </cell>
          <cell r="O481">
            <v>8773800</v>
          </cell>
          <cell r="P481">
            <v>8773800</v>
          </cell>
          <cell r="Q481">
            <v>8773800</v>
          </cell>
          <cell r="R481">
            <v>8773800</v>
          </cell>
          <cell r="S481" t="str">
            <v>440530</v>
          </cell>
          <cell r="T481" t="str">
            <v>743/QĐ-BVQY103</v>
          </cell>
          <cell r="U481">
            <v>46022</v>
          </cell>
          <cell r="V481">
            <v>0</v>
          </cell>
          <cell r="W481">
            <v>0</v>
          </cell>
          <cell r="X481">
            <v>3</v>
          </cell>
          <cell r="Y481">
            <v>3</v>
          </cell>
          <cell r="Z481">
            <v>0</v>
          </cell>
          <cell r="AA481">
            <v>8773800</v>
          </cell>
          <cell r="AB481">
            <v>26321400</v>
          </cell>
          <cell r="AC481">
            <v>3</v>
          </cell>
          <cell r="AD481">
            <v>8773800</v>
          </cell>
          <cell r="AE481">
            <v>26321400</v>
          </cell>
          <cell r="AF481">
            <v>0</v>
          </cell>
          <cell r="AG481">
            <v>0</v>
          </cell>
          <cell r="AJ481">
            <v>543268</v>
          </cell>
          <cell r="AK481">
            <v>18</v>
          </cell>
        </row>
        <row r="482">
          <cell r="E482" t="str">
            <v>Định lượng Free PSA</v>
          </cell>
          <cell r="F482" t="str">
            <v>ACCESS HYBRITECH free PSA; 37210</v>
          </cell>
          <cell r="H482" t="str">
            <v>Hộp</v>
          </cell>
          <cell r="I482" t="str">
            <v/>
          </cell>
          <cell r="J482" t="str">
            <v>Công ty TNHH Thiết bị Minh Tâm</v>
          </cell>
          <cell r="K482" t="str">
            <v>Beckman Coulter, Inc.</v>
          </cell>
          <cell r="L482" t="str">
            <v>Mỹ</v>
          </cell>
          <cell r="M482" t="str">
            <v/>
          </cell>
          <cell r="N482" t="str">
            <v>2400229ĐKLH/BYT-HTTB</v>
          </cell>
          <cell r="O482">
            <v>8773800</v>
          </cell>
          <cell r="P482">
            <v>8773800</v>
          </cell>
          <cell r="Q482">
            <v>8773800</v>
          </cell>
          <cell r="R482">
            <v>8773800</v>
          </cell>
          <cell r="S482" t="str">
            <v>440244</v>
          </cell>
          <cell r="T482" t="str">
            <v>743/QĐ-BVQY103</v>
          </cell>
          <cell r="U482">
            <v>45930</v>
          </cell>
          <cell r="V482">
            <v>0</v>
          </cell>
          <cell r="W482">
            <v>0</v>
          </cell>
          <cell r="X482">
            <v>11</v>
          </cell>
          <cell r="Y482">
            <v>11</v>
          </cell>
          <cell r="Z482">
            <v>0</v>
          </cell>
          <cell r="AA482">
            <v>8773800</v>
          </cell>
          <cell r="AB482">
            <v>96511800</v>
          </cell>
          <cell r="AC482">
            <v>11</v>
          </cell>
          <cell r="AD482">
            <v>8773800</v>
          </cell>
          <cell r="AE482">
            <v>96511800</v>
          </cell>
          <cell r="AF482">
            <v>0</v>
          </cell>
          <cell r="AG482">
            <v>0</v>
          </cell>
          <cell r="AJ482">
            <v>532011</v>
          </cell>
          <cell r="AK482">
            <v>18</v>
          </cell>
        </row>
        <row r="483">
          <cell r="E483" t="str">
            <v>Định lượng Free PSA</v>
          </cell>
          <cell r="F483" t="str">
            <v>ACCESS HYBRITECH free PSA; 37210</v>
          </cell>
          <cell r="H483" t="str">
            <v>Hộp</v>
          </cell>
          <cell r="I483" t="str">
            <v/>
          </cell>
          <cell r="J483" t="str">
            <v>Công ty TNHH Thiết bị Minh Tâm</v>
          </cell>
          <cell r="K483" t="str">
            <v>Beckman Coulter, Inc.</v>
          </cell>
          <cell r="L483" t="str">
            <v>Mỹ</v>
          </cell>
          <cell r="M483" t="str">
            <v/>
          </cell>
          <cell r="N483" t="str">
            <v>8085NK/BYT-TB-CT</v>
          </cell>
          <cell r="O483">
            <v>8773800</v>
          </cell>
          <cell r="P483">
            <v>8773800</v>
          </cell>
          <cell r="Q483">
            <v>8773800</v>
          </cell>
          <cell r="R483">
            <v>8773800</v>
          </cell>
          <cell r="S483" t="str">
            <v>439685</v>
          </cell>
          <cell r="T483" t="str">
            <v>4389/QĐ-BVQY103</v>
          </cell>
          <cell r="U483">
            <v>45838</v>
          </cell>
          <cell r="V483">
            <v>0</v>
          </cell>
          <cell r="W483">
            <v>0</v>
          </cell>
          <cell r="X483">
            <v>4</v>
          </cell>
          <cell r="Y483">
            <v>4</v>
          </cell>
          <cell r="Z483">
            <v>0</v>
          </cell>
          <cell r="AA483">
            <v>8773800</v>
          </cell>
          <cell r="AB483">
            <v>35095200</v>
          </cell>
          <cell r="AC483">
            <v>4</v>
          </cell>
          <cell r="AD483">
            <v>8773800</v>
          </cell>
          <cell r="AE483">
            <v>35095200</v>
          </cell>
          <cell r="AF483">
            <v>0</v>
          </cell>
          <cell r="AG483">
            <v>0</v>
          </cell>
          <cell r="AJ483">
            <v>522159</v>
          </cell>
          <cell r="AK483">
            <v>18</v>
          </cell>
        </row>
        <row r="484">
          <cell r="E484" t="str">
            <v>Định lượng HDL-C (High density lipoprotein Cholesterol)</v>
          </cell>
          <cell r="F484" t="str">
            <v>OSR6287; HDL-CHOLESTEROL</v>
          </cell>
          <cell r="H484" t="str">
            <v>Hộp</v>
          </cell>
          <cell r="I484" t="str">
            <v/>
          </cell>
          <cell r="J484" t="str">
            <v>Công ty TNHH Thiết bị Minh Tâm</v>
          </cell>
          <cell r="K484" t="str">
            <v>FUJIFILM Wako Pure Chemical Corporation, Nhật Bản sản xuất cho Beckman Coulter Ireland Inc., Ai-len</v>
          </cell>
          <cell r="L484" t="str">
            <v>Nhật Bản</v>
          </cell>
          <cell r="M484" t="str">
            <v/>
          </cell>
          <cell r="N484" t="str">
            <v>230002052/PCBB-HN</v>
          </cell>
          <cell r="O484">
            <v>19433400</v>
          </cell>
          <cell r="P484">
            <v>19433400</v>
          </cell>
          <cell r="Q484">
            <v>19433400</v>
          </cell>
          <cell r="R484">
            <v>19433400</v>
          </cell>
          <cell r="S484" t="str">
            <v>2430</v>
          </cell>
          <cell r="T484" t="str">
            <v>743/QĐ-BVQY103</v>
          </cell>
          <cell r="U484">
            <v>46174</v>
          </cell>
          <cell r="V484">
            <v>0</v>
          </cell>
          <cell r="W484">
            <v>0</v>
          </cell>
          <cell r="X484">
            <v>6</v>
          </cell>
          <cell r="Y484">
            <v>6</v>
          </cell>
          <cell r="Z484">
            <v>0</v>
          </cell>
          <cell r="AA484">
            <v>19433400</v>
          </cell>
          <cell r="AB484">
            <v>116600400</v>
          </cell>
          <cell r="AC484">
            <v>6</v>
          </cell>
          <cell r="AD484">
            <v>19433400</v>
          </cell>
          <cell r="AE484">
            <v>116600400</v>
          </cell>
          <cell r="AF484">
            <v>0</v>
          </cell>
          <cell r="AG484">
            <v>0</v>
          </cell>
          <cell r="AJ484">
            <v>546452</v>
          </cell>
          <cell r="AK484">
            <v>33</v>
          </cell>
        </row>
        <row r="485">
          <cell r="E485" t="str">
            <v>Định lượng HDL-C (High density lipoprotein Cholesterol)</v>
          </cell>
          <cell r="F485" t="str">
            <v>OSR6287; HDL-CHOLESTEROL</v>
          </cell>
          <cell r="H485" t="str">
            <v>Hộp</v>
          </cell>
          <cell r="I485" t="str">
            <v/>
          </cell>
          <cell r="J485" t="str">
            <v>Công ty TNHH Thiết bị Minh Tâm</v>
          </cell>
          <cell r="K485" t="str">
            <v>FUJIFILM Wako Pure Chemical Corporation, Nhật Bản sản xuất cho Beckman Coulter Ireland Inc., Ai-len</v>
          </cell>
          <cell r="L485" t="str">
            <v>Nhật Bản</v>
          </cell>
          <cell r="M485" t="str">
            <v/>
          </cell>
          <cell r="N485" t="str">
            <v>230002052/PCBB-HN</v>
          </cell>
          <cell r="O485">
            <v>19433400</v>
          </cell>
          <cell r="P485">
            <v>19433400</v>
          </cell>
          <cell r="Q485">
            <v>19433400</v>
          </cell>
          <cell r="R485">
            <v>19433400</v>
          </cell>
          <cell r="S485" t="str">
            <v>2429</v>
          </cell>
          <cell r="T485" t="str">
            <v>743/QĐ-BVQY103</v>
          </cell>
          <cell r="U485">
            <v>46082</v>
          </cell>
          <cell r="V485">
            <v>0</v>
          </cell>
          <cell r="W485">
            <v>0</v>
          </cell>
          <cell r="X485">
            <v>27</v>
          </cell>
          <cell r="Y485">
            <v>27</v>
          </cell>
          <cell r="Z485">
            <v>0</v>
          </cell>
          <cell r="AA485">
            <v>19433400</v>
          </cell>
          <cell r="AB485">
            <v>524701800</v>
          </cell>
          <cell r="AC485">
            <v>27</v>
          </cell>
          <cell r="AD485">
            <v>19433400</v>
          </cell>
          <cell r="AE485">
            <v>524701800</v>
          </cell>
          <cell r="AF485">
            <v>0</v>
          </cell>
          <cell r="AG485">
            <v>0</v>
          </cell>
          <cell r="AJ485">
            <v>531906</v>
          </cell>
          <cell r="AK485">
            <v>33</v>
          </cell>
        </row>
        <row r="486">
          <cell r="E486" t="str">
            <v>ĐỊnh lượng hsTnI</v>
          </cell>
          <cell r="F486" t="str">
            <v>B52699
ACCESS hsTnI</v>
          </cell>
          <cell r="H486" t="str">
            <v>Hộp</v>
          </cell>
          <cell r="I486" t="str">
            <v/>
          </cell>
          <cell r="J486" t="str">
            <v>Công ty TNHH Thiết bị Minh Tâm</v>
          </cell>
          <cell r="K486" t="str">
            <v>Beckman Coulter, Inc., Mỹ sản xuất cho Immunotech S.A.S, Pháp</v>
          </cell>
          <cell r="L486" t="str">
            <v>Hoa Kỳ</v>
          </cell>
          <cell r="M486" t="str">
            <v/>
          </cell>
          <cell r="N486" t="str">
            <v>2301396ĐKLH/BYT-HTTB</v>
          </cell>
          <cell r="O486">
            <v>6825000</v>
          </cell>
          <cell r="P486">
            <v>6825000</v>
          </cell>
          <cell r="Q486">
            <v>6825000</v>
          </cell>
          <cell r="R486">
            <v>6825000</v>
          </cell>
          <cell r="S486" t="str">
            <v>538141</v>
          </cell>
          <cell r="T486" t="str">
            <v>743/QĐ-BVQY103</v>
          </cell>
          <cell r="U486">
            <v>46112</v>
          </cell>
          <cell r="V486">
            <v>0</v>
          </cell>
          <cell r="W486">
            <v>0</v>
          </cell>
          <cell r="X486">
            <v>42</v>
          </cell>
          <cell r="Y486">
            <v>42</v>
          </cell>
          <cell r="Z486">
            <v>0</v>
          </cell>
          <cell r="AA486">
            <v>6825000</v>
          </cell>
          <cell r="AB486">
            <v>286650000</v>
          </cell>
          <cell r="AC486">
            <v>42</v>
          </cell>
          <cell r="AD486">
            <v>6825000</v>
          </cell>
          <cell r="AE486">
            <v>286650000</v>
          </cell>
          <cell r="AF486">
            <v>0</v>
          </cell>
          <cell r="AG486">
            <v>0</v>
          </cell>
          <cell r="AJ486">
            <v>546639</v>
          </cell>
          <cell r="AK486">
            <v>304</v>
          </cell>
        </row>
        <row r="487">
          <cell r="E487" t="str">
            <v>ĐỊnh lượng hsTnI</v>
          </cell>
          <cell r="F487" t="str">
            <v>B52699
ACCESS hsTnI</v>
          </cell>
          <cell r="H487" t="str">
            <v>Hộp</v>
          </cell>
          <cell r="I487" t="str">
            <v/>
          </cell>
          <cell r="J487" t="str">
            <v>Công ty TNHH Thiết bị Minh Tâm</v>
          </cell>
          <cell r="K487" t="str">
            <v>Beckman Coulter, Inc., Mỹ sản xuất cho Immunotech S.A.S, Pháp</v>
          </cell>
          <cell r="L487" t="str">
            <v>Hoa Kỳ</v>
          </cell>
          <cell r="M487" t="str">
            <v/>
          </cell>
          <cell r="N487" t="str">
            <v>2301396ĐKLH/BYT-HTTB</v>
          </cell>
          <cell r="O487">
            <v>6825000</v>
          </cell>
          <cell r="P487">
            <v>6825000</v>
          </cell>
          <cell r="Q487">
            <v>6825000</v>
          </cell>
          <cell r="R487">
            <v>6825000</v>
          </cell>
          <cell r="S487" t="str">
            <v>538289</v>
          </cell>
          <cell r="T487" t="str">
            <v>743/QĐ-BVQY103</v>
          </cell>
          <cell r="U487">
            <v>46112</v>
          </cell>
          <cell r="V487">
            <v>0</v>
          </cell>
          <cell r="W487">
            <v>0</v>
          </cell>
          <cell r="X487">
            <v>8</v>
          </cell>
          <cell r="Y487">
            <v>8</v>
          </cell>
          <cell r="Z487">
            <v>0</v>
          </cell>
          <cell r="AA487">
            <v>6825000</v>
          </cell>
          <cell r="AB487">
            <v>54600000</v>
          </cell>
          <cell r="AC487">
            <v>8</v>
          </cell>
          <cell r="AD487">
            <v>6825000</v>
          </cell>
          <cell r="AE487">
            <v>54600000</v>
          </cell>
          <cell r="AF487">
            <v>0</v>
          </cell>
          <cell r="AG487">
            <v>0</v>
          </cell>
          <cell r="AJ487">
            <v>546514</v>
          </cell>
          <cell r="AK487">
            <v>304</v>
          </cell>
        </row>
        <row r="488">
          <cell r="E488" t="str">
            <v>ĐỊnh lượng hsTnI</v>
          </cell>
          <cell r="F488" t="str">
            <v>B52699
ACCESS hsTnI</v>
          </cell>
          <cell r="H488" t="str">
            <v>Hộp</v>
          </cell>
          <cell r="I488" t="str">
            <v/>
          </cell>
          <cell r="J488" t="str">
            <v>Công ty TNHH Thiết bị Minh Tâm</v>
          </cell>
          <cell r="K488" t="str">
            <v>Beckman Coulter, Inc., Mỹ sản xuất cho Immunotech S.A.S, Pháp</v>
          </cell>
          <cell r="L488" t="str">
            <v>Hoa Kỳ</v>
          </cell>
          <cell r="M488" t="str">
            <v/>
          </cell>
          <cell r="N488" t="str">
            <v>2301396ĐKLH/BYT-HTTB</v>
          </cell>
          <cell r="O488">
            <v>6825000</v>
          </cell>
          <cell r="P488">
            <v>6825000</v>
          </cell>
          <cell r="Q488">
            <v>6825000</v>
          </cell>
          <cell r="R488">
            <v>6825000</v>
          </cell>
          <cell r="S488" t="str">
            <v>440545</v>
          </cell>
          <cell r="T488" t="str">
            <v>743/QĐ-BVQY103</v>
          </cell>
          <cell r="U488">
            <v>46053</v>
          </cell>
          <cell r="V488">
            <v>0</v>
          </cell>
          <cell r="W488">
            <v>0</v>
          </cell>
          <cell r="X488">
            <v>50</v>
          </cell>
          <cell r="Y488">
            <v>50</v>
          </cell>
          <cell r="Z488">
            <v>0</v>
          </cell>
          <cell r="AA488">
            <v>6825000</v>
          </cell>
          <cell r="AB488">
            <v>341250000</v>
          </cell>
          <cell r="AC488">
            <v>50</v>
          </cell>
          <cell r="AD488">
            <v>6825000</v>
          </cell>
          <cell r="AE488">
            <v>341250000</v>
          </cell>
          <cell r="AF488">
            <v>0</v>
          </cell>
          <cell r="AG488">
            <v>0</v>
          </cell>
          <cell r="AJ488">
            <v>543264</v>
          </cell>
          <cell r="AK488">
            <v>304</v>
          </cell>
        </row>
        <row r="489">
          <cell r="E489" t="str">
            <v>ĐỊnh lượng hsTnI</v>
          </cell>
          <cell r="F489" t="str">
            <v>B52699
ACCESS hsTnI</v>
          </cell>
          <cell r="H489" t="str">
            <v>Hộp</v>
          </cell>
          <cell r="I489" t="str">
            <v/>
          </cell>
          <cell r="J489" t="str">
            <v>Công ty TNHH Thiết bị Minh Tâm</v>
          </cell>
          <cell r="K489" t="str">
            <v>Beckman Coulter, Inc., Mỹ sản xuất cho Immunotech S.A.S, Pháp</v>
          </cell>
          <cell r="L489" t="str">
            <v>Hoa Kỳ</v>
          </cell>
          <cell r="M489" t="str">
            <v/>
          </cell>
          <cell r="N489" t="str">
            <v>2301396ĐKLH/BYT-HTTB</v>
          </cell>
          <cell r="O489">
            <v>6825000</v>
          </cell>
          <cell r="P489">
            <v>6825000</v>
          </cell>
          <cell r="Q489">
            <v>6825000</v>
          </cell>
          <cell r="R489">
            <v>6825000</v>
          </cell>
          <cell r="S489" t="str">
            <v>440082</v>
          </cell>
          <cell r="T489" t="str">
            <v>743/QĐ-BVQY103</v>
          </cell>
          <cell r="U489">
            <v>45961</v>
          </cell>
          <cell r="V489">
            <v>0</v>
          </cell>
          <cell r="W489">
            <v>0</v>
          </cell>
          <cell r="X489">
            <v>102</v>
          </cell>
          <cell r="Y489">
            <v>102</v>
          </cell>
          <cell r="Z489">
            <v>0</v>
          </cell>
          <cell r="AA489">
            <v>6825000</v>
          </cell>
          <cell r="AB489">
            <v>696150000</v>
          </cell>
          <cell r="AC489">
            <v>102</v>
          </cell>
          <cell r="AD489">
            <v>6825000</v>
          </cell>
          <cell r="AE489">
            <v>696150000</v>
          </cell>
          <cell r="AF489">
            <v>0</v>
          </cell>
          <cell r="AG489">
            <v>0</v>
          </cell>
          <cell r="AJ489">
            <v>532009</v>
          </cell>
          <cell r="AK489">
            <v>304</v>
          </cell>
        </row>
        <row r="490">
          <cell r="E490" t="str">
            <v>ĐỊnh lượng hsTnI</v>
          </cell>
          <cell r="F490" t="str">
            <v>B52699
ACCESS hsTnI</v>
          </cell>
          <cell r="H490" t="str">
            <v>Hộp</v>
          </cell>
          <cell r="I490" t="str">
            <v/>
          </cell>
          <cell r="J490" t="str">
            <v>Công ty TNHH Thiết bị Minh Tâm</v>
          </cell>
          <cell r="K490" t="str">
            <v>Beckman Coulter, Inc., Mỹ sản xuất cho Immunotech S.A.S, Pháp</v>
          </cell>
          <cell r="L490" t="str">
            <v>Hoa Kỳ</v>
          </cell>
          <cell r="M490" t="str">
            <v/>
          </cell>
          <cell r="N490" t="str">
            <v>2301396ĐKLH/BYT-HTTB</v>
          </cell>
          <cell r="O490">
            <v>6825000</v>
          </cell>
          <cell r="P490">
            <v>6825000</v>
          </cell>
          <cell r="Q490">
            <v>6825000</v>
          </cell>
          <cell r="R490">
            <v>6825000</v>
          </cell>
          <cell r="S490" t="str">
            <v>440125</v>
          </cell>
          <cell r="T490" t="str">
            <v>2965/QĐ-BVQY103</v>
          </cell>
          <cell r="U490">
            <v>45900</v>
          </cell>
          <cell r="V490">
            <v>0</v>
          </cell>
          <cell r="W490">
            <v>0</v>
          </cell>
          <cell r="X490">
            <v>12</v>
          </cell>
          <cell r="Y490">
            <v>12</v>
          </cell>
          <cell r="Z490">
            <v>0</v>
          </cell>
          <cell r="AA490">
            <v>6825000</v>
          </cell>
          <cell r="AB490">
            <v>81900000</v>
          </cell>
          <cell r="AC490">
            <v>12</v>
          </cell>
          <cell r="AD490">
            <v>6825000</v>
          </cell>
          <cell r="AE490">
            <v>81900000</v>
          </cell>
          <cell r="AF490">
            <v>0</v>
          </cell>
          <cell r="AG490">
            <v>0</v>
          </cell>
          <cell r="AJ490">
            <v>521785</v>
          </cell>
          <cell r="AK490">
            <v>304</v>
          </cell>
        </row>
        <row r="491">
          <cell r="E491" t="str">
            <v>ĐỊnh lượng hsTnI</v>
          </cell>
          <cell r="F491" t="str">
            <v>B52699
ACCESS hsTnI</v>
          </cell>
          <cell r="H491" t="str">
            <v>Hộp</v>
          </cell>
          <cell r="I491" t="str">
            <v/>
          </cell>
          <cell r="J491" t="str">
            <v>Công ty TNHH Thiết bị Minh Tâm</v>
          </cell>
          <cell r="K491" t="str">
            <v>Beckman Coulter, Inc., Mỹ sản xuất cho Immunotech S.A.S, Pháp</v>
          </cell>
          <cell r="L491" t="str">
            <v>Hoa Kỳ</v>
          </cell>
          <cell r="M491" t="str">
            <v/>
          </cell>
          <cell r="N491" t="str">
            <v>2301396ĐKLH/BYT-HTTB</v>
          </cell>
          <cell r="O491">
            <v>6825000</v>
          </cell>
          <cell r="P491">
            <v>6825000</v>
          </cell>
          <cell r="Q491">
            <v>6825000</v>
          </cell>
          <cell r="R491">
            <v>6825000</v>
          </cell>
          <cell r="S491" t="str">
            <v>439835</v>
          </cell>
          <cell r="T491" t="str">
            <v>2965/QĐ-BVQY103</v>
          </cell>
          <cell r="U491">
            <v>45838</v>
          </cell>
          <cell r="V491">
            <v>0</v>
          </cell>
          <cell r="W491">
            <v>0</v>
          </cell>
          <cell r="X491">
            <v>48</v>
          </cell>
          <cell r="Y491">
            <v>48</v>
          </cell>
          <cell r="Z491">
            <v>0</v>
          </cell>
          <cell r="AA491">
            <v>6825000</v>
          </cell>
          <cell r="AB491">
            <v>327600000</v>
          </cell>
          <cell r="AC491">
            <v>48</v>
          </cell>
          <cell r="AD491">
            <v>6825000</v>
          </cell>
          <cell r="AE491">
            <v>327600000</v>
          </cell>
          <cell r="AF491">
            <v>0</v>
          </cell>
          <cell r="AG491">
            <v>0</v>
          </cell>
          <cell r="AJ491">
            <v>519153</v>
          </cell>
          <cell r="AK491">
            <v>304</v>
          </cell>
        </row>
        <row r="492">
          <cell r="E492" t="str">
            <v>ĐỊnh lượng hsTnI</v>
          </cell>
          <cell r="F492" t="str">
            <v>B52699
ACCESS hsTnI</v>
          </cell>
          <cell r="H492" t="str">
            <v>Hộp</v>
          </cell>
          <cell r="I492" t="str">
            <v/>
          </cell>
          <cell r="J492" t="str">
            <v>Công ty TNHH Thiết bị Minh Tâm</v>
          </cell>
          <cell r="K492" t="str">
            <v>Beckman Coulter, Inc., Mỹ sản xuất cho Immunotech S.A.S, Pháp</v>
          </cell>
          <cell r="L492" t="str">
            <v>Hoa Kỳ</v>
          </cell>
          <cell r="M492" t="str">
            <v/>
          </cell>
          <cell r="N492" t="str">
            <v>2301396ĐKLH/BYT-HTTB</v>
          </cell>
          <cell r="O492">
            <v>6825000</v>
          </cell>
          <cell r="P492">
            <v>6825000</v>
          </cell>
          <cell r="Q492">
            <v>6825000</v>
          </cell>
          <cell r="R492">
            <v>6825000</v>
          </cell>
          <cell r="S492" t="str">
            <v>439628</v>
          </cell>
          <cell r="T492" t="str">
            <v>2965/QĐ-BVQY103</v>
          </cell>
          <cell r="U492">
            <v>45808</v>
          </cell>
          <cell r="V492">
            <v>0</v>
          </cell>
          <cell r="W492">
            <v>0</v>
          </cell>
          <cell r="X492">
            <v>40</v>
          </cell>
          <cell r="Y492">
            <v>40</v>
          </cell>
          <cell r="Z492">
            <v>0</v>
          </cell>
          <cell r="AA492">
            <v>6825000</v>
          </cell>
          <cell r="AB492">
            <v>273000000</v>
          </cell>
          <cell r="AC492">
            <v>40</v>
          </cell>
          <cell r="AD492">
            <v>6825000</v>
          </cell>
          <cell r="AE492">
            <v>273000000</v>
          </cell>
          <cell r="AF492">
            <v>0</v>
          </cell>
          <cell r="AG492">
            <v>0</v>
          </cell>
          <cell r="AJ492">
            <v>387403</v>
          </cell>
          <cell r="AK492">
            <v>304</v>
          </cell>
        </row>
        <row r="493">
          <cell r="E493" t="str">
            <v>ĐỊnh lượng hsTnI</v>
          </cell>
          <cell r="F493" t="str">
            <v>B52699
ACCESS hsTnI</v>
          </cell>
          <cell r="H493" t="str">
            <v>Hộp</v>
          </cell>
          <cell r="I493" t="str">
            <v/>
          </cell>
          <cell r="J493" t="str">
            <v>Công ty TNHH Thiết bị Minh Tâm</v>
          </cell>
          <cell r="K493" t="str">
            <v>Beckman Coulter, Inc., Mỹ sản xuất cho Immunotech S.A.S, Pháp</v>
          </cell>
          <cell r="L493" t="str">
            <v>Hoa Kỳ</v>
          </cell>
          <cell r="M493" t="str">
            <v/>
          </cell>
          <cell r="N493" t="str">
            <v>Hàng tài trợ</v>
          </cell>
          <cell r="O493">
            <v>0</v>
          </cell>
          <cell r="P493">
            <v>3412500</v>
          </cell>
          <cell r="Q493">
            <v>3412500</v>
          </cell>
          <cell r="R493">
            <v>3412500</v>
          </cell>
          <cell r="S493" t="str">
            <v>439120</v>
          </cell>
          <cell r="T493" t="str">
            <v>Hàng tài trợ</v>
          </cell>
          <cell r="U493">
            <v>45716</v>
          </cell>
          <cell r="V493">
            <v>0</v>
          </cell>
          <cell r="W493">
            <v>0</v>
          </cell>
          <cell r="X493">
            <v>2</v>
          </cell>
          <cell r="Y493">
            <v>2</v>
          </cell>
          <cell r="Z493">
            <v>0</v>
          </cell>
          <cell r="AA493">
            <v>0</v>
          </cell>
          <cell r="AB493">
            <v>0</v>
          </cell>
          <cell r="AC493">
            <v>2</v>
          </cell>
          <cell r="AD493">
            <v>0</v>
          </cell>
          <cell r="AE493">
            <v>0</v>
          </cell>
          <cell r="AF493">
            <v>0</v>
          </cell>
          <cell r="AG493">
            <v>0</v>
          </cell>
          <cell r="AJ493">
            <v>384815</v>
          </cell>
          <cell r="AK493">
            <v>304</v>
          </cell>
        </row>
        <row r="494">
          <cell r="E494" t="str">
            <v>Định lượng IL-6 (Interleukin 6)</v>
          </cell>
          <cell r="F494" t="str">
            <v>ACCESS IL-6; A16369</v>
          </cell>
          <cell r="H494" t="str">
            <v>Hộp</v>
          </cell>
          <cell r="I494" t="str">
            <v/>
          </cell>
          <cell r="J494" t="str">
            <v>Công ty TNHH Thiết bị Minh Tâm</v>
          </cell>
          <cell r="K494" t="str">
            <v>Beckman Coulter, Inc., Mỹ</v>
          </cell>
          <cell r="L494" t="str">
            <v>Mỹ</v>
          </cell>
          <cell r="M494" t="str">
            <v/>
          </cell>
          <cell r="N494" t="str">
            <v>220001206/PCBB-BYT</v>
          </cell>
          <cell r="O494">
            <v>19441800</v>
          </cell>
          <cell r="P494">
            <v>19441800</v>
          </cell>
          <cell r="Q494">
            <v>19441800</v>
          </cell>
          <cell r="R494">
            <v>19441800</v>
          </cell>
          <cell r="S494" t="str">
            <v>538275</v>
          </cell>
          <cell r="T494" t="str">
            <v>743/QĐ-BVQY103</v>
          </cell>
          <cell r="U494">
            <v>46265</v>
          </cell>
          <cell r="V494">
            <v>0</v>
          </cell>
          <cell r="W494">
            <v>0</v>
          </cell>
          <cell r="X494">
            <v>2</v>
          </cell>
          <cell r="Y494">
            <v>2</v>
          </cell>
          <cell r="Z494">
            <v>0</v>
          </cell>
          <cell r="AA494">
            <v>19441800</v>
          </cell>
          <cell r="AB494">
            <v>38883600</v>
          </cell>
          <cell r="AC494">
            <v>2</v>
          </cell>
          <cell r="AD494">
            <v>19441800</v>
          </cell>
          <cell r="AE494">
            <v>38883600</v>
          </cell>
          <cell r="AF494">
            <v>0</v>
          </cell>
          <cell r="AG494">
            <v>0</v>
          </cell>
          <cell r="AJ494">
            <v>543512</v>
          </cell>
          <cell r="AK494">
            <v>3</v>
          </cell>
        </row>
        <row r="495">
          <cell r="E495" t="str">
            <v>Định lượng IL-6 (Interleukin 6)</v>
          </cell>
          <cell r="F495" t="str">
            <v>ACCESS IL-6; A16369</v>
          </cell>
          <cell r="H495" t="str">
            <v>Hộp</v>
          </cell>
          <cell r="I495" t="str">
            <v/>
          </cell>
          <cell r="J495" t="str">
            <v>Công ty TNHH Thiết bị Minh Tâm</v>
          </cell>
          <cell r="K495" t="str">
            <v>Beckman Coulter, Inc., Mỹ</v>
          </cell>
          <cell r="L495" t="str">
            <v>Mỹ</v>
          </cell>
          <cell r="M495" t="str">
            <v/>
          </cell>
          <cell r="N495" t="str">
            <v>220001206/PCBB-BYT; 8085NK/BYT-TB-CT</v>
          </cell>
          <cell r="O495">
            <v>19249650</v>
          </cell>
          <cell r="P495">
            <v>19249650</v>
          </cell>
          <cell r="Q495">
            <v>19249650</v>
          </cell>
          <cell r="R495">
            <v>19249650</v>
          </cell>
          <cell r="S495" t="str">
            <v>439694</v>
          </cell>
          <cell r="T495" t="str">
            <v>4685/QĐ-BVQY103</v>
          </cell>
          <cell r="U495">
            <v>45961</v>
          </cell>
          <cell r="V495">
            <v>0</v>
          </cell>
          <cell r="W495">
            <v>0</v>
          </cell>
          <cell r="X495">
            <v>1</v>
          </cell>
          <cell r="Y495">
            <v>1</v>
          </cell>
          <cell r="Z495">
            <v>0</v>
          </cell>
          <cell r="AA495">
            <v>19249650</v>
          </cell>
          <cell r="AB495">
            <v>19249650</v>
          </cell>
          <cell r="AC495">
            <v>1</v>
          </cell>
          <cell r="AD495">
            <v>19249650</v>
          </cell>
          <cell r="AE495">
            <v>19249650</v>
          </cell>
          <cell r="AF495">
            <v>0</v>
          </cell>
          <cell r="AG495">
            <v>0</v>
          </cell>
          <cell r="AJ495">
            <v>387096</v>
          </cell>
          <cell r="AK495">
            <v>3</v>
          </cell>
        </row>
        <row r="496">
          <cell r="E496" t="str">
            <v>Định lượng Lactat (Acid Lactic)</v>
          </cell>
          <cell r="F496" t="str">
            <v>OSR6193
LACTATE</v>
          </cell>
          <cell r="H496" t="str">
            <v>hộp</v>
          </cell>
          <cell r="I496" t="str">
            <v/>
          </cell>
          <cell r="J496" t="str">
            <v>Công ty TNHH Thiết bị Minh Tâm</v>
          </cell>
          <cell r="K496" t="str">
            <v>Sentinel CH. SpA/ Ý sản xuất cho Beckman Coulter, Inc., Mỹ</v>
          </cell>
          <cell r="L496" t="str">
            <v>Italia</v>
          </cell>
          <cell r="M496" t="str">
            <v/>
          </cell>
          <cell r="N496" t="str">
            <v>2100327ĐKLH/BYT-TB-CT</v>
          </cell>
          <cell r="O496">
            <v>6427050</v>
          </cell>
          <cell r="P496">
            <v>6427050</v>
          </cell>
          <cell r="Q496">
            <v>6427050</v>
          </cell>
          <cell r="R496">
            <v>6427050</v>
          </cell>
          <cell r="S496" t="str">
            <v>2867</v>
          </cell>
          <cell r="T496" t="str">
            <v>743/QĐ-BVQY103</v>
          </cell>
          <cell r="U496">
            <v>46204</v>
          </cell>
          <cell r="V496">
            <v>0</v>
          </cell>
          <cell r="W496">
            <v>0</v>
          </cell>
          <cell r="X496">
            <v>1</v>
          </cell>
          <cell r="Y496">
            <v>1</v>
          </cell>
          <cell r="Z496">
            <v>0</v>
          </cell>
          <cell r="AA496">
            <v>6427050</v>
          </cell>
          <cell r="AB496">
            <v>6427050</v>
          </cell>
          <cell r="AC496">
            <v>1</v>
          </cell>
          <cell r="AD496">
            <v>6427050</v>
          </cell>
          <cell r="AE496">
            <v>6427050</v>
          </cell>
          <cell r="AF496">
            <v>0</v>
          </cell>
          <cell r="AG496">
            <v>0</v>
          </cell>
          <cell r="AJ496">
            <v>534923</v>
          </cell>
          <cell r="AK496">
            <v>4</v>
          </cell>
        </row>
        <row r="497">
          <cell r="E497" t="str">
            <v>Định lượng Lactat (Acid Lactic)</v>
          </cell>
          <cell r="F497" t="str">
            <v>OSR6193
LACTATE</v>
          </cell>
          <cell r="H497" t="str">
            <v>hộp</v>
          </cell>
          <cell r="I497" t="str">
            <v/>
          </cell>
          <cell r="J497" t="str">
            <v>Công ty TNHH Thiết bị Minh Tâm</v>
          </cell>
          <cell r="K497" t="str">
            <v>Sentinel CH. SpA/ Ý sản xuất cho Beckman Coulter, Inc., Mỹ</v>
          </cell>
          <cell r="L497" t="str">
            <v>Italia</v>
          </cell>
          <cell r="M497" t="str">
            <v/>
          </cell>
          <cell r="N497" t="str">
            <v>2100327ĐKLH/BYT-TB-CT</v>
          </cell>
          <cell r="O497">
            <v>6427050</v>
          </cell>
          <cell r="P497">
            <v>6427050</v>
          </cell>
          <cell r="Q497">
            <v>6427050</v>
          </cell>
          <cell r="R497">
            <v>6427050</v>
          </cell>
          <cell r="S497" t="str">
            <v>2849</v>
          </cell>
          <cell r="T497" t="str">
            <v>2851/QĐ-BVQY103</v>
          </cell>
          <cell r="U497">
            <v>46082</v>
          </cell>
          <cell r="V497">
            <v>0</v>
          </cell>
          <cell r="W497">
            <v>0</v>
          </cell>
          <cell r="X497">
            <v>1</v>
          </cell>
          <cell r="Y497">
            <v>1</v>
          </cell>
          <cell r="Z497">
            <v>0</v>
          </cell>
          <cell r="AA497">
            <v>6427050</v>
          </cell>
          <cell r="AB497">
            <v>6427050</v>
          </cell>
          <cell r="AC497">
            <v>1</v>
          </cell>
          <cell r="AD497">
            <v>6427050</v>
          </cell>
          <cell r="AE497">
            <v>6427050</v>
          </cell>
          <cell r="AF497">
            <v>0</v>
          </cell>
          <cell r="AG497">
            <v>0</v>
          </cell>
          <cell r="AJ497">
            <v>519164</v>
          </cell>
          <cell r="AK497">
            <v>4</v>
          </cell>
        </row>
        <row r="498">
          <cell r="E498" t="str">
            <v>Định lượng Lactat (Acid Lactic)</v>
          </cell>
          <cell r="F498" t="str">
            <v>OSR6193
LACTATE</v>
          </cell>
          <cell r="H498" t="str">
            <v>hộp</v>
          </cell>
          <cell r="I498" t="str">
            <v/>
          </cell>
          <cell r="J498" t="str">
            <v>Công ty TNHH Thiết bị Minh Tâm</v>
          </cell>
          <cell r="K498" t="str">
            <v>Sentinel CH. SpA/ Ý sản xuất cho Beckman Coulter, Inc., Mỹ</v>
          </cell>
          <cell r="L498" t="str">
            <v>Italia</v>
          </cell>
          <cell r="M498" t="str">
            <v/>
          </cell>
          <cell r="N498" t="str">
            <v>2100327ĐKLH/BYT-TB-CT</v>
          </cell>
          <cell r="O498">
            <v>6427050</v>
          </cell>
          <cell r="P498">
            <v>6427050</v>
          </cell>
          <cell r="Q498">
            <v>6427050</v>
          </cell>
          <cell r="R498">
            <v>6427050</v>
          </cell>
          <cell r="S498" t="str">
            <v>2843</v>
          </cell>
          <cell r="T498" t="str">
            <v>2851/QĐ-BVQY103</v>
          </cell>
          <cell r="U498">
            <v>45992</v>
          </cell>
          <cell r="V498">
            <v>0</v>
          </cell>
          <cell r="W498">
            <v>0</v>
          </cell>
          <cell r="X498">
            <v>2</v>
          </cell>
          <cell r="Y498">
            <v>2</v>
          </cell>
          <cell r="Z498">
            <v>0</v>
          </cell>
          <cell r="AA498">
            <v>6427050</v>
          </cell>
          <cell r="AB498">
            <v>12854100</v>
          </cell>
          <cell r="AC498">
            <v>2</v>
          </cell>
          <cell r="AD498">
            <v>6427050</v>
          </cell>
          <cell r="AE498">
            <v>12854100</v>
          </cell>
          <cell r="AF498">
            <v>0</v>
          </cell>
          <cell r="AG498">
            <v>0</v>
          </cell>
          <cell r="AJ498">
            <v>386660</v>
          </cell>
          <cell r="AK498">
            <v>4</v>
          </cell>
        </row>
        <row r="499">
          <cell r="E499" t="str">
            <v>Định lượng LDL - C (Low density lipoprotein Cholesterol)</v>
          </cell>
          <cell r="F499" t="str">
            <v>OSR6283; LDL-CHOLESTEROL</v>
          </cell>
          <cell r="H499" t="str">
            <v>Hộp</v>
          </cell>
          <cell r="I499" t="str">
            <v/>
          </cell>
          <cell r="J499" t="str">
            <v>Công ty TNHH Thiết bị Minh Tâm</v>
          </cell>
          <cell r="K499" t="str">
            <v>FUJIFILM Wako Pure Chemical Corporation, Nhật Bản sản xuất cho Beckman Coulter Ireland Inc., Ai-len</v>
          </cell>
          <cell r="L499" t="str">
            <v>Nhật Bản</v>
          </cell>
          <cell r="M499" t="str">
            <v/>
          </cell>
          <cell r="N499" t="str">
            <v>230002232/PCBB-HN</v>
          </cell>
          <cell r="O499">
            <v>33899040</v>
          </cell>
          <cell r="P499">
            <v>33899040</v>
          </cell>
          <cell r="Q499">
            <v>33899040</v>
          </cell>
          <cell r="R499">
            <v>33899040</v>
          </cell>
          <cell r="S499" t="str">
            <v>2367</v>
          </cell>
          <cell r="T499" t="str">
            <v>743/QĐ-BVQY103</v>
          </cell>
          <cell r="U499">
            <v>46054</v>
          </cell>
          <cell r="V499">
            <v>0</v>
          </cell>
          <cell r="W499">
            <v>0</v>
          </cell>
          <cell r="X499">
            <v>14</v>
          </cell>
          <cell r="Y499">
            <v>14</v>
          </cell>
          <cell r="Z499">
            <v>0</v>
          </cell>
          <cell r="AA499">
            <v>33899040</v>
          </cell>
          <cell r="AB499">
            <v>474586560</v>
          </cell>
          <cell r="AC499">
            <v>14</v>
          </cell>
          <cell r="AD499">
            <v>33899040</v>
          </cell>
          <cell r="AE499">
            <v>474586560</v>
          </cell>
          <cell r="AF499">
            <v>0</v>
          </cell>
          <cell r="AG499">
            <v>0</v>
          </cell>
          <cell r="AJ499">
            <v>543325</v>
          </cell>
          <cell r="AK499">
            <v>30</v>
          </cell>
        </row>
        <row r="500">
          <cell r="E500" t="str">
            <v>Định lượng LDL - C (Low density lipoprotein Cholesterol)</v>
          </cell>
          <cell r="F500" t="str">
            <v>OSR6283; LDL-CHOLESTEROL</v>
          </cell>
          <cell r="H500" t="str">
            <v>Hộp</v>
          </cell>
          <cell r="I500" t="str">
            <v/>
          </cell>
          <cell r="J500" t="str">
            <v>Công ty TNHH Thiết bị Minh Tâm</v>
          </cell>
          <cell r="K500" t="str">
            <v>FUJIFILM Wako Pure Chemical Corporation, Nhật Bản sản xuất cho Beckman Coulter Ireland Inc., Ai-len</v>
          </cell>
          <cell r="L500" t="str">
            <v>Nhật Bản</v>
          </cell>
          <cell r="M500" t="str">
            <v/>
          </cell>
          <cell r="N500" t="str">
            <v>230002232/PCBB-HN</v>
          </cell>
          <cell r="O500">
            <v>33899040</v>
          </cell>
          <cell r="P500">
            <v>33899040</v>
          </cell>
          <cell r="Q500">
            <v>33899040</v>
          </cell>
          <cell r="R500">
            <v>33899040</v>
          </cell>
          <cell r="S500" t="str">
            <v>2365</v>
          </cell>
          <cell r="T500" t="str">
            <v>743/QĐ-BVQY103</v>
          </cell>
          <cell r="U500">
            <v>45992</v>
          </cell>
          <cell r="V500">
            <v>0</v>
          </cell>
          <cell r="W500">
            <v>0</v>
          </cell>
          <cell r="X500">
            <v>12</v>
          </cell>
          <cell r="Y500">
            <v>12</v>
          </cell>
          <cell r="Z500">
            <v>0</v>
          </cell>
          <cell r="AA500">
            <v>33899040</v>
          </cell>
          <cell r="AB500">
            <v>406788480</v>
          </cell>
          <cell r="AC500">
            <v>12</v>
          </cell>
          <cell r="AD500">
            <v>33899040</v>
          </cell>
          <cell r="AE500">
            <v>406788480</v>
          </cell>
          <cell r="AF500">
            <v>0</v>
          </cell>
          <cell r="AG500">
            <v>0</v>
          </cell>
          <cell r="AJ500">
            <v>533198</v>
          </cell>
          <cell r="AK500">
            <v>30</v>
          </cell>
        </row>
        <row r="501">
          <cell r="E501" t="str">
            <v>Định lượng LDL - C (Low density lipoprotein Cholesterol)</v>
          </cell>
          <cell r="F501" t="str">
            <v>OSR6283; LDL-CHOLESTEROL</v>
          </cell>
          <cell r="H501" t="str">
            <v>Hộp</v>
          </cell>
          <cell r="I501" t="str">
            <v/>
          </cell>
          <cell r="J501" t="str">
            <v>Công ty TNHH Thiết bị Minh Tâm</v>
          </cell>
          <cell r="K501" t="str">
            <v>FUJIFILM Wako Pure Chemical Corporation, Nhật Bản sản xuất cho Beckman Coulter Ireland Inc., Ai-len</v>
          </cell>
          <cell r="L501" t="str">
            <v>Nhật Bản</v>
          </cell>
          <cell r="M501" t="str">
            <v/>
          </cell>
          <cell r="N501" t="str">
            <v>230002232/PCBB-HN</v>
          </cell>
          <cell r="O501">
            <v>33891060</v>
          </cell>
          <cell r="P501">
            <v>33891060</v>
          </cell>
          <cell r="Q501">
            <v>33891060</v>
          </cell>
          <cell r="R501">
            <v>33891060</v>
          </cell>
          <cell r="S501" t="str">
            <v>2366</v>
          </cell>
          <cell r="T501" t="str">
            <v>90/QĐ-BVQY103</v>
          </cell>
          <cell r="U501">
            <v>45931</v>
          </cell>
          <cell r="V501">
            <v>0</v>
          </cell>
          <cell r="W501">
            <v>0</v>
          </cell>
          <cell r="X501">
            <v>4</v>
          </cell>
          <cell r="Y501">
            <v>4</v>
          </cell>
          <cell r="Z501">
            <v>0</v>
          </cell>
          <cell r="AA501">
            <v>33891060</v>
          </cell>
          <cell r="AB501">
            <v>135564240</v>
          </cell>
          <cell r="AC501">
            <v>4</v>
          </cell>
          <cell r="AD501">
            <v>33891060</v>
          </cell>
          <cell r="AE501">
            <v>135564240</v>
          </cell>
          <cell r="AF501">
            <v>0</v>
          </cell>
          <cell r="AG501">
            <v>0</v>
          </cell>
          <cell r="AJ501">
            <v>527731</v>
          </cell>
          <cell r="AK501">
            <v>30</v>
          </cell>
        </row>
        <row r="502">
          <cell r="E502" t="str">
            <v>Định lượng Pre-albumin</v>
          </cell>
          <cell r="F502" t="str">
            <v>OSR6175
PREALBUMIN</v>
          </cell>
          <cell r="H502" t="str">
            <v>hộp</v>
          </cell>
          <cell r="I502" t="str">
            <v/>
          </cell>
          <cell r="J502" t="str">
            <v>Công ty TNHH Thiết bị Minh Tâm</v>
          </cell>
          <cell r="K502" t="str">
            <v>Beckman Coulter Ireland Inc., Ai-len sản xuất cho Beckman Coulter, Inc., Mỹ</v>
          </cell>
          <cell r="L502" t="str">
            <v>Ailen</v>
          </cell>
          <cell r="M502" t="str">
            <v/>
          </cell>
          <cell r="N502" t="str">
            <v>240002502/PCBB-HN</v>
          </cell>
          <cell r="O502">
            <v>32189850</v>
          </cell>
          <cell r="P502">
            <v>32189850</v>
          </cell>
          <cell r="Q502">
            <v>32189850</v>
          </cell>
          <cell r="R502">
            <v>32189850</v>
          </cell>
          <cell r="S502" t="str">
            <v>2601</v>
          </cell>
          <cell r="T502" t="str">
            <v>90/QĐ-BVQY103</v>
          </cell>
          <cell r="U502">
            <v>46082</v>
          </cell>
          <cell r="V502">
            <v>0</v>
          </cell>
          <cell r="W502">
            <v>0</v>
          </cell>
          <cell r="X502">
            <v>1</v>
          </cell>
          <cell r="Y502">
            <v>1</v>
          </cell>
          <cell r="Z502">
            <v>0</v>
          </cell>
          <cell r="AA502">
            <v>32189850</v>
          </cell>
          <cell r="AB502">
            <v>32189850</v>
          </cell>
          <cell r="AC502">
            <v>1</v>
          </cell>
          <cell r="AD502">
            <v>32189850</v>
          </cell>
          <cell r="AE502">
            <v>32189850</v>
          </cell>
          <cell r="AF502">
            <v>0</v>
          </cell>
          <cell r="AG502">
            <v>0</v>
          </cell>
          <cell r="AJ502">
            <v>530392</v>
          </cell>
          <cell r="AK502">
            <v>2</v>
          </cell>
        </row>
        <row r="503">
          <cell r="E503" t="str">
            <v>Định lượng Pre-albumin</v>
          </cell>
          <cell r="F503" t="str">
            <v>OSR6175
PREALBUMIN</v>
          </cell>
          <cell r="H503" t="str">
            <v>hộp</v>
          </cell>
          <cell r="I503" t="str">
            <v/>
          </cell>
          <cell r="J503" t="str">
            <v>Công ty TNHH Thiết bị Minh Tâm</v>
          </cell>
          <cell r="K503" t="str">
            <v>Beckman Coulter Ireland Inc., Ai-len sản xuất cho Beckman Coulter, Inc., Mỹ</v>
          </cell>
          <cell r="L503" t="str">
            <v>Ailen</v>
          </cell>
          <cell r="M503" t="str">
            <v/>
          </cell>
          <cell r="N503" t="str">
            <v>220002459/PCBB-BYT</v>
          </cell>
          <cell r="O503">
            <v>32189850</v>
          </cell>
          <cell r="P503">
            <v>32189850</v>
          </cell>
          <cell r="Q503">
            <v>32189850</v>
          </cell>
          <cell r="R503">
            <v>32189850</v>
          </cell>
          <cell r="S503" t="str">
            <v>2597</v>
          </cell>
          <cell r="T503" t="str">
            <v>2851/QĐ-BVQY103</v>
          </cell>
          <cell r="U503">
            <v>45870</v>
          </cell>
          <cell r="V503">
            <v>0</v>
          </cell>
          <cell r="W503">
            <v>0</v>
          </cell>
          <cell r="X503">
            <v>1</v>
          </cell>
          <cell r="Y503">
            <v>1</v>
          </cell>
          <cell r="Z503">
            <v>0</v>
          </cell>
          <cell r="AA503">
            <v>32189850</v>
          </cell>
          <cell r="AB503">
            <v>32189850</v>
          </cell>
          <cell r="AC503">
            <v>1</v>
          </cell>
          <cell r="AD503">
            <v>32189850</v>
          </cell>
          <cell r="AE503">
            <v>32189850</v>
          </cell>
          <cell r="AF503">
            <v>0</v>
          </cell>
          <cell r="AG503">
            <v>0</v>
          </cell>
          <cell r="AJ503">
            <v>387401</v>
          </cell>
          <cell r="AK503">
            <v>2</v>
          </cell>
        </row>
        <row r="504">
          <cell r="E504" t="str">
            <v>Định lượng Progesterone</v>
          </cell>
          <cell r="F504" t="str">
            <v>33550
ACCESS PROGESTERONE</v>
          </cell>
          <cell r="H504" t="str">
            <v>Hộp</v>
          </cell>
          <cell r="I504" t="str">
            <v/>
          </cell>
          <cell r="J504" t="str">
            <v>Công ty TNHH Thiết bị Minh Tâm</v>
          </cell>
          <cell r="K504" t="str">
            <v>Beckman Coulter, Inc., Mỹ</v>
          </cell>
          <cell r="L504" t="str">
            <v>Hoa Kỳ</v>
          </cell>
          <cell r="M504" t="str">
            <v/>
          </cell>
          <cell r="N504" t="str">
            <v>220001202/PCBB-BYT</v>
          </cell>
          <cell r="O504">
            <v>3797850</v>
          </cell>
          <cell r="P504">
            <v>3797850</v>
          </cell>
          <cell r="Q504">
            <v>3797850</v>
          </cell>
          <cell r="R504">
            <v>3797850</v>
          </cell>
          <cell r="S504" t="str">
            <v>439993</v>
          </cell>
          <cell r="T504" t="str">
            <v>743/QĐ-BVQY103</v>
          </cell>
          <cell r="U504">
            <v>46022</v>
          </cell>
          <cell r="V504">
            <v>0</v>
          </cell>
          <cell r="W504">
            <v>0</v>
          </cell>
          <cell r="X504">
            <v>1</v>
          </cell>
          <cell r="Y504">
            <v>1</v>
          </cell>
          <cell r="Z504">
            <v>0</v>
          </cell>
          <cell r="AA504">
            <v>3797850</v>
          </cell>
          <cell r="AB504">
            <v>3797850</v>
          </cell>
          <cell r="AC504">
            <v>1</v>
          </cell>
          <cell r="AD504">
            <v>3797850</v>
          </cell>
          <cell r="AE504">
            <v>3797850</v>
          </cell>
          <cell r="AF504">
            <v>0</v>
          </cell>
          <cell r="AG504">
            <v>0</v>
          </cell>
          <cell r="AJ504">
            <v>543270</v>
          </cell>
          <cell r="AK504">
            <v>2</v>
          </cell>
        </row>
        <row r="505">
          <cell r="E505" t="str">
            <v>Định lượng Progesterone</v>
          </cell>
          <cell r="F505" t="str">
            <v>33550
ACCESS PROGESTERONE</v>
          </cell>
          <cell r="H505" t="str">
            <v>Hộp</v>
          </cell>
          <cell r="I505" t="str">
            <v/>
          </cell>
          <cell r="J505" t="str">
            <v>Công ty TNHH Thiết bị Minh Tâm</v>
          </cell>
          <cell r="K505" t="str">
            <v>Beckman Coulter, Inc., Mỹ</v>
          </cell>
          <cell r="L505" t="str">
            <v>Hoa Kỳ</v>
          </cell>
          <cell r="M505" t="str">
            <v/>
          </cell>
          <cell r="N505" t="str">
            <v>220001202/PCBB-BYT</v>
          </cell>
          <cell r="O505">
            <v>3797850</v>
          </cell>
          <cell r="P505">
            <v>3797850</v>
          </cell>
          <cell r="Q505">
            <v>3797850</v>
          </cell>
          <cell r="R505">
            <v>3797850</v>
          </cell>
          <cell r="S505" t="str">
            <v>439511</v>
          </cell>
          <cell r="T505" t="str">
            <v>2851/QĐ-BVQY103</v>
          </cell>
          <cell r="U505">
            <v>45930</v>
          </cell>
          <cell r="V505">
            <v>0</v>
          </cell>
          <cell r="W505">
            <v>0</v>
          </cell>
          <cell r="X505">
            <v>1</v>
          </cell>
          <cell r="Y505">
            <v>1</v>
          </cell>
          <cell r="Z505">
            <v>0</v>
          </cell>
          <cell r="AA505">
            <v>3797850</v>
          </cell>
          <cell r="AB505">
            <v>3797850</v>
          </cell>
          <cell r="AC505">
            <v>1</v>
          </cell>
          <cell r="AD505">
            <v>3797850</v>
          </cell>
          <cell r="AE505">
            <v>3797850</v>
          </cell>
          <cell r="AF505">
            <v>0</v>
          </cell>
          <cell r="AG505">
            <v>0</v>
          </cell>
          <cell r="AJ505">
            <v>523313</v>
          </cell>
          <cell r="AK505">
            <v>2</v>
          </cell>
        </row>
        <row r="506">
          <cell r="E506" t="str">
            <v>Định lượng Protein toàn phần</v>
          </cell>
          <cell r="F506" t="str">
            <v>OSR6132
TOTAL PROTEIN</v>
          </cell>
          <cell r="H506" t="str">
            <v>hộp</v>
          </cell>
          <cell r="I506" t="str">
            <v/>
          </cell>
          <cell r="J506" t="str">
            <v>Công ty TNHH Thiết bị Minh Tâm</v>
          </cell>
          <cell r="K506" t="str">
            <v>Beckman Coulter Ireland Inc., Ai-len sản xuất cho Beckman Coulter, Inc., Mỹ</v>
          </cell>
          <cell r="L506" t="str">
            <v>Ailen</v>
          </cell>
          <cell r="M506" t="str">
            <v/>
          </cell>
          <cell r="N506" t="str">
            <v>240001842/PCBB-HN</v>
          </cell>
          <cell r="O506">
            <v>2210250</v>
          </cell>
          <cell r="P506">
            <v>2210250</v>
          </cell>
          <cell r="Q506">
            <v>2210250</v>
          </cell>
          <cell r="R506">
            <v>2210250</v>
          </cell>
          <cell r="S506" t="str">
            <v>2628</v>
          </cell>
          <cell r="T506" t="str">
            <v>743/QĐ-BVQY103</v>
          </cell>
          <cell r="U506">
            <v>46113</v>
          </cell>
          <cell r="V506">
            <v>0</v>
          </cell>
          <cell r="W506">
            <v>0</v>
          </cell>
          <cell r="X506">
            <v>5</v>
          </cell>
          <cell r="Y506">
            <v>5</v>
          </cell>
          <cell r="Z506">
            <v>0</v>
          </cell>
          <cell r="AA506">
            <v>2210250</v>
          </cell>
          <cell r="AB506">
            <v>11051250</v>
          </cell>
          <cell r="AC506">
            <v>5</v>
          </cell>
          <cell r="AD506">
            <v>2210250</v>
          </cell>
          <cell r="AE506">
            <v>11051250</v>
          </cell>
          <cell r="AF506">
            <v>0</v>
          </cell>
          <cell r="AG506">
            <v>0</v>
          </cell>
          <cell r="AJ506">
            <v>543318</v>
          </cell>
          <cell r="AK506">
            <v>18</v>
          </cell>
        </row>
        <row r="507">
          <cell r="E507" t="str">
            <v>Định lượng Protein toàn phần</v>
          </cell>
          <cell r="F507" t="str">
            <v>OSR6132
TOTAL PROTEIN</v>
          </cell>
          <cell r="H507" t="str">
            <v>hộp</v>
          </cell>
          <cell r="I507" t="str">
            <v/>
          </cell>
          <cell r="J507" t="str">
            <v>Công ty TNHH Thiết bị Minh Tâm</v>
          </cell>
          <cell r="K507" t="str">
            <v>Beckman Coulter Ireland Inc., Ai-len sản xuất cho Beckman Coulter, Inc., Mỹ</v>
          </cell>
          <cell r="L507" t="str">
            <v>Ailen</v>
          </cell>
          <cell r="M507" t="str">
            <v/>
          </cell>
          <cell r="N507" t="str">
            <v>240001842/PCBB-HN</v>
          </cell>
          <cell r="O507">
            <v>2210250</v>
          </cell>
          <cell r="P507">
            <v>2210250</v>
          </cell>
          <cell r="Q507">
            <v>2210250</v>
          </cell>
          <cell r="R507">
            <v>2210250</v>
          </cell>
          <cell r="S507" t="str">
            <v>2625</v>
          </cell>
          <cell r="T507" t="str">
            <v>743/QĐ-BVQY103</v>
          </cell>
          <cell r="U507">
            <v>45992</v>
          </cell>
          <cell r="V507">
            <v>0</v>
          </cell>
          <cell r="W507">
            <v>0</v>
          </cell>
          <cell r="X507">
            <v>6</v>
          </cell>
          <cell r="Y507">
            <v>6</v>
          </cell>
          <cell r="Z507">
            <v>0</v>
          </cell>
          <cell r="AA507">
            <v>2210250</v>
          </cell>
          <cell r="AB507">
            <v>13261500</v>
          </cell>
          <cell r="AC507">
            <v>6</v>
          </cell>
          <cell r="AD507">
            <v>2210250</v>
          </cell>
          <cell r="AE507">
            <v>13261500</v>
          </cell>
          <cell r="AF507">
            <v>0</v>
          </cell>
          <cell r="AG507">
            <v>0</v>
          </cell>
          <cell r="AJ507">
            <v>531880</v>
          </cell>
          <cell r="AK507">
            <v>18</v>
          </cell>
        </row>
        <row r="508">
          <cell r="E508" t="str">
            <v>Định lượng Protein toàn phần</v>
          </cell>
          <cell r="F508" t="str">
            <v>OSR6132
TOTAL PROTEIN</v>
          </cell>
          <cell r="H508" t="str">
            <v>hộp</v>
          </cell>
          <cell r="I508" t="str">
            <v/>
          </cell>
          <cell r="J508" t="str">
            <v>Công ty TNHH Thiết bị Minh Tâm</v>
          </cell>
          <cell r="K508" t="str">
            <v>Beckman Coulter Ireland Inc., Ai-len sản xuất cho Beckman Coulter, Inc., Mỹ</v>
          </cell>
          <cell r="L508" t="str">
            <v>Ailen</v>
          </cell>
          <cell r="M508" t="str">
            <v/>
          </cell>
          <cell r="N508" t="str">
            <v>240001842/PCBB-HN</v>
          </cell>
          <cell r="O508">
            <v>2210250</v>
          </cell>
          <cell r="P508">
            <v>2210250</v>
          </cell>
          <cell r="Q508">
            <v>2210250</v>
          </cell>
          <cell r="R508">
            <v>2210250</v>
          </cell>
          <cell r="S508" t="str">
            <v>2626</v>
          </cell>
          <cell r="T508" t="str">
            <v>743/QĐ-BVQY103</v>
          </cell>
          <cell r="U508">
            <v>46054</v>
          </cell>
          <cell r="V508">
            <v>0</v>
          </cell>
          <cell r="W508">
            <v>0</v>
          </cell>
          <cell r="X508">
            <v>6</v>
          </cell>
          <cell r="Y508">
            <v>6</v>
          </cell>
          <cell r="Z508">
            <v>0</v>
          </cell>
          <cell r="AA508">
            <v>2210250</v>
          </cell>
          <cell r="AB508">
            <v>13261500</v>
          </cell>
          <cell r="AC508">
            <v>6</v>
          </cell>
          <cell r="AD508">
            <v>2210250</v>
          </cell>
          <cell r="AE508">
            <v>13261500</v>
          </cell>
          <cell r="AF508">
            <v>0</v>
          </cell>
          <cell r="AG508">
            <v>0</v>
          </cell>
          <cell r="AJ508">
            <v>534926</v>
          </cell>
          <cell r="AK508">
            <v>18</v>
          </cell>
        </row>
        <row r="509">
          <cell r="E509" t="str">
            <v>Định lượng Protein toàn phần</v>
          </cell>
          <cell r="F509" t="str">
            <v>OSR6132
TOTAL PROTEIN</v>
          </cell>
          <cell r="H509" t="str">
            <v>hộp</v>
          </cell>
          <cell r="I509" t="str">
            <v/>
          </cell>
          <cell r="J509" t="str">
            <v>Công ty TNHH Thiết bị Minh Tâm</v>
          </cell>
          <cell r="K509" t="str">
            <v>Beckman Coulter Ireland Inc., Ai-len sản xuất cho Beckman Coulter, Inc., Mỹ</v>
          </cell>
          <cell r="L509" t="str">
            <v>Ailen</v>
          </cell>
          <cell r="M509" t="str">
            <v/>
          </cell>
          <cell r="N509" t="str">
            <v>220002778/PCBB-BYT</v>
          </cell>
          <cell r="O509">
            <v>2210250</v>
          </cell>
          <cell r="P509">
            <v>2210250</v>
          </cell>
          <cell r="Q509">
            <v>2210250</v>
          </cell>
          <cell r="R509">
            <v>2210250</v>
          </cell>
          <cell r="S509" t="str">
            <v>2624</v>
          </cell>
          <cell r="T509" t="str">
            <v>2851/QĐ-BVQY103</v>
          </cell>
          <cell r="U509">
            <v>45931</v>
          </cell>
          <cell r="V509">
            <v>0</v>
          </cell>
          <cell r="W509">
            <v>0</v>
          </cell>
          <cell r="X509">
            <v>1</v>
          </cell>
          <cell r="Y509">
            <v>1</v>
          </cell>
          <cell r="Z509">
            <v>0</v>
          </cell>
          <cell r="AA509">
            <v>2210250</v>
          </cell>
          <cell r="AB509">
            <v>2210250</v>
          </cell>
          <cell r="AC509">
            <v>1</v>
          </cell>
          <cell r="AD509">
            <v>2210250</v>
          </cell>
          <cell r="AE509">
            <v>2210250</v>
          </cell>
          <cell r="AF509">
            <v>0</v>
          </cell>
          <cell r="AG509">
            <v>0</v>
          </cell>
          <cell r="AJ509">
            <v>519160</v>
          </cell>
          <cell r="AK509">
            <v>18</v>
          </cell>
        </row>
        <row r="510">
          <cell r="E510" t="str">
            <v>Định lượng Phospho vô cơ</v>
          </cell>
          <cell r="F510" t="str">
            <v>OSR6122
INORGANIC PHOSPHOROUS</v>
          </cell>
          <cell r="H510" t="str">
            <v>Hộp</v>
          </cell>
          <cell r="I510" t="str">
            <v/>
          </cell>
          <cell r="J510" t="str">
            <v>Công ty TNHH Thiết bị Minh Tâm</v>
          </cell>
          <cell r="K510" t="str">
            <v>Beckman Coulter Ireland Inc., Ai-len sản xuất cho Beckman Coulter, Inc., Mỹ</v>
          </cell>
          <cell r="L510" t="str">
            <v>Ailen</v>
          </cell>
          <cell r="M510" t="str">
            <v/>
          </cell>
          <cell r="N510" t="str">
            <v>230000204/PCBB-BYT</v>
          </cell>
          <cell r="O510">
            <v>2852850</v>
          </cell>
          <cell r="P510">
            <v>2852850</v>
          </cell>
          <cell r="Q510">
            <v>2852850</v>
          </cell>
          <cell r="R510">
            <v>2852850</v>
          </cell>
          <cell r="S510" t="str">
            <v>2592</v>
          </cell>
          <cell r="T510" t="str">
            <v>2851/QĐ-BVQY103</v>
          </cell>
          <cell r="U510">
            <v>46082</v>
          </cell>
          <cell r="V510">
            <v>0</v>
          </cell>
          <cell r="W510">
            <v>0</v>
          </cell>
          <cell r="X510">
            <v>1</v>
          </cell>
          <cell r="Y510">
            <v>1</v>
          </cell>
          <cell r="Z510">
            <v>0</v>
          </cell>
          <cell r="AA510">
            <v>2852850</v>
          </cell>
          <cell r="AB510">
            <v>2852850</v>
          </cell>
          <cell r="AC510">
            <v>1</v>
          </cell>
          <cell r="AD510">
            <v>2852850</v>
          </cell>
          <cell r="AE510">
            <v>2852850</v>
          </cell>
          <cell r="AF510">
            <v>0</v>
          </cell>
          <cell r="AG510">
            <v>0</v>
          </cell>
          <cell r="AJ510">
            <v>519156</v>
          </cell>
          <cell r="AK510">
            <v>1</v>
          </cell>
        </row>
        <row r="511">
          <cell r="E511" t="str">
            <v>Định lượng RF (Reumatoid Factor)</v>
          </cell>
          <cell r="F511" t="str">
            <v>RF LATEX; OSR61105</v>
          </cell>
          <cell r="H511" t="str">
            <v>Hộp</v>
          </cell>
          <cell r="I511" t="str">
            <v/>
          </cell>
          <cell r="J511" t="str">
            <v>Công ty TNHH Thiết bị Minh Tâm</v>
          </cell>
          <cell r="K511" t="str">
            <v>Denka Co., Ltd., Nhật Bản sản xuất cho Beckman Coulter, Inc., Mỹ</v>
          </cell>
          <cell r="L511" t="str">
            <v>Nhật Bản</v>
          </cell>
          <cell r="M511" t="str">
            <v/>
          </cell>
          <cell r="N511" t="str">
            <v>240002503/PCBB-HN</v>
          </cell>
          <cell r="O511">
            <v>18312000</v>
          </cell>
          <cell r="P511">
            <v>18312000</v>
          </cell>
          <cell r="Q511">
            <v>18312000</v>
          </cell>
          <cell r="R511">
            <v>18312000</v>
          </cell>
          <cell r="S511" t="str">
            <v>2536</v>
          </cell>
          <cell r="T511" t="str">
            <v>743/QĐ-BVQY103</v>
          </cell>
          <cell r="U511">
            <v>46023</v>
          </cell>
          <cell r="V511">
            <v>0</v>
          </cell>
          <cell r="W511">
            <v>0</v>
          </cell>
          <cell r="X511">
            <v>1</v>
          </cell>
          <cell r="Y511">
            <v>1</v>
          </cell>
          <cell r="Z511">
            <v>0</v>
          </cell>
          <cell r="AA511">
            <v>18312000</v>
          </cell>
          <cell r="AB511">
            <v>18312000</v>
          </cell>
          <cell r="AC511">
            <v>1</v>
          </cell>
          <cell r="AD511">
            <v>18312000</v>
          </cell>
          <cell r="AE511">
            <v>18312000</v>
          </cell>
          <cell r="AF511">
            <v>0</v>
          </cell>
          <cell r="AG511">
            <v>0</v>
          </cell>
          <cell r="AJ511">
            <v>545598</v>
          </cell>
          <cell r="AK511">
            <v>6</v>
          </cell>
        </row>
        <row r="512">
          <cell r="E512" t="str">
            <v>Định lượng RF (Reumatoid Factor)</v>
          </cell>
          <cell r="F512" t="str">
            <v>RF LATEX; OSR61105</v>
          </cell>
          <cell r="H512" t="str">
            <v>Hộp</v>
          </cell>
          <cell r="I512" t="str">
            <v/>
          </cell>
          <cell r="J512" t="str">
            <v>Công ty TNHH Thiết bị Minh Tâm</v>
          </cell>
          <cell r="K512" t="str">
            <v>Denka Co., Ltd., Nhật Bản sản xuất cho Beckman Coulter, Inc., Mỹ</v>
          </cell>
          <cell r="L512" t="str">
            <v>Nhật Bản</v>
          </cell>
          <cell r="M512" t="str">
            <v/>
          </cell>
          <cell r="N512" t="str">
            <v>220002815/PCBB-BYT</v>
          </cell>
          <cell r="O512">
            <v>18312000</v>
          </cell>
          <cell r="P512">
            <v>18312000</v>
          </cell>
          <cell r="Q512">
            <v>18312000</v>
          </cell>
          <cell r="R512">
            <v>18312000</v>
          </cell>
          <cell r="S512" t="str">
            <v>2523</v>
          </cell>
          <cell r="T512" t="str">
            <v>4685/QĐ-BVQY103</v>
          </cell>
          <cell r="U512">
            <v>45809</v>
          </cell>
          <cell r="V512">
            <v>0</v>
          </cell>
          <cell r="W512">
            <v>0</v>
          </cell>
          <cell r="X512">
            <v>5</v>
          </cell>
          <cell r="Y512">
            <v>5</v>
          </cell>
          <cell r="Z512">
            <v>0</v>
          </cell>
          <cell r="AA512">
            <v>18312000</v>
          </cell>
          <cell r="AB512">
            <v>91560000</v>
          </cell>
          <cell r="AC512">
            <v>5</v>
          </cell>
          <cell r="AD512">
            <v>18312000</v>
          </cell>
          <cell r="AE512">
            <v>91560000</v>
          </cell>
          <cell r="AF512">
            <v>0</v>
          </cell>
          <cell r="AG512">
            <v>0</v>
          </cell>
          <cell r="AJ512">
            <v>387187</v>
          </cell>
          <cell r="AK512">
            <v>6</v>
          </cell>
        </row>
        <row r="513">
          <cell r="E513" t="str">
            <v>Định lượng Sắt</v>
          </cell>
          <cell r="F513" t="str">
            <v>OSR6186
IRON</v>
          </cell>
          <cell r="H513" t="str">
            <v>hộp</v>
          </cell>
          <cell r="I513" t="str">
            <v/>
          </cell>
          <cell r="J513" t="str">
            <v>Công ty TNHH Thiết bị Minh Tâm</v>
          </cell>
          <cell r="K513" t="str">
            <v>Beckman Coulter Ireland Inc., Ai-len sản xuất cho Beckman Coulter, Inc., Mỹ</v>
          </cell>
          <cell r="L513" t="str">
            <v>Ailen</v>
          </cell>
          <cell r="M513" t="str">
            <v/>
          </cell>
          <cell r="N513" t="str">
            <v>240001843/PCBB-HN</v>
          </cell>
          <cell r="O513">
            <v>3193050</v>
          </cell>
          <cell r="P513">
            <v>3193050</v>
          </cell>
          <cell r="Q513">
            <v>3193050</v>
          </cell>
          <cell r="R513">
            <v>3193050</v>
          </cell>
          <cell r="S513" t="str">
            <v>2605</v>
          </cell>
          <cell r="T513" t="str">
            <v>743/QĐ-BVQY103</v>
          </cell>
          <cell r="U513">
            <v>46023</v>
          </cell>
          <cell r="V513">
            <v>0</v>
          </cell>
          <cell r="W513">
            <v>0</v>
          </cell>
          <cell r="X513">
            <v>2</v>
          </cell>
          <cell r="Y513">
            <v>2</v>
          </cell>
          <cell r="Z513">
            <v>0</v>
          </cell>
          <cell r="AA513">
            <v>3193050</v>
          </cell>
          <cell r="AB513">
            <v>6386100</v>
          </cell>
          <cell r="AC513">
            <v>2</v>
          </cell>
          <cell r="AD513">
            <v>3193050</v>
          </cell>
          <cell r="AE513">
            <v>6386100</v>
          </cell>
          <cell r="AF513">
            <v>0</v>
          </cell>
          <cell r="AG513">
            <v>0</v>
          </cell>
          <cell r="AJ513">
            <v>534924</v>
          </cell>
          <cell r="AK513">
            <v>3</v>
          </cell>
        </row>
        <row r="514">
          <cell r="E514" t="str">
            <v>Định lượng Sắt</v>
          </cell>
          <cell r="F514" t="str">
            <v>OSR6186
IRON</v>
          </cell>
          <cell r="H514" t="str">
            <v>hộp</v>
          </cell>
          <cell r="I514" t="str">
            <v/>
          </cell>
          <cell r="J514" t="str">
            <v>Công ty TNHH Thiết bị Minh Tâm</v>
          </cell>
          <cell r="K514" t="str">
            <v>Beckman Coulter Ireland Inc., Ai-len sản xuất cho Beckman Coulter, Inc., Mỹ</v>
          </cell>
          <cell r="L514" t="str">
            <v>Ailen</v>
          </cell>
          <cell r="M514" t="str">
            <v/>
          </cell>
          <cell r="N514" t="str">
            <v>220002401/PCBB-BYT</v>
          </cell>
          <cell r="O514">
            <v>3193050</v>
          </cell>
          <cell r="P514">
            <v>3193050</v>
          </cell>
          <cell r="Q514">
            <v>3193050</v>
          </cell>
          <cell r="R514">
            <v>3193050</v>
          </cell>
          <cell r="S514" t="str">
            <v>2603</v>
          </cell>
          <cell r="T514" t="str">
            <v>2851/QĐ-BVQY103</v>
          </cell>
          <cell r="U514">
            <v>45901</v>
          </cell>
          <cell r="V514">
            <v>0</v>
          </cell>
          <cell r="W514">
            <v>0</v>
          </cell>
          <cell r="X514">
            <v>1</v>
          </cell>
          <cell r="Y514">
            <v>1</v>
          </cell>
          <cell r="Z514">
            <v>0</v>
          </cell>
          <cell r="AA514">
            <v>3193050</v>
          </cell>
          <cell r="AB514">
            <v>3193050</v>
          </cell>
          <cell r="AC514">
            <v>1</v>
          </cell>
          <cell r="AD514">
            <v>3193050</v>
          </cell>
          <cell r="AE514">
            <v>3193050</v>
          </cell>
          <cell r="AF514">
            <v>0</v>
          </cell>
          <cell r="AG514">
            <v>0</v>
          </cell>
          <cell r="AJ514">
            <v>523310</v>
          </cell>
          <cell r="AK514">
            <v>3</v>
          </cell>
        </row>
        <row r="515">
          <cell r="E515" t="str">
            <v>Định lượng T3 tự do</v>
          </cell>
          <cell r="F515" t="str">
            <v>A13422
ACCESS FREE T3</v>
          </cell>
          <cell r="H515" t="str">
            <v>Hộp</v>
          </cell>
          <cell r="I515" t="str">
            <v/>
          </cell>
          <cell r="J515" t="str">
            <v>Công ty TNHH Thiết bị Minh Tâm</v>
          </cell>
          <cell r="K515" t="str">
            <v>Beckman Coulter, Inc., Mỹ</v>
          </cell>
          <cell r="L515" t="str">
            <v>Hoa Kỳ</v>
          </cell>
          <cell r="M515" t="str">
            <v/>
          </cell>
          <cell r="N515" t="str">
            <v>2100170ĐKLH/BYT-TB-CT</v>
          </cell>
          <cell r="O515">
            <v>3797850</v>
          </cell>
          <cell r="P515">
            <v>3797850</v>
          </cell>
          <cell r="Q515">
            <v>3797850</v>
          </cell>
          <cell r="R515">
            <v>3797850</v>
          </cell>
          <cell r="S515" t="str">
            <v>538211</v>
          </cell>
          <cell r="T515" t="str">
            <v>743/QĐ-BVQY103</v>
          </cell>
          <cell r="U515">
            <v>46081</v>
          </cell>
          <cell r="V515">
            <v>0</v>
          </cell>
          <cell r="W515">
            <v>0</v>
          </cell>
          <cell r="X515">
            <v>24</v>
          </cell>
          <cell r="Y515">
            <v>24</v>
          </cell>
          <cell r="Z515">
            <v>0</v>
          </cell>
          <cell r="AA515">
            <v>3797850</v>
          </cell>
          <cell r="AB515">
            <v>91148400</v>
          </cell>
          <cell r="AC515">
            <v>24</v>
          </cell>
          <cell r="AD515">
            <v>3797850</v>
          </cell>
          <cell r="AE515">
            <v>91148400</v>
          </cell>
          <cell r="AF515">
            <v>0</v>
          </cell>
          <cell r="AG515">
            <v>0</v>
          </cell>
          <cell r="AJ515">
            <v>546633</v>
          </cell>
          <cell r="AK515">
            <v>133</v>
          </cell>
        </row>
        <row r="516">
          <cell r="E516" t="str">
            <v>Định lượng T3 tự do</v>
          </cell>
          <cell r="F516" t="str">
            <v>A13422
ACCESS FREE T3</v>
          </cell>
          <cell r="H516" t="str">
            <v>Hộp</v>
          </cell>
          <cell r="I516" t="str">
            <v/>
          </cell>
          <cell r="J516" t="str">
            <v>Công ty TNHH Thiết bị Minh Tâm</v>
          </cell>
          <cell r="K516" t="str">
            <v>Beckman Coulter, Inc., Mỹ</v>
          </cell>
          <cell r="L516" t="str">
            <v>Hoa Kỳ</v>
          </cell>
          <cell r="M516" t="str">
            <v/>
          </cell>
          <cell r="N516" t="str">
            <v>2100170ĐKLH/BYT-TB-CT</v>
          </cell>
          <cell r="O516">
            <v>3797850</v>
          </cell>
          <cell r="P516">
            <v>3797850</v>
          </cell>
          <cell r="Q516">
            <v>3797850</v>
          </cell>
          <cell r="R516">
            <v>3797850</v>
          </cell>
          <cell r="S516" t="str">
            <v>538078</v>
          </cell>
          <cell r="T516" t="str">
            <v>743/QĐ-BVQY103</v>
          </cell>
          <cell r="U516">
            <v>46053</v>
          </cell>
          <cell r="V516">
            <v>0</v>
          </cell>
          <cell r="W516">
            <v>0</v>
          </cell>
          <cell r="X516">
            <v>18</v>
          </cell>
          <cell r="Y516">
            <v>18</v>
          </cell>
          <cell r="Z516">
            <v>0</v>
          </cell>
          <cell r="AA516">
            <v>3797850</v>
          </cell>
          <cell r="AB516">
            <v>68361300</v>
          </cell>
          <cell r="AC516">
            <v>18</v>
          </cell>
          <cell r="AD516">
            <v>3797850</v>
          </cell>
          <cell r="AE516">
            <v>68361300</v>
          </cell>
          <cell r="AF516">
            <v>0</v>
          </cell>
          <cell r="AG516">
            <v>0</v>
          </cell>
          <cell r="AJ516">
            <v>543265</v>
          </cell>
          <cell r="AK516">
            <v>133</v>
          </cell>
        </row>
        <row r="517">
          <cell r="E517" t="str">
            <v>Định lượng T3 tự do</v>
          </cell>
          <cell r="F517" t="str">
            <v>A13422
ACCESS FREE T3</v>
          </cell>
          <cell r="H517" t="str">
            <v>Hộp</v>
          </cell>
          <cell r="I517" t="str">
            <v/>
          </cell>
          <cell r="J517" t="str">
            <v>Công ty TNHH Thiết bị Minh Tâm</v>
          </cell>
          <cell r="K517" t="str">
            <v>Beckman Coulter, Inc., Mỹ</v>
          </cell>
          <cell r="L517" t="str">
            <v>Hoa Kỳ</v>
          </cell>
          <cell r="M517" t="str">
            <v/>
          </cell>
          <cell r="N517" t="str">
            <v>2100170ĐKLH/BYT-TB-CT</v>
          </cell>
          <cell r="O517">
            <v>3797850</v>
          </cell>
          <cell r="P517">
            <v>3797850</v>
          </cell>
          <cell r="Q517">
            <v>3797850</v>
          </cell>
          <cell r="R517">
            <v>3797850</v>
          </cell>
          <cell r="S517" t="str">
            <v>439978</v>
          </cell>
          <cell r="T517" t="str">
            <v>743/QĐ-BVQY103</v>
          </cell>
          <cell r="U517">
            <v>45900</v>
          </cell>
          <cell r="V517">
            <v>0</v>
          </cell>
          <cell r="W517">
            <v>0</v>
          </cell>
          <cell r="X517">
            <v>6</v>
          </cell>
          <cell r="Y517">
            <v>6</v>
          </cell>
          <cell r="Z517">
            <v>0</v>
          </cell>
          <cell r="AA517">
            <v>3797850</v>
          </cell>
          <cell r="AB517">
            <v>22787100</v>
          </cell>
          <cell r="AC517">
            <v>6</v>
          </cell>
          <cell r="AD517">
            <v>3797850</v>
          </cell>
          <cell r="AE517">
            <v>22787100</v>
          </cell>
          <cell r="AF517">
            <v>0</v>
          </cell>
          <cell r="AG517">
            <v>0</v>
          </cell>
          <cell r="AJ517">
            <v>533534</v>
          </cell>
          <cell r="AK517">
            <v>133</v>
          </cell>
        </row>
        <row r="518">
          <cell r="E518" t="str">
            <v>Định lượng T3 tự do</v>
          </cell>
          <cell r="F518" t="str">
            <v>A13422
ACCESS FREE T3</v>
          </cell>
          <cell r="H518" t="str">
            <v>Hộp</v>
          </cell>
          <cell r="I518" t="str">
            <v/>
          </cell>
          <cell r="J518" t="str">
            <v>Công ty TNHH Thiết bị Minh Tâm</v>
          </cell>
          <cell r="K518" t="str">
            <v>Beckman Coulter, Inc., Mỹ</v>
          </cell>
          <cell r="L518" t="str">
            <v>Hoa Kỳ</v>
          </cell>
          <cell r="M518" t="str">
            <v/>
          </cell>
          <cell r="N518" t="str">
            <v>2100170ĐKLH/BYT-TB-CT</v>
          </cell>
          <cell r="O518">
            <v>3797850</v>
          </cell>
          <cell r="P518">
            <v>3797850</v>
          </cell>
          <cell r="Q518">
            <v>3797850</v>
          </cell>
          <cell r="R518">
            <v>3797850</v>
          </cell>
          <cell r="S518" t="str">
            <v>440328</v>
          </cell>
          <cell r="T518" t="str">
            <v>743/QĐ-BVQY103</v>
          </cell>
          <cell r="U518">
            <v>45961</v>
          </cell>
          <cell r="V518">
            <v>0</v>
          </cell>
          <cell r="W518">
            <v>0</v>
          </cell>
          <cell r="X518">
            <v>6</v>
          </cell>
          <cell r="Y518">
            <v>6</v>
          </cell>
          <cell r="Z518">
            <v>0</v>
          </cell>
          <cell r="AA518">
            <v>3797850</v>
          </cell>
          <cell r="AB518">
            <v>22787100</v>
          </cell>
          <cell r="AC518">
            <v>6</v>
          </cell>
          <cell r="AD518">
            <v>3797850</v>
          </cell>
          <cell r="AE518">
            <v>22787100</v>
          </cell>
          <cell r="AF518">
            <v>0</v>
          </cell>
          <cell r="AG518">
            <v>0</v>
          </cell>
          <cell r="AJ518">
            <v>535029</v>
          </cell>
          <cell r="AK518">
            <v>133</v>
          </cell>
        </row>
        <row r="519">
          <cell r="E519" t="str">
            <v>Định lượng T3 tự do</v>
          </cell>
          <cell r="F519" t="str">
            <v>A13422
ACCESS FREE T3</v>
          </cell>
          <cell r="H519" t="str">
            <v>Hộp</v>
          </cell>
          <cell r="I519" t="str">
            <v/>
          </cell>
          <cell r="J519" t="str">
            <v>Công ty TNHH Thiết bị Minh Tâm</v>
          </cell>
          <cell r="K519" t="str">
            <v>Beckman Coulter, Inc., Mỹ</v>
          </cell>
          <cell r="L519" t="str">
            <v>Hoa Kỳ</v>
          </cell>
          <cell r="M519" t="str">
            <v/>
          </cell>
          <cell r="N519" t="str">
            <v>2100170ĐKLH/BYT-TB-CT</v>
          </cell>
          <cell r="O519">
            <v>3797850</v>
          </cell>
          <cell r="P519">
            <v>3797850</v>
          </cell>
          <cell r="Q519">
            <v>3797850</v>
          </cell>
          <cell r="R519">
            <v>3797850</v>
          </cell>
          <cell r="S519" t="str">
            <v>439977</v>
          </cell>
          <cell r="T519" t="str">
            <v>90/QĐ-BVQY103</v>
          </cell>
          <cell r="U519">
            <v>45869</v>
          </cell>
          <cell r="V519">
            <v>0</v>
          </cell>
          <cell r="W519">
            <v>0</v>
          </cell>
          <cell r="X519">
            <v>13</v>
          </cell>
          <cell r="Y519">
            <v>13</v>
          </cell>
          <cell r="Z519">
            <v>0</v>
          </cell>
          <cell r="AA519">
            <v>3797850</v>
          </cell>
          <cell r="AB519">
            <v>49372050</v>
          </cell>
          <cell r="AC519">
            <v>13</v>
          </cell>
          <cell r="AD519">
            <v>3797850</v>
          </cell>
          <cell r="AE519">
            <v>49372050</v>
          </cell>
          <cell r="AF519">
            <v>0</v>
          </cell>
          <cell r="AG519">
            <v>0</v>
          </cell>
          <cell r="AJ519">
            <v>527736</v>
          </cell>
          <cell r="AK519">
            <v>133</v>
          </cell>
        </row>
        <row r="520">
          <cell r="E520" t="str">
            <v>Định lượng T3 tự do</v>
          </cell>
          <cell r="F520" t="str">
            <v>A13422
ACCESS FREE T3</v>
          </cell>
          <cell r="H520" t="str">
            <v>Hộp</v>
          </cell>
          <cell r="I520" t="str">
            <v/>
          </cell>
          <cell r="J520" t="str">
            <v>Công ty TNHH Thiết bị Minh Tâm</v>
          </cell>
          <cell r="K520" t="str">
            <v>Beckman Coulter, Inc., Mỹ</v>
          </cell>
          <cell r="L520" t="str">
            <v>Hoa Kỳ</v>
          </cell>
          <cell r="M520" t="str">
            <v/>
          </cell>
          <cell r="N520" t="str">
            <v>2100170ĐKLH/BYT-TB-CT</v>
          </cell>
          <cell r="O520">
            <v>3798900</v>
          </cell>
          <cell r="P520">
            <v>3798900</v>
          </cell>
          <cell r="Q520">
            <v>3798900</v>
          </cell>
          <cell r="R520">
            <v>3798900</v>
          </cell>
          <cell r="S520" t="str">
            <v>439977</v>
          </cell>
          <cell r="T520" t="str">
            <v>4573/QĐ-BVQY103</v>
          </cell>
          <cell r="U520">
            <v>45869</v>
          </cell>
          <cell r="V520">
            <v>0</v>
          </cell>
          <cell r="W520">
            <v>0</v>
          </cell>
          <cell r="X520">
            <v>18</v>
          </cell>
          <cell r="Y520">
            <v>18</v>
          </cell>
          <cell r="Z520">
            <v>0</v>
          </cell>
          <cell r="AA520">
            <v>3798900</v>
          </cell>
          <cell r="AB520">
            <v>68380200</v>
          </cell>
          <cell r="AC520">
            <v>18</v>
          </cell>
          <cell r="AD520">
            <v>3798900</v>
          </cell>
          <cell r="AE520">
            <v>68380200</v>
          </cell>
          <cell r="AF520">
            <v>0</v>
          </cell>
          <cell r="AG520">
            <v>0</v>
          </cell>
          <cell r="AJ520">
            <v>526819</v>
          </cell>
          <cell r="AK520">
            <v>133</v>
          </cell>
        </row>
        <row r="521">
          <cell r="E521" t="str">
            <v>Định lượng T3 tự do</v>
          </cell>
          <cell r="F521" t="str">
            <v>A13422
ACCESS FREE T3</v>
          </cell>
          <cell r="H521" t="str">
            <v>Hộp</v>
          </cell>
          <cell r="I521" t="str">
            <v/>
          </cell>
          <cell r="J521" t="str">
            <v>Công ty TNHH Thiết bị Minh Tâm</v>
          </cell>
          <cell r="K521" t="str">
            <v>Beckman Coulter, Inc., Mỹ</v>
          </cell>
          <cell r="L521" t="str">
            <v>Hoa Kỳ</v>
          </cell>
          <cell r="M521" t="str">
            <v/>
          </cell>
          <cell r="N521" t="str">
            <v>2100170ĐKLH/BYT-TB-CT</v>
          </cell>
          <cell r="O521">
            <v>3798900</v>
          </cell>
          <cell r="P521">
            <v>3798900</v>
          </cell>
          <cell r="Q521">
            <v>3798900</v>
          </cell>
          <cell r="R521">
            <v>3798900</v>
          </cell>
          <cell r="S521" t="str">
            <v>439777</v>
          </cell>
          <cell r="T521" t="str">
            <v>4573/QĐ-BVQY103</v>
          </cell>
          <cell r="U521">
            <v>45838</v>
          </cell>
          <cell r="V521">
            <v>0</v>
          </cell>
          <cell r="W521">
            <v>0</v>
          </cell>
          <cell r="X521">
            <v>48</v>
          </cell>
          <cell r="Y521">
            <v>48</v>
          </cell>
          <cell r="Z521">
            <v>0</v>
          </cell>
          <cell r="AA521">
            <v>3798900</v>
          </cell>
          <cell r="AB521">
            <v>182347200</v>
          </cell>
          <cell r="AC521">
            <v>48</v>
          </cell>
          <cell r="AD521">
            <v>3798900</v>
          </cell>
          <cell r="AE521">
            <v>182347200</v>
          </cell>
          <cell r="AF521">
            <v>0</v>
          </cell>
          <cell r="AG521">
            <v>0</v>
          </cell>
          <cell r="AJ521">
            <v>522260</v>
          </cell>
          <cell r="AK521">
            <v>133</v>
          </cell>
        </row>
        <row r="522">
          <cell r="E522" t="str">
            <v>Định lượng Thyroglobulin Ab II</v>
          </cell>
          <cell r="F522" t="str">
            <v>A32898
ACCESS THYROGLOBULIN 
ANTIBODY II</v>
          </cell>
          <cell r="H522" t="str">
            <v>Hộp</v>
          </cell>
          <cell r="I522" t="str">
            <v/>
          </cell>
          <cell r="J522" t="str">
            <v>Công ty TNHH Thiết bị Minh Tâm</v>
          </cell>
          <cell r="K522" t="str">
            <v>Beckman Coulter, Inc., Mỹ</v>
          </cell>
          <cell r="L522" t="str">
            <v>Hoa Kỳ</v>
          </cell>
          <cell r="M522" t="str">
            <v/>
          </cell>
          <cell r="N522" t="str">
            <v>2100174ĐKLH/BYT-TB-CT</v>
          </cell>
          <cell r="O522">
            <v>7278600</v>
          </cell>
          <cell r="P522">
            <v>7278600</v>
          </cell>
          <cell r="Q522">
            <v>7278600</v>
          </cell>
          <cell r="R522">
            <v>7278600</v>
          </cell>
          <cell r="S522" t="str">
            <v>440496</v>
          </cell>
          <cell r="T522" t="str">
            <v>743/QĐ-BVQY103</v>
          </cell>
          <cell r="U522">
            <v>46081</v>
          </cell>
          <cell r="V522">
            <v>0</v>
          </cell>
          <cell r="W522">
            <v>0</v>
          </cell>
          <cell r="X522">
            <v>5</v>
          </cell>
          <cell r="Y522">
            <v>5</v>
          </cell>
          <cell r="Z522">
            <v>0</v>
          </cell>
          <cell r="AA522">
            <v>7278600</v>
          </cell>
          <cell r="AB522">
            <v>36393000</v>
          </cell>
          <cell r="AC522">
            <v>5</v>
          </cell>
          <cell r="AD522">
            <v>7278600</v>
          </cell>
          <cell r="AE522">
            <v>36393000</v>
          </cell>
          <cell r="AF522">
            <v>0</v>
          </cell>
          <cell r="AG522">
            <v>0</v>
          </cell>
          <cell r="AJ522">
            <v>546953</v>
          </cell>
          <cell r="AK522">
            <v>24</v>
          </cell>
        </row>
        <row r="523">
          <cell r="E523" t="str">
            <v>Định lượng Thyroglobulin Ab II</v>
          </cell>
          <cell r="F523" t="str">
            <v>A32898
ACCESS THYROGLOBULIN 
ANTIBODY II</v>
          </cell>
          <cell r="H523" t="str">
            <v>Hộp</v>
          </cell>
          <cell r="I523" t="str">
            <v/>
          </cell>
          <cell r="J523" t="str">
            <v>Công ty TNHH Thiết bị Minh Tâm</v>
          </cell>
          <cell r="K523" t="str">
            <v>Beckman Coulter, Inc., Mỹ</v>
          </cell>
          <cell r="L523" t="str">
            <v>Hoa Kỳ</v>
          </cell>
          <cell r="M523" t="str">
            <v/>
          </cell>
          <cell r="N523" t="str">
            <v>2100174ĐKLH/BYT-TB-CT</v>
          </cell>
          <cell r="O523">
            <v>7278600</v>
          </cell>
          <cell r="P523">
            <v>7278600</v>
          </cell>
          <cell r="Q523">
            <v>7278600</v>
          </cell>
          <cell r="R523">
            <v>7278600</v>
          </cell>
          <cell r="S523" t="str">
            <v>440001</v>
          </cell>
          <cell r="T523" t="str">
            <v>743/QĐ-BVQY103</v>
          </cell>
          <cell r="U523">
            <v>45869</v>
          </cell>
          <cell r="V523">
            <v>0</v>
          </cell>
          <cell r="W523">
            <v>0</v>
          </cell>
          <cell r="X523">
            <v>19</v>
          </cell>
          <cell r="Y523">
            <v>19</v>
          </cell>
          <cell r="Z523">
            <v>0</v>
          </cell>
          <cell r="AA523">
            <v>7278600</v>
          </cell>
          <cell r="AB523">
            <v>138293400</v>
          </cell>
          <cell r="AC523">
            <v>19</v>
          </cell>
          <cell r="AD523">
            <v>7278600</v>
          </cell>
          <cell r="AE523">
            <v>138293400</v>
          </cell>
          <cell r="AF523">
            <v>0</v>
          </cell>
          <cell r="AG523">
            <v>0</v>
          </cell>
          <cell r="AJ523">
            <v>532030</v>
          </cell>
          <cell r="AK523">
            <v>24</v>
          </cell>
        </row>
        <row r="524">
          <cell r="E524" t="str">
            <v>Định lượng Triglycerid</v>
          </cell>
          <cell r="F524" t="str">
            <v>OSR61118 TRIGLYCERIDE</v>
          </cell>
          <cell r="H524" t="str">
            <v>Hộp</v>
          </cell>
          <cell r="I524" t="str">
            <v/>
          </cell>
          <cell r="J524" t="str">
            <v>Công ty TNHH Thiết bị Minh Tâm</v>
          </cell>
          <cell r="K524" t="str">
            <v>Beckman Coulter/Ai-len sản xuất cho Beckman Coulter/Mỹ</v>
          </cell>
          <cell r="L524" t="str">
            <v>Ailen</v>
          </cell>
          <cell r="M524" t="str">
            <v/>
          </cell>
          <cell r="N524" t="str">
            <v>230000214/PCBB-BYT</v>
          </cell>
          <cell r="O524">
            <v>6373500</v>
          </cell>
          <cell r="P524">
            <v>6373500</v>
          </cell>
          <cell r="Q524">
            <v>6373500</v>
          </cell>
          <cell r="R524">
            <v>6373500</v>
          </cell>
          <cell r="S524" t="str">
            <v>2738</v>
          </cell>
          <cell r="T524" t="str">
            <v>743/QĐ-BVQY103</v>
          </cell>
          <cell r="U524">
            <v>46113</v>
          </cell>
          <cell r="V524">
            <v>0</v>
          </cell>
          <cell r="W524">
            <v>0</v>
          </cell>
          <cell r="X524">
            <v>7</v>
          </cell>
          <cell r="Y524">
            <v>7</v>
          </cell>
          <cell r="Z524">
            <v>0</v>
          </cell>
          <cell r="AA524">
            <v>6373500</v>
          </cell>
          <cell r="AB524">
            <v>44614500</v>
          </cell>
          <cell r="AC524">
            <v>7</v>
          </cell>
          <cell r="AD524">
            <v>6373500</v>
          </cell>
          <cell r="AE524">
            <v>44614500</v>
          </cell>
          <cell r="AF524">
            <v>0</v>
          </cell>
          <cell r="AG524">
            <v>0</v>
          </cell>
          <cell r="AJ524">
            <v>547068</v>
          </cell>
          <cell r="AK524">
            <v>28</v>
          </cell>
        </row>
        <row r="525">
          <cell r="E525" t="str">
            <v>Định lượng Triglycerid</v>
          </cell>
          <cell r="F525" t="str">
            <v>OSR61118 TRIGLYCERIDE</v>
          </cell>
          <cell r="H525" t="str">
            <v>Hộp</v>
          </cell>
          <cell r="I525" t="str">
            <v/>
          </cell>
          <cell r="J525" t="str">
            <v>Công ty TNHH Thiết bị Minh Tâm</v>
          </cell>
          <cell r="K525" t="str">
            <v>Beckman Coulter/Ai-len sản xuất cho Beckman Coulter/Mỹ</v>
          </cell>
          <cell r="L525" t="str">
            <v>Ailen</v>
          </cell>
          <cell r="M525" t="str">
            <v/>
          </cell>
          <cell r="N525" t="str">
            <v>230000214/PCBB-BYT</v>
          </cell>
          <cell r="O525">
            <v>6373500</v>
          </cell>
          <cell r="P525">
            <v>6373500</v>
          </cell>
          <cell r="Q525">
            <v>6373500</v>
          </cell>
          <cell r="R525">
            <v>6373500</v>
          </cell>
          <cell r="S525" t="str">
            <v>2737</v>
          </cell>
          <cell r="T525" t="str">
            <v>743/QĐ-BVQY103</v>
          </cell>
          <cell r="U525">
            <v>46113</v>
          </cell>
          <cell r="V525">
            <v>0</v>
          </cell>
          <cell r="W525">
            <v>0</v>
          </cell>
          <cell r="X525">
            <v>14</v>
          </cell>
          <cell r="Y525">
            <v>14</v>
          </cell>
          <cell r="Z525">
            <v>0</v>
          </cell>
          <cell r="AA525">
            <v>6373500</v>
          </cell>
          <cell r="AB525">
            <v>89229000</v>
          </cell>
          <cell r="AC525">
            <v>14</v>
          </cell>
          <cell r="AD525">
            <v>6373500</v>
          </cell>
          <cell r="AE525">
            <v>89229000</v>
          </cell>
          <cell r="AF525">
            <v>0</v>
          </cell>
          <cell r="AG525">
            <v>0</v>
          </cell>
          <cell r="AJ525">
            <v>531884</v>
          </cell>
          <cell r="AK525">
            <v>28</v>
          </cell>
        </row>
        <row r="526">
          <cell r="E526" t="str">
            <v>Định lượng Triglycerid</v>
          </cell>
          <cell r="F526" t="str">
            <v>OSR61118 TRIGLYCERIDE</v>
          </cell>
          <cell r="H526" t="str">
            <v>Hộp</v>
          </cell>
          <cell r="I526" t="str">
            <v/>
          </cell>
          <cell r="J526" t="str">
            <v>Công ty TNHH Thiết bị Minh Tâm</v>
          </cell>
          <cell r="K526" t="str">
            <v>Beckman Coulter/Ai-len sản xuất cho Beckman Coulter/Mỹ</v>
          </cell>
          <cell r="L526" t="str">
            <v>Ailen</v>
          </cell>
          <cell r="M526" t="str">
            <v/>
          </cell>
          <cell r="N526" t="str">
            <v>230000214/PCBB-BYT</v>
          </cell>
          <cell r="O526">
            <v>6370308</v>
          </cell>
          <cell r="P526">
            <v>6370308</v>
          </cell>
          <cell r="Q526">
            <v>6370308</v>
          </cell>
          <cell r="R526">
            <v>6370308</v>
          </cell>
          <cell r="S526" t="str">
            <v>2735</v>
          </cell>
          <cell r="T526" t="str">
            <v>4573/QĐ-BVQY103</v>
          </cell>
          <cell r="U526">
            <v>46023</v>
          </cell>
          <cell r="V526">
            <v>0</v>
          </cell>
          <cell r="W526">
            <v>0</v>
          </cell>
          <cell r="X526">
            <v>6</v>
          </cell>
          <cell r="Y526">
            <v>6</v>
          </cell>
          <cell r="Z526">
            <v>0</v>
          </cell>
          <cell r="AA526">
            <v>6370308</v>
          </cell>
          <cell r="AB526">
            <v>38221848</v>
          </cell>
          <cell r="AC526">
            <v>6</v>
          </cell>
          <cell r="AD526">
            <v>6370308</v>
          </cell>
          <cell r="AE526">
            <v>38221848</v>
          </cell>
          <cell r="AF526">
            <v>0</v>
          </cell>
          <cell r="AG526">
            <v>0</v>
          </cell>
          <cell r="AJ526">
            <v>523340</v>
          </cell>
          <cell r="AK526">
            <v>28</v>
          </cell>
        </row>
        <row r="527">
          <cell r="E527" t="str">
            <v>Định lượng Triglycerid</v>
          </cell>
          <cell r="F527" t="str">
            <v>OSR61118 TRIGLYCERIDE</v>
          </cell>
          <cell r="H527" t="str">
            <v>Hộp</v>
          </cell>
          <cell r="I527" t="str">
            <v/>
          </cell>
          <cell r="J527" t="str">
            <v>Công ty TNHH Thiết bị Minh Tâm</v>
          </cell>
          <cell r="K527" t="str">
            <v>Beckman Coulter/Ai-len sản xuất cho Beckman Coulter/Mỹ</v>
          </cell>
          <cell r="L527" t="str">
            <v>Ailen</v>
          </cell>
          <cell r="M527" t="str">
            <v/>
          </cell>
          <cell r="N527" t="str">
            <v>230000214/PCBB-BYT</v>
          </cell>
          <cell r="O527">
            <v>6370308</v>
          </cell>
          <cell r="P527">
            <v>6370308</v>
          </cell>
          <cell r="Q527">
            <v>6370308</v>
          </cell>
          <cell r="R527">
            <v>6370308</v>
          </cell>
          <cell r="S527" t="str">
            <v>2732</v>
          </cell>
          <cell r="T527" t="str">
            <v>4573/QĐ-BVQY103</v>
          </cell>
          <cell r="U527">
            <v>45992</v>
          </cell>
          <cell r="V527">
            <v>0</v>
          </cell>
          <cell r="W527">
            <v>0</v>
          </cell>
          <cell r="X527">
            <v>1</v>
          </cell>
          <cell r="Y527">
            <v>1</v>
          </cell>
          <cell r="Z527">
            <v>0</v>
          </cell>
          <cell r="AA527">
            <v>6370308</v>
          </cell>
          <cell r="AB527">
            <v>6370308</v>
          </cell>
          <cell r="AC527">
            <v>1</v>
          </cell>
          <cell r="AD527">
            <v>6370308</v>
          </cell>
          <cell r="AE527">
            <v>6370308</v>
          </cell>
          <cell r="AF527">
            <v>0</v>
          </cell>
          <cell r="AG527">
            <v>0</v>
          </cell>
          <cell r="AJ527">
            <v>523320</v>
          </cell>
          <cell r="AK527">
            <v>28</v>
          </cell>
        </row>
        <row r="528">
          <cell r="E528" t="str">
            <v>Định lượng Ultrasensitive Insulin</v>
          </cell>
          <cell r="F528" t="str">
            <v>33410
ACCESS ULTRASENSITIVE INSULIN</v>
          </cell>
          <cell r="H528" t="str">
            <v>Hộp</v>
          </cell>
          <cell r="I528" t="str">
            <v/>
          </cell>
          <cell r="J528" t="str">
            <v>Công ty TNHH Thiết bị Minh Tâm</v>
          </cell>
          <cell r="K528" t="str">
            <v>Beckman Coulter, Inc., Mỹ</v>
          </cell>
          <cell r="L528" t="str">
            <v>Hoa Kỳ</v>
          </cell>
          <cell r="M528" t="str">
            <v/>
          </cell>
          <cell r="N528" t="str">
            <v>220001115/PCBB-BYT</v>
          </cell>
          <cell r="O528">
            <v>4429950</v>
          </cell>
          <cell r="P528">
            <v>4429950</v>
          </cell>
          <cell r="Q528">
            <v>4429950</v>
          </cell>
          <cell r="R528">
            <v>4429950</v>
          </cell>
          <cell r="S528" t="str">
            <v>439976</v>
          </cell>
          <cell r="T528" t="str">
            <v>743/QĐ-BVQY103</v>
          </cell>
          <cell r="U528">
            <v>46234</v>
          </cell>
          <cell r="V528">
            <v>0</v>
          </cell>
          <cell r="W528">
            <v>0</v>
          </cell>
          <cell r="X528">
            <v>1</v>
          </cell>
          <cell r="Y528">
            <v>1</v>
          </cell>
          <cell r="Z528">
            <v>0</v>
          </cell>
          <cell r="AA528">
            <v>4429950</v>
          </cell>
          <cell r="AB528">
            <v>4429950</v>
          </cell>
          <cell r="AC528">
            <v>1</v>
          </cell>
          <cell r="AD528">
            <v>4429950</v>
          </cell>
          <cell r="AE528">
            <v>4429950</v>
          </cell>
          <cell r="AF528">
            <v>0</v>
          </cell>
          <cell r="AG528">
            <v>0</v>
          </cell>
          <cell r="AJ528">
            <v>534970</v>
          </cell>
          <cell r="AK528">
            <v>5</v>
          </cell>
        </row>
        <row r="529">
          <cell r="E529" t="str">
            <v>Định lượng Ultrasensitive Insulin</v>
          </cell>
          <cell r="F529" t="str">
            <v>33410
ACCESS ULTRASENSITIVE INSULIN</v>
          </cell>
          <cell r="H529" t="str">
            <v>Hộp</v>
          </cell>
          <cell r="I529" t="str">
            <v/>
          </cell>
          <cell r="J529" t="str">
            <v>Công ty TNHH Thiết bị Minh Tâm</v>
          </cell>
          <cell r="K529" t="str">
            <v>Beckman Coulter, Inc., Mỹ</v>
          </cell>
          <cell r="L529" t="str">
            <v>Hoa Kỳ</v>
          </cell>
          <cell r="M529" t="str">
            <v/>
          </cell>
          <cell r="N529" t="str">
            <v>220001115/PCBB-BYT</v>
          </cell>
          <cell r="O529">
            <v>4429950</v>
          </cell>
          <cell r="P529">
            <v>4429950</v>
          </cell>
          <cell r="Q529">
            <v>4429950</v>
          </cell>
          <cell r="R529">
            <v>4429950</v>
          </cell>
          <cell r="S529" t="str">
            <v>439598</v>
          </cell>
          <cell r="T529" t="str">
            <v>90/QĐ-BVQY103</v>
          </cell>
          <cell r="U529">
            <v>46142</v>
          </cell>
          <cell r="V529">
            <v>0</v>
          </cell>
          <cell r="W529">
            <v>0</v>
          </cell>
          <cell r="X529">
            <v>4</v>
          </cell>
          <cell r="Y529">
            <v>4</v>
          </cell>
          <cell r="Z529">
            <v>0</v>
          </cell>
          <cell r="AA529">
            <v>4429950</v>
          </cell>
          <cell r="AB529">
            <v>17719800</v>
          </cell>
          <cell r="AC529">
            <v>4</v>
          </cell>
          <cell r="AD529">
            <v>4429950</v>
          </cell>
          <cell r="AE529">
            <v>17719800</v>
          </cell>
          <cell r="AF529">
            <v>0</v>
          </cell>
          <cell r="AG529">
            <v>0</v>
          </cell>
          <cell r="AJ529">
            <v>527333</v>
          </cell>
          <cell r="AK529">
            <v>5</v>
          </cell>
        </row>
        <row r="530">
          <cell r="E530" t="str">
            <v>Định lượng Ure</v>
          </cell>
          <cell r="F530" t="str">
            <v>OSR6234
UREA/UREA NITROGEN</v>
          </cell>
          <cell r="H530" t="str">
            <v>hộp</v>
          </cell>
          <cell r="I530" t="str">
            <v/>
          </cell>
          <cell r="J530" t="str">
            <v>Công ty TNHH Thiết bị Minh Tâm</v>
          </cell>
          <cell r="K530" t="str">
            <v>Beckman Coulter Ireland Inc., Ai-len sản xuất cho Beckman Coulter, Inc., Mỹ</v>
          </cell>
          <cell r="L530" t="str">
            <v>Ailen</v>
          </cell>
          <cell r="M530" t="str">
            <v/>
          </cell>
          <cell r="N530" t="str">
            <v>240000274/PCBB-HN</v>
          </cell>
          <cell r="O530">
            <v>6885900</v>
          </cell>
          <cell r="P530">
            <v>6885900</v>
          </cell>
          <cell r="Q530">
            <v>6885900</v>
          </cell>
          <cell r="R530">
            <v>6885900</v>
          </cell>
          <cell r="S530" t="str">
            <v>2689</v>
          </cell>
          <cell r="T530" t="str">
            <v>743/QĐ-BVQY103</v>
          </cell>
          <cell r="U530">
            <v>46023</v>
          </cell>
          <cell r="V530">
            <v>0</v>
          </cell>
          <cell r="W530">
            <v>0</v>
          </cell>
          <cell r="X530">
            <v>4</v>
          </cell>
          <cell r="Y530">
            <v>4</v>
          </cell>
          <cell r="Z530">
            <v>0</v>
          </cell>
          <cell r="AA530">
            <v>6885900</v>
          </cell>
          <cell r="AB530">
            <v>27543600</v>
          </cell>
          <cell r="AC530">
            <v>4</v>
          </cell>
          <cell r="AD530">
            <v>6885900</v>
          </cell>
          <cell r="AE530">
            <v>27543600</v>
          </cell>
          <cell r="AF530">
            <v>0</v>
          </cell>
          <cell r="AG530">
            <v>0</v>
          </cell>
          <cell r="AJ530">
            <v>549458</v>
          </cell>
          <cell r="AK530">
            <v>33</v>
          </cell>
        </row>
        <row r="531">
          <cell r="E531" t="str">
            <v>Định lượng Ure</v>
          </cell>
          <cell r="F531" t="str">
            <v>OSR6234
UREA/UREA NITROGEN</v>
          </cell>
          <cell r="H531" t="str">
            <v>hộp</v>
          </cell>
          <cell r="I531" t="str">
            <v/>
          </cell>
          <cell r="J531" t="str">
            <v>Công ty TNHH Thiết bị Minh Tâm</v>
          </cell>
          <cell r="K531" t="str">
            <v>Beckman Coulter Ireland Inc., Ai-len sản xuất cho Beckman Coulter, Inc., Mỹ</v>
          </cell>
          <cell r="L531" t="str">
            <v>Ailen</v>
          </cell>
          <cell r="M531" t="str">
            <v/>
          </cell>
          <cell r="N531" t="str">
            <v>240000274/PCBB-HN</v>
          </cell>
          <cell r="O531">
            <v>6885900</v>
          </cell>
          <cell r="P531">
            <v>6885900</v>
          </cell>
          <cell r="Q531">
            <v>6885900</v>
          </cell>
          <cell r="R531">
            <v>6885900</v>
          </cell>
          <cell r="S531" t="str">
            <v>2687</v>
          </cell>
          <cell r="T531" t="str">
            <v>743/QĐ-BVQY103</v>
          </cell>
          <cell r="U531">
            <v>45992</v>
          </cell>
          <cell r="V531">
            <v>0</v>
          </cell>
          <cell r="W531">
            <v>0</v>
          </cell>
          <cell r="X531">
            <v>1</v>
          </cell>
          <cell r="Y531">
            <v>1</v>
          </cell>
          <cell r="Z531">
            <v>0</v>
          </cell>
          <cell r="AA531">
            <v>6885900</v>
          </cell>
          <cell r="AB531">
            <v>6885900</v>
          </cell>
          <cell r="AC531">
            <v>1</v>
          </cell>
          <cell r="AD531">
            <v>6885900</v>
          </cell>
          <cell r="AE531">
            <v>6885900</v>
          </cell>
          <cell r="AF531">
            <v>0</v>
          </cell>
          <cell r="AG531">
            <v>0</v>
          </cell>
          <cell r="AJ531">
            <v>547263</v>
          </cell>
          <cell r="AK531">
            <v>33</v>
          </cell>
        </row>
        <row r="532">
          <cell r="E532" t="str">
            <v>Định lượng Ure</v>
          </cell>
          <cell r="F532" t="str">
            <v>OSR6234
UREA/UREA NITROGEN</v>
          </cell>
          <cell r="H532" t="str">
            <v>hộp</v>
          </cell>
          <cell r="I532" t="str">
            <v/>
          </cell>
          <cell r="J532" t="str">
            <v>Công ty TNHH Thiết bị Minh Tâm</v>
          </cell>
          <cell r="K532" t="str">
            <v>Beckman Coulter Ireland Inc., Ai-len sản xuất cho Beckman Coulter, Inc., Mỹ</v>
          </cell>
          <cell r="L532" t="str">
            <v>Ailen</v>
          </cell>
          <cell r="M532" t="str">
            <v/>
          </cell>
          <cell r="N532" t="str">
            <v>240000274/PCBB-HN</v>
          </cell>
          <cell r="O532">
            <v>6885900</v>
          </cell>
          <cell r="P532">
            <v>6885900</v>
          </cell>
          <cell r="Q532">
            <v>6885900</v>
          </cell>
          <cell r="R532">
            <v>6885900</v>
          </cell>
          <cell r="S532" t="str">
            <v>2686</v>
          </cell>
          <cell r="T532" t="str">
            <v>743/QĐ-BVQY103</v>
          </cell>
          <cell r="U532">
            <v>45962</v>
          </cell>
          <cell r="V532">
            <v>0</v>
          </cell>
          <cell r="W532">
            <v>0</v>
          </cell>
          <cell r="X532">
            <v>14</v>
          </cell>
          <cell r="Y532">
            <v>14</v>
          </cell>
          <cell r="Z532">
            <v>0</v>
          </cell>
          <cell r="AA532">
            <v>6885900</v>
          </cell>
          <cell r="AB532">
            <v>96402600</v>
          </cell>
          <cell r="AC532">
            <v>14</v>
          </cell>
          <cell r="AD532">
            <v>6885900</v>
          </cell>
          <cell r="AE532">
            <v>96402600</v>
          </cell>
          <cell r="AF532">
            <v>0</v>
          </cell>
          <cell r="AG532">
            <v>0</v>
          </cell>
          <cell r="AJ532">
            <v>533555</v>
          </cell>
          <cell r="AK532">
            <v>33</v>
          </cell>
        </row>
        <row r="533">
          <cell r="E533" t="str">
            <v>Định lượng Ure</v>
          </cell>
          <cell r="F533" t="str">
            <v>OSR6234
UREA/UREA NITROGEN</v>
          </cell>
          <cell r="H533" t="str">
            <v>hộp</v>
          </cell>
          <cell r="I533" t="str">
            <v/>
          </cell>
          <cell r="J533" t="str">
            <v>Công ty TNHH Thiết bị Minh Tâm</v>
          </cell>
          <cell r="K533" t="str">
            <v>Beckman Coulter Ireland Inc., Ai-len sản xuất cho Beckman Coulter, Inc., Mỹ</v>
          </cell>
          <cell r="L533" t="str">
            <v>Ailen</v>
          </cell>
          <cell r="M533" t="str">
            <v/>
          </cell>
          <cell r="N533" t="str">
            <v>240000274/PCBB-HN</v>
          </cell>
          <cell r="O533">
            <v>6885900</v>
          </cell>
          <cell r="P533">
            <v>6885900</v>
          </cell>
          <cell r="Q533">
            <v>6885900</v>
          </cell>
          <cell r="R533">
            <v>6885900</v>
          </cell>
          <cell r="S533" t="str">
            <v>2684</v>
          </cell>
          <cell r="T533" t="str">
            <v>90/QĐ-BVQY103</v>
          </cell>
          <cell r="U533">
            <v>45901</v>
          </cell>
          <cell r="V533">
            <v>0</v>
          </cell>
          <cell r="W533">
            <v>0</v>
          </cell>
          <cell r="X533">
            <v>10</v>
          </cell>
          <cell r="Y533">
            <v>10</v>
          </cell>
          <cell r="Z533">
            <v>0</v>
          </cell>
          <cell r="AA533">
            <v>6885900</v>
          </cell>
          <cell r="AB533">
            <v>68859000</v>
          </cell>
          <cell r="AC533">
            <v>10</v>
          </cell>
          <cell r="AD533">
            <v>6885900</v>
          </cell>
          <cell r="AE533">
            <v>68859000</v>
          </cell>
          <cell r="AF533">
            <v>0</v>
          </cell>
          <cell r="AG533">
            <v>0</v>
          </cell>
          <cell r="AJ533">
            <v>527728</v>
          </cell>
          <cell r="AK533">
            <v>33</v>
          </cell>
        </row>
        <row r="534">
          <cell r="E534" t="str">
            <v>Định lượng Ure</v>
          </cell>
          <cell r="F534" t="str">
            <v>OSR6234
UREA/UREA NITROGEN</v>
          </cell>
          <cell r="H534" t="str">
            <v>hộp</v>
          </cell>
          <cell r="I534" t="str">
            <v/>
          </cell>
          <cell r="J534" t="str">
            <v>Công ty TNHH Thiết bị Minh Tâm</v>
          </cell>
          <cell r="K534" t="str">
            <v>Beckman Coulter Ireland Inc., Ai-len sản xuất cho Beckman Coulter, Inc., Mỹ</v>
          </cell>
          <cell r="L534" t="str">
            <v>Ailen</v>
          </cell>
          <cell r="M534" t="str">
            <v/>
          </cell>
          <cell r="N534" t="str">
            <v>240000274/PCBB-HN</v>
          </cell>
          <cell r="O534">
            <v>6885900</v>
          </cell>
          <cell r="P534">
            <v>6885900</v>
          </cell>
          <cell r="Q534">
            <v>6885900</v>
          </cell>
          <cell r="R534">
            <v>6885900</v>
          </cell>
          <cell r="S534" t="str">
            <v>2678</v>
          </cell>
          <cell r="T534" t="str">
            <v>2851/QĐ-BVQY103</v>
          </cell>
          <cell r="U534">
            <v>45748</v>
          </cell>
          <cell r="V534">
            <v>0</v>
          </cell>
          <cell r="W534">
            <v>0</v>
          </cell>
          <cell r="X534">
            <v>4</v>
          </cell>
          <cell r="Y534">
            <v>4</v>
          </cell>
          <cell r="Z534">
            <v>0</v>
          </cell>
          <cell r="AA534">
            <v>6885900</v>
          </cell>
          <cell r="AB534">
            <v>27543600</v>
          </cell>
          <cell r="AC534">
            <v>4</v>
          </cell>
          <cell r="AD534">
            <v>6885900</v>
          </cell>
          <cell r="AE534">
            <v>27543600</v>
          </cell>
          <cell r="AF534">
            <v>0</v>
          </cell>
          <cell r="AG534">
            <v>0</v>
          </cell>
          <cell r="AJ534">
            <v>386651</v>
          </cell>
          <cell r="AK534">
            <v>33</v>
          </cell>
        </row>
        <row r="535">
          <cell r="E535" t="str">
            <v>Định lượng vitamin B12</v>
          </cell>
          <cell r="F535" t="str">
            <v>33000
ACCESS VITAMIN B12</v>
          </cell>
          <cell r="H535" t="str">
            <v>Hộp</v>
          </cell>
          <cell r="I535" t="str">
            <v/>
          </cell>
          <cell r="J535" t="str">
            <v>Công ty TNHH Thiết bị Minh Tâm</v>
          </cell>
          <cell r="K535" t="str">
            <v>Beckman Coulter, Inc., Mỹ</v>
          </cell>
          <cell r="L535" t="str">
            <v>Hoa Kỳ</v>
          </cell>
          <cell r="M535" t="str">
            <v/>
          </cell>
          <cell r="N535" t="str">
            <v>220001166/PCBB-BYT</v>
          </cell>
          <cell r="O535">
            <v>3797850</v>
          </cell>
          <cell r="P535">
            <v>3797850</v>
          </cell>
          <cell r="Q535">
            <v>3797850</v>
          </cell>
          <cell r="R535">
            <v>3797850</v>
          </cell>
          <cell r="S535" t="str">
            <v>440342</v>
          </cell>
          <cell r="T535" t="str">
            <v>743/QĐ-BVQY103</v>
          </cell>
          <cell r="U535">
            <v>45991</v>
          </cell>
          <cell r="V535">
            <v>0</v>
          </cell>
          <cell r="W535">
            <v>0</v>
          </cell>
          <cell r="X535">
            <v>2</v>
          </cell>
          <cell r="Y535">
            <v>2</v>
          </cell>
          <cell r="Z535">
            <v>0</v>
          </cell>
          <cell r="AA535">
            <v>3797850</v>
          </cell>
          <cell r="AB535">
            <v>7595700</v>
          </cell>
          <cell r="AC535">
            <v>2</v>
          </cell>
          <cell r="AD535">
            <v>3797850</v>
          </cell>
          <cell r="AE535">
            <v>7595700</v>
          </cell>
          <cell r="AF535">
            <v>0</v>
          </cell>
          <cell r="AG535">
            <v>0</v>
          </cell>
          <cell r="AJ535">
            <v>540908</v>
          </cell>
          <cell r="AK535">
            <v>6</v>
          </cell>
        </row>
        <row r="536">
          <cell r="E536" t="str">
            <v>Định lượng vitamin B12</v>
          </cell>
          <cell r="F536" t="str">
            <v>33000
ACCESS VITAMIN B12</v>
          </cell>
          <cell r="H536" t="str">
            <v>Hộp</v>
          </cell>
          <cell r="I536" t="str">
            <v/>
          </cell>
          <cell r="J536" t="str">
            <v>Công ty TNHH Thiết bị Minh Tâm</v>
          </cell>
          <cell r="K536" t="str">
            <v>Beckman Coulter, Inc., Mỹ</v>
          </cell>
          <cell r="L536" t="str">
            <v>Hoa Kỳ</v>
          </cell>
          <cell r="M536" t="str">
            <v/>
          </cell>
          <cell r="N536" t="str">
            <v>220001166/PCBB-BYT</v>
          </cell>
          <cell r="O536">
            <v>3797850</v>
          </cell>
          <cell r="P536">
            <v>3797850</v>
          </cell>
          <cell r="Q536">
            <v>3797850</v>
          </cell>
          <cell r="R536">
            <v>3797850</v>
          </cell>
          <cell r="S536" t="str">
            <v>440318</v>
          </cell>
          <cell r="T536" t="str">
            <v>743/QĐ-BVQY103</v>
          </cell>
          <cell r="U536">
            <v>45961</v>
          </cell>
          <cell r="V536">
            <v>0</v>
          </cell>
          <cell r="W536">
            <v>0</v>
          </cell>
          <cell r="X536">
            <v>2</v>
          </cell>
          <cell r="Y536">
            <v>2</v>
          </cell>
          <cell r="Z536">
            <v>0</v>
          </cell>
          <cell r="AA536">
            <v>3797850</v>
          </cell>
          <cell r="AB536">
            <v>7595700</v>
          </cell>
          <cell r="AC536">
            <v>2</v>
          </cell>
          <cell r="AD536">
            <v>3797850</v>
          </cell>
          <cell r="AE536">
            <v>7595700</v>
          </cell>
          <cell r="AF536">
            <v>0</v>
          </cell>
          <cell r="AG536">
            <v>0</v>
          </cell>
          <cell r="AJ536">
            <v>533202</v>
          </cell>
          <cell r="AK536">
            <v>6</v>
          </cell>
        </row>
        <row r="537">
          <cell r="E537" t="str">
            <v>Định lượng vitamin B12</v>
          </cell>
          <cell r="F537" t="str">
            <v>33000
ACCESS VITAMIN B12</v>
          </cell>
          <cell r="H537" t="str">
            <v>Hộp</v>
          </cell>
          <cell r="I537" t="str">
            <v/>
          </cell>
          <cell r="J537" t="str">
            <v>Công ty TNHH Thiết bị Minh Tâm</v>
          </cell>
          <cell r="K537" t="str">
            <v>Beckman Coulter, Inc., Mỹ</v>
          </cell>
          <cell r="L537" t="str">
            <v>Hoa Kỳ</v>
          </cell>
          <cell r="M537" t="str">
            <v/>
          </cell>
          <cell r="N537" t="str">
            <v>220001166/PCBB-BYT</v>
          </cell>
          <cell r="O537">
            <v>3797850</v>
          </cell>
          <cell r="P537">
            <v>3797850</v>
          </cell>
          <cell r="Q537">
            <v>3797850</v>
          </cell>
          <cell r="R537">
            <v>3797850</v>
          </cell>
          <cell r="S537" t="str">
            <v>439677</v>
          </cell>
          <cell r="T537" t="str">
            <v>2851/QĐ-BVQY103</v>
          </cell>
          <cell r="U537">
            <v>45808</v>
          </cell>
          <cell r="V537">
            <v>0</v>
          </cell>
          <cell r="W537">
            <v>0</v>
          </cell>
          <cell r="X537">
            <v>2</v>
          </cell>
          <cell r="Y537">
            <v>2</v>
          </cell>
          <cell r="Z537">
            <v>0</v>
          </cell>
          <cell r="AA537">
            <v>3797850</v>
          </cell>
          <cell r="AB537">
            <v>7595700</v>
          </cell>
          <cell r="AC537">
            <v>2</v>
          </cell>
          <cell r="AD537">
            <v>3797850</v>
          </cell>
          <cell r="AE537">
            <v>7595700</v>
          </cell>
          <cell r="AF537">
            <v>0</v>
          </cell>
          <cell r="AG537">
            <v>0</v>
          </cell>
          <cell r="AJ537">
            <v>394955</v>
          </cell>
          <cell r="AK537">
            <v>6</v>
          </cell>
        </row>
        <row r="538">
          <cell r="E538" t="str">
            <v>Định lượng β-2 Microglobulin</v>
          </cell>
          <cell r="F538" t="str">
            <v>OSR6151
β-2 MICROGLOBULIN</v>
          </cell>
          <cell r="H538" t="str">
            <v>hộp</v>
          </cell>
          <cell r="I538" t="str">
            <v/>
          </cell>
          <cell r="J538" t="str">
            <v>Công ty TNHH Thiết bị Minh Tâm</v>
          </cell>
          <cell r="K538" t="str">
            <v>Biokit S.A., Tây Ban Nha sản xuất cho Beckman Coulter, Inc., Mỹ</v>
          </cell>
          <cell r="L538" t="str">
            <v>Tây Ban Nha</v>
          </cell>
          <cell r="M538" t="str">
            <v/>
          </cell>
          <cell r="N538" t="str">
            <v>240002873/PCBB-HN</v>
          </cell>
          <cell r="O538">
            <v>71804250</v>
          </cell>
          <cell r="P538">
            <v>71804250</v>
          </cell>
          <cell r="Q538">
            <v>71804250</v>
          </cell>
          <cell r="R538">
            <v>71804250</v>
          </cell>
          <cell r="S538" t="str">
            <v>2633</v>
          </cell>
          <cell r="T538" t="str">
            <v>743/QĐ-BVQY103</v>
          </cell>
          <cell r="U538">
            <v>46023</v>
          </cell>
          <cell r="V538">
            <v>0</v>
          </cell>
          <cell r="W538">
            <v>0</v>
          </cell>
          <cell r="X538">
            <v>1</v>
          </cell>
          <cell r="Y538">
            <v>1</v>
          </cell>
          <cell r="Z538">
            <v>0</v>
          </cell>
          <cell r="AA538">
            <v>71804250</v>
          </cell>
          <cell r="AB538">
            <v>71804250</v>
          </cell>
          <cell r="AC538">
            <v>1</v>
          </cell>
          <cell r="AD538">
            <v>71804250</v>
          </cell>
          <cell r="AE538">
            <v>71804250</v>
          </cell>
          <cell r="AF538">
            <v>0</v>
          </cell>
          <cell r="AG538">
            <v>0</v>
          </cell>
          <cell r="AJ538">
            <v>540905</v>
          </cell>
          <cell r="AK538">
            <v>1</v>
          </cell>
        </row>
        <row r="539">
          <cell r="E539" t="str">
            <v>Định lượng βhCG toàn phần</v>
          </cell>
          <cell r="F539" t="str">
            <v>ACCESS TOTAL βhCG (5th IS); A85264</v>
          </cell>
          <cell r="H539" t="str">
            <v>Hộp</v>
          </cell>
          <cell r="I539" t="str">
            <v/>
          </cell>
          <cell r="J539" t="str">
            <v>Công ty TNHH Thiết bị Minh Tâm</v>
          </cell>
          <cell r="K539" t="str">
            <v>Beckman Coulter, Inc.</v>
          </cell>
          <cell r="L539" t="str">
            <v>Mỹ</v>
          </cell>
          <cell r="M539" t="str">
            <v/>
          </cell>
          <cell r="N539" t="str">
            <v>2301714ĐKLH/BYT-HTTB</v>
          </cell>
          <cell r="O539">
            <v>4429950</v>
          </cell>
          <cell r="P539">
            <v>4429950</v>
          </cell>
          <cell r="Q539">
            <v>4429950</v>
          </cell>
          <cell r="R539">
            <v>4429950</v>
          </cell>
          <cell r="S539" t="str">
            <v>538032</v>
          </cell>
          <cell r="T539" t="str">
            <v>743/QĐ-BVQY103</v>
          </cell>
          <cell r="U539">
            <v>46053</v>
          </cell>
          <cell r="V539">
            <v>0</v>
          </cell>
          <cell r="W539">
            <v>0</v>
          </cell>
          <cell r="X539">
            <v>2</v>
          </cell>
          <cell r="Y539">
            <v>2</v>
          </cell>
          <cell r="Z539">
            <v>0</v>
          </cell>
          <cell r="AA539">
            <v>4429950</v>
          </cell>
          <cell r="AB539">
            <v>8859900</v>
          </cell>
          <cell r="AC539">
            <v>2</v>
          </cell>
          <cell r="AD539">
            <v>4429950</v>
          </cell>
          <cell r="AE539">
            <v>8859900</v>
          </cell>
          <cell r="AF539">
            <v>0</v>
          </cell>
          <cell r="AG539">
            <v>0</v>
          </cell>
          <cell r="AJ539">
            <v>546636</v>
          </cell>
          <cell r="AK539">
            <v>12</v>
          </cell>
        </row>
        <row r="540">
          <cell r="E540" t="str">
            <v>Định lượng βhCG toàn phần</v>
          </cell>
          <cell r="F540" t="str">
            <v>ACCESS TOTAL βhCG (5th IS); A85264</v>
          </cell>
          <cell r="H540" t="str">
            <v>Hộp</v>
          </cell>
          <cell r="I540" t="str">
            <v/>
          </cell>
          <cell r="J540" t="str">
            <v>Công ty TNHH Thiết bị Minh Tâm</v>
          </cell>
          <cell r="K540" t="str">
            <v>Beckman Coulter, Inc.</v>
          </cell>
          <cell r="L540" t="str">
            <v>Mỹ</v>
          </cell>
          <cell r="M540" t="str">
            <v/>
          </cell>
          <cell r="N540" t="str">
            <v>2301714ĐKLH/BYT-HTTB</v>
          </cell>
          <cell r="O540">
            <v>4429950</v>
          </cell>
          <cell r="P540">
            <v>4429950</v>
          </cell>
          <cell r="Q540">
            <v>4429950</v>
          </cell>
          <cell r="R540">
            <v>4429950</v>
          </cell>
          <cell r="S540" t="str">
            <v>440277</v>
          </cell>
          <cell r="T540" t="str">
            <v>90/QĐ-BVQY103</v>
          </cell>
          <cell r="U540">
            <v>45961</v>
          </cell>
          <cell r="V540">
            <v>0</v>
          </cell>
          <cell r="W540">
            <v>0</v>
          </cell>
          <cell r="X540">
            <v>3</v>
          </cell>
          <cell r="Y540">
            <v>3</v>
          </cell>
          <cell r="Z540">
            <v>0</v>
          </cell>
          <cell r="AA540">
            <v>4429950</v>
          </cell>
          <cell r="AB540">
            <v>13289850</v>
          </cell>
          <cell r="AC540">
            <v>3</v>
          </cell>
          <cell r="AD540">
            <v>4429950</v>
          </cell>
          <cell r="AE540">
            <v>13289850</v>
          </cell>
          <cell r="AF540">
            <v>0</v>
          </cell>
          <cell r="AG540">
            <v>0</v>
          </cell>
          <cell r="AJ540">
            <v>535062</v>
          </cell>
          <cell r="AK540">
            <v>12</v>
          </cell>
        </row>
        <row r="541">
          <cell r="E541" t="str">
            <v>Định lượng βhCG toàn phần</v>
          </cell>
          <cell r="F541" t="str">
            <v>ACCESS TOTAL βhCG (5th IS); A85264</v>
          </cell>
          <cell r="H541" t="str">
            <v>Hộp</v>
          </cell>
          <cell r="I541" t="str">
            <v/>
          </cell>
          <cell r="J541" t="str">
            <v>Công ty TNHH Thiết bị Minh Tâm</v>
          </cell>
          <cell r="K541" t="str">
            <v>Beckman Coulter, Inc.</v>
          </cell>
          <cell r="L541" t="str">
            <v>Mỹ</v>
          </cell>
          <cell r="M541" t="str">
            <v/>
          </cell>
          <cell r="N541" t="str">
            <v>2301714ĐKLH/BYT-HTTB</v>
          </cell>
          <cell r="O541">
            <v>4429950</v>
          </cell>
          <cell r="P541">
            <v>4429950</v>
          </cell>
          <cell r="Q541">
            <v>4429950</v>
          </cell>
          <cell r="R541">
            <v>4429950</v>
          </cell>
          <cell r="S541" t="str">
            <v>439847</v>
          </cell>
          <cell r="T541" t="str">
            <v>90/QĐ-BVQY103</v>
          </cell>
          <cell r="U541">
            <v>45869</v>
          </cell>
          <cell r="V541">
            <v>0</v>
          </cell>
          <cell r="W541">
            <v>0</v>
          </cell>
          <cell r="X541">
            <v>4</v>
          </cell>
          <cell r="Y541">
            <v>4</v>
          </cell>
          <cell r="Z541">
            <v>0</v>
          </cell>
          <cell r="AA541">
            <v>4429950</v>
          </cell>
          <cell r="AB541">
            <v>17719800</v>
          </cell>
          <cell r="AC541">
            <v>4</v>
          </cell>
          <cell r="AD541">
            <v>4429950</v>
          </cell>
          <cell r="AE541">
            <v>17719800</v>
          </cell>
          <cell r="AF541">
            <v>0</v>
          </cell>
          <cell r="AG541">
            <v>0</v>
          </cell>
          <cell r="AJ541">
            <v>527756</v>
          </cell>
          <cell r="AK541">
            <v>12</v>
          </cell>
        </row>
        <row r="542">
          <cell r="E542" t="str">
            <v>Định lượng βhCG toàn phần</v>
          </cell>
          <cell r="F542" t="str">
            <v>ACCESS TOTAL βhCG (5th IS); A85264</v>
          </cell>
          <cell r="H542" t="str">
            <v>Hộp</v>
          </cell>
          <cell r="I542" t="str">
            <v/>
          </cell>
          <cell r="J542" t="str">
            <v>Công ty TNHH Thiết bị Minh Tâm</v>
          </cell>
          <cell r="K542" t="str">
            <v>Beckman Coulter, Inc.</v>
          </cell>
          <cell r="L542" t="str">
            <v>Mỹ</v>
          </cell>
          <cell r="M542" t="str">
            <v/>
          </cell>
          <cell r="N542" t="str">
            <v>2301714ĐKLH/BYT-HTTB</v>
          </cell>
          <cell r="O542">
            <v>4429950</v>
          </cell>
          <cell r="P542">
            <v>4429950</v>
          </cell>
          <cell r="Q542">
            <v>4429950</v>
          </cell>
          <cell r="R542">
            <v>4429950</v>
          </cell>
          <cell r="S542" t="str">
            <v>439846</v>
          </cell>
          <cell r="T542" t="str">
            <v>90/QĐ-BVQY103</v>
          </cell>
          <cell r="U542">
            <v>45869</v>
          </cell>
          <cell r="V542">
            <v>0</v>
          </cell>
          <cell r="W542">
            <v>0</v>
          </cell>
          <cell r="X542">
            <v>1</v>
          </cell>
          <cell r="Y542">
            <v>1</v>
          </cell>
          <cell r="Z542">
            <v>0</v>
          </cell>
          <cell r="AA542">
            <v>4429950</v>
          </cell>
          <cell r="AB542">
            <v>4429950</v>
          </cell>
          <cell r="AC542">
            <v>1</v>
          </cell>
          <cell r="AD542">
            <v>4429950</v>
          </cell>
          <cell r="AE542">
            <v>4429950</v>
          </cell>
          <cell r="AF542">
            <v>0</v>
          </cell>
          <cell r="AG542">
            <v>0</v>
          </cell>
          <cell r="AJ542">
            <v>527707</v>
          </cell>
          <cell r="AK542">
            <v>12</v>
          </cell>
        </row>
        <row r="543">
          <cell r="E543" t="str">
            <v>Định lượng βhCG toàn phần</v>
          </cell>
          <cell r="F543" t="str">
            <v>ACCESS TOTAL βhCG (5th IS); A85264</v>
          </cell>
          <cell r="H543" t="str">
            <v>Hộp</v>
          </cell>
          <cell r="I543" t="str">
            <v/>
          </cell>
          <cell r="J543" t="str">
            <v>Công ty TNHH Thiết bị Minh Tâm</v>
          </cell>
          <cell r="K543" t="str">
            <v>Beckman Coulter, Inc.</v>
          </cell>
          <cell r="L543" t="str">
            <v>Mỹ</v>
          </cell>
          <cell r="M543" t="str">
            <v/>
          </cell>
          <cell r="N543" t="str">
            <v>220001172/PCBB-BYT; 8085NK/BYT-TB-CT; 8085NK/BYT-TB-CT</v>
          </cell>
          <cell r="O543">
            <v>4429950</v>
          </cell>
          <cell r="P543">
            <v>4429950</v>
          </cell>
          <cell r="Q543">
            <v>4429950</v>
          </cell>
          <cell r="R543">
            <v>4429950</v>
          </cell>
          <cell r="S543" t="str">
            <v>439182</v>
          </cell>
          <cell r="T543" t="str">
            <v>4685/QĐ-BVQY103</v>
          </cell>
          <cell r="U543">
            <v>45688</v>
          </cell>
          <cell r="V543">
            <v>0</v>
          </cell>
          <cell r="W543">
            <v>0</v>
          </cell>
          <cell r="X543">
            <v>2</v>
          </cell>
          <cell r="Y543">
            <v>2</v>
          </cell>
          <cell r="Z543">
            <v>0</v>
          </cell>
          <cell r="AA543">
            <v>4429950</v>
          </cell>
          <cell r="AB543">
            <v>8859900</v>
          </cell>
          <cell r="AC543">
            <v>2</v>
          </cell>
          <cell r="AD543">
            <v>4429950</v>
          </cell>
          <cell r="AE543">
            <v>8859900</v>
          </cell>
          <cell r="AF543">
            <v>0</v>
          </cell>
          <cell r="AG543">
            <v>0</v>
          </cell>
          <cell r="AJ543">
            <v>376660</v>
          </cell>
          <cell r="AK543">
            <v>12</v>
          </cell>
        </row>
        <row r="544">
          <cell r="E544" t="str">
            <v>Đo hoạt độ ALT (GPT)</v>
          </cell>
          <cell r="F544" t="str">
            <v>OSR6107 ALT</v>
          </cell>
          <cell r="H544" t="str">
            <v>Hộp</v>
          </cell>
          <cell r="I544" t="str">
            <v/>
          </cell>
          <cell r="J544" t="str">
            <v>Công ty TNHH Thiết bị Minh Tâm</v>
          </cell>
          <cell r="K544" t="str">
            <v>Beckman Coulter/Ai-len sản xuất cho Beckman Coulter/Mỹ</v>
          </cell>
          <cell r="L544" t="str">
            <v>Ailen</v>
          </cell>
          <cell r="M544" t="str">
            <v/>
          </cell>
          <cell r="N544" t="str">
            <v>240002573/PCBB-HN</v>
          </cell>
          <cell r="O544">
            <v>3587892</v>
          </cell>
          <cell r="P544">
            <v>3587892</v>
          </cell>
          <cell r="Q544">
            <v>3587892</v>
          </cell>
          <cell r="R544">
            <v>3587892</v>
          </cell>
          <cell r="S544" t="str">
            <v>2635</v>
          </cell>
          <cell r="T544" t="str">
            <v>90/QĐ-BVQY103</v>
          </cell>
          <cell r="U544">
            <v>46174</v>
          </cell>
          <cell r="V544">
            <v>0</v>
          </cell>
          <cell r="W544">
            <v>0</v>
          </cell>
          <cell r="X544">
            <v>7</v>
          </cell>
          <cell r="Y544">
            <v>7</v>
          </cell>
          <cell r="Z544">
            <v>0</v>
          </cell>
          <cell r="AA544">
            <v>3587892</v>
          </cell>
          <cell r="AB544">
            <v>25115244</v>
          </cell>
          <cell r="AC544">
            <v>7</v>
          </cell>
          <cell r="AD544">
            <v>3587892</v>
          </cell>
          <cell r="AE544">
            <v>25115244</v>
          </cell>
          <cell r="AF544">
            <v>0</v>
          </cell>
          <cell r="AG544">
            <v>0</v>
          </cell>
          <cell r="AJ544">
            <v>527734</v>
          </cell>
          <cell r="AK544">
            <v>7</v>
          </cell>
        </row>
        <row r="545">
          <cell r="E545" t="str">
            <v>Đo hoạt độ Amylase</v>
          </cell>
          <cell r="F545" t="str">
            <v>α-AMYLASE; OSR6106</v>
          </cell>
          <cell r="H545" t="str">
            <v>Hộp</v>
          </cell>
          <cell r="I545" t="str">
            <v/>
          </cell>
          <cell r="J545" t="str">
            <v>Công ty TNHH Thiết bị Minh Tâm</v>
          </cell>
          <cell r="K545" t="str">
            <v>Beckman Coulter Ireland Inc., Ai-len sản xuất cho Beckman Coulter, Inc., Mỹ</v>
          </cell>
          <cell r="L545" t="str">
            <v>Ai-len</v>
          </cell>
          <cell r="M545" t="str">
            <v/>
          </cell>
          <cell r="N545" t="str">
            <v>230002289/PCBB-HN</v>
          </cell>
          <cell r="O545">
            <v>10785600</v>
          </cell>
          <cell r="P545">
            <v>10785600</v>
          </cell>
          <cell r="Q545">
            <v>10785600</v>
          </cell>
          <cell r="R545">
            <v>10785600</v>
          </cell>
          <cell r="S545" t="str">
            <v>2624</v>
          </cell>
          <cell r="T545" t="str">
            <v>743/QĐ-BVQY103</v>
          </cell>
          <cell r="U545">
            <v>46174</v>
          </cell>
          <cell r="V545">
            <v>0</v>
          </cell>
          <cell r="W545">
            <v>0</v>
          </cell>
          <cell r="X545">
            <v>5</v>
          </cell>
          <cell r="Y545">
            <v>5</v>
          </cell>
          <cell r="Z545">
            <v>0</v>
          </cell>
          <cell r="AA545">
            <v>10785600</v>
          </cell>
          <cell r="AB545">
            <v>53928000</v>
          </cell>
          <cell r="AC545">
            <v>5</v>
          </cell>
          <cell r="AD545">
            <v>10785600</v>
          </cell>
          <cell r="AE545">
            <v>53928000</v>
          </cell>
          <cell r="AF545">
            <v>0</v>
          </cell>
          <cell r="AG545">
            <v>0</v>
          </cell>
          <cell r="AJ545">
            <v>546577</v>
          </cell>
          <cell r="AK545">
            <v>22</v>
          </cell>
        </row>
        <row r="546">
          <cell r="E546" t="str">
            <v>Đo hoạt độ Amylase</v>
          </cell>
          <cell r="F546" t="str">
            <v>α-AMYLASE; OSR6106</v>
          </cell>
          <cell r="H546" t="str">
            <v>Hộp</v>
          </cell>
          <cell r="I546" t="str">
            <v/>
          </cell>
          <cell r="J546" t="str">
            <v>Công ty TNHH Thiết bị Minh Tâm</v>
          </cell>
          <cell r="K546" t="str">
            <v>Beckman Coulter Ireland Inc., Ai-len sản xuất cho Beckman Coulter, Inc., Mỹ</v>
          </cell>
          <cell r="L546" t="str">
            <v>Ai-len</v>
          </cell>
          <cell r="M546" t="str">
            <v/>
          </cell>
          <cell r="N546" t="str">
            <v>230002289/PCBB-HN</v>
          </cell>
          <cell r="O546">
            <v>10785600</v>
          </cell>
          <cell r="P546">
            <v>10785600</v>
          </cell>
          <cell r="Q546">
            <v>10785600</v>
          </cell>
          <cell r="R546">
            <v>10785600</v>
          </cell>
          <cell r="S546" t="str">
            <v>2621</v>
          </cell>
          <cell r="T546" t="str">
            <v>743/QĐ-BVQY103</v>
          </cell>
          <cell r="U546">
            <v>46082</v>
          </cell>
          <cell r="V546">
            <v>0</v>
          </cell>
          <cell r="W546">
            <v>0</v>
          </cell>
          <cell r="X546">
            <v>3</v>
          </cell>
          <cell r="Y546">
            <v>3</v>
          </cell>
          <cell r="Z546">
            <v>0</v>
          </cell>
          <cell r="AA546">
            <v>10785600</v>
          </cell>
          <cell r="AB546">
            <v>32356800</v>
          </cell>
          <cell r="AC546">
            <v>3</v>
          </cell>
          <cell r="AD546">
            <v>10785600</v>
          </cell>
          <cell r="AE546">
            <v>32356800</v>
          </cell>
          <cell r="AF546">
            <v>0</v>
          </cell>
          <cell r="AG546">
            <v>0</v>
          </cell>
          <cell r="AJ546">
            <v>543321</v>
          </cell>
          <cell r="AK546">
            <v>22</v>
          </cell>
        </row>
        <row r="547">
          <cell r="E547" t="str">
            <v>Đo hoạt độ Amylase</v>
          </cell>
          <cell r="F547" t="str">
            <v>α-AMYLASE; OSR6106</v>
          </cell>
          <cell r="H547" t="str">
            <v>Hộp</v>
          </cell>
          <cell r="I547" t="str">
            <v/>
          </cell>
          <cell r="J547" t="str">
            <v>Công ty TNHH Thiết bị Minh Tâm</v>
          </cell>
          <cell r="K547" t="str">
            <v>Beckman Coulter Ireland Inc., Ai-len sản xuất cho Beckman Coulter, Inc., Mỹ</v>
          </cell>
          <cell r="L547" t="str">
            <v>Ai-len</v>
          </cell>
          <cell r="M547" t="str">
            <v/>
          </cell>
          <cell r="N547" t="str">
            <v>230002289/PCBB-HN</v>
          </cell>
          <cell r="O547">
            <v>10785600</v>
          </cell>
          <cell r="P547">
            <v>10785600</v>
          </cell>
          <cell r="Q547">
            <v>10785600</v>
          </cell>
          <cell r="R547">
            <v>10785600</v>
          </cell>
          <cell r="S547" t="str">
            <v>2619</v>
          </cell>
          <cell r="T547" t="str">
            <v>743/QĐ-BVQY103</v>
          </cell>
          <cell r="U547">
            <v>46023</v>
          </cell>
          <cell r="V547">
            <v>0</v>
          </cell>
          <cell r="W547">
            <v>0</v>
          </cell>
          <cell r="X547">
            <v>4</v>
          </cell>
          <cell r="Y547">
            <v>4</v>
          </cell>
          <cell r="Z547">
            <v>0</v>
          </cell>
          <cell r="AA547">
            <v>10785600</v>
          </cell>
          <cell r="AB547">
            <v>43142400</v>
          </cell>
          <cell r="AC547">
            <v>4</v>
          </cell>
          <cell r="AD547">
            <v>10785600</v>
          </cell>
          <cell r="AE547">
            <v>43142400</v>
          </cell>
          <cell r="AF547">
            <v>0</v>
          </cell>
          <cell r="AG547">
            <v>0</v>
          </cell>
          <cell r="AJ547">
            <v>533528</v>
          </cell>
          <cell r="AK547">
            <v>22</v>
          </cell>
        </row>
        <row r="548">
          <cell r="E548" t="str">
            <v>Đo hoạt độ Amylase</v>
          </cell>
          <cell r="F548" t="str">
            <v>α-AMYLASE; OSR6106</v>
          </cell>
          <cell r="H548" t="str">
            <v>Hộp</v>
          </cell>
          <cell r="I548" t="str">
            <v/>
          </cell>
          <cell r="J548" t="str">
            <v>Công ty TNHH Thiết bị Minh Tâm</v>
          </cell>
          <cell r="K548" t="str">
            <v>Beckman Coulter Ireland Inc., Ai-len sản xuất cho Beckman Coulter, Inc., Mỹ</v>
          </cell>
          <cell r="L548" t="str">
            <v>Ai-len</v>
          </cell>
          <cell r="M548" t="str">
            <v/>
          </cell>
          <cell r="N548" t="str">
            <v>230002289/PCBB-HN</v>
          </cell>
          <cell r="O548">
            <v>10785600</v>
          </cell>
          <cell r="P548">
            <v>10785600</v>
          </cell>
          <cell r="Q548">
            <v>10785600</v>
          </cell>
          <cell r="R548">
            <v>10785600</v>
          </cell>
          <cell r="S548" t="str">
            <v>2614</v>
          </cell>
          <cell r="T548" t="str">
            <v>4685/QĐ-BVQY103</v>
          </cell>
          <cell r="U548">
            <v>45870</v>
          </cell>
          <cell r="V548">
            <v>0</v>
          </cell>
          <cell r="W548">
            <v>0</v>
          </cell>
          <cell r="X548">
            <v>10</v>
          </cell>
          <cell r="Y548">
            <v>10</v>
          </cell>
          <cell r="Z548">
            <v>0</v>
          </cell>
          <cell r="AA548">
            <v>10785600</v>
          </cell>
          <cell r="AB548">
            <v>107856000</v>
          </cell>
          <cell r="AC548">
            <v>10</v>
          </cell>
          <cell r="AD548">
            <v>10785600</v>
          </cell>
          <cell r="AE548">
            <v>107856000</v>
          </cell>
          <cell r="AF548">
            <v>0</v>
          </cell>
          <cell r="AG548">
            <v>0</v>
          </cell>
          <cell r="AJ548">
            <v>387182</v>
          </cell>
          <cell r="AK548">
            <v>22</v>
          </cell>
        </row>
        <row r="549">
          <cell r="E549" t="str">
            <v>Đo hoạt độ AST (GOT)</v>
          </cell>
          <cell r="F549" t="str">
            <v>OSR6209; AST</v>
          </cell>
          <cell r="H549" t="str">
            <v>Hộp</v>
          </cell>
          <cell r="I549" t="str">
            <v/>
          </cell>
          <cell r="J549" t="str">
            <v>Công ty TNHH Thiết bị Minh Tâm</v>
          </cell>
          <cell r="K549" t="str">
            <v>Beckman Coulter Ireland Inc., Ai-len sản xuất cho Beckman Coulter, Inc., Mỹ</v>
          </cell>
          <cell r="L549" t="str">
            <v>Ai-len</v>
          </cell>
          <cell r="M549" t="str">
            <v/>
          </cell>
          <cell r="N549" t="str">
            <v>240000272/PCBB-HN</v>
          </cell>
          <cell r="O549">
            <v>7114800</v>
          </cell>
          <cell r="P549">
            <v>7114800</v>
          </cell>
          <cell r="Q549">
            <v>7114800</v>
          </cell>
          <cell r="R549">
            <v>7114800</v>
          </cell>
          <cell r="S549" t="str">
            <v>2614</v>
          </cell>
          <cell r="T549" t="str">
            <v>743/QĐ-BVQY103</v>
          </cell>
          <cell r="U549">
            <v>46235</v>
          </cell>
          <cell r="V549">
            <v>0</v>
          </cell>
          <cell r="W549">
            <v>0</v>
          </cell>
          <cell r="X549">
            <v>2</v>
          </cell>
          <cell r="Y549">
            <v>2</v>
          </cell>
          <cell r="Z549">
            <v>0</v>
          </cell>
          <cell r="AA549">
            <v>7114800</v>
          </cell>
          <cell r="AB549">
            <v>14229600</v>
          </cell>
          <cell r="AC549">
            <v>2</v>
          </cell>
          <cell r="AD549">
            <v>7114800</v>
          </cell>
          <cell r="AE549">
            <v>14229600</v>
          </cell>
          <cell r="AF549">
            <v>0</v>
          </cell>
          <cell r="AG549">
            <v>0</v>
          </cell>
          <cell r="AJ549">
            <v>546444</v>
          </cell>
          <cell r="AK549">
            <v>20</v>
          </cell>
        </row>
        <row r="550">
          <cell r="E550" t="str">
            <v>Đo hoạt độ AST (GOT)</v>
          </cell>
          <cell r="F550" t="str">
            <v>OSR6209; AST</v>
          </cell>
          <cell r="H550" t="str">
            <v>Hộp</v>
          </cell>
          <cell r="I550" t="str">
            <v/>
          </cell>
          <cell r="J550" t="str">
            <v>Công ty TNHH Thiết bị Minh Tâm</v>
          </cell>
          <cell r="K550" t="str">
            <v>Beckman Coulter Ireland Inc., Ai-len sản xuất cho Beckman Coulter, Inc., Mỹ</v>
          </cell>
          <cell r="L550" t="str">
            <v>Ai-len</v>
          </cell>
          <cell r="M550" t="str">
            <v/>
          </cell>
          <cell r="N550" t="str">
            <v>240000272/PCBB-HN</v>
          </cell>
          <cell r="O550">
            <v>7114800</v>
          </cell>
          <cell r="P550">
            <v>7114800</v>
          </cell>
          <cell r="Q550">
            <v>7114800</v>
          </cell>
          <cell r="R550">
            <v>7114800</v>
          </cell>
          <cell r="S550" t="str">
            <v>2613</v>
          </cell>
          <cell r="T550" t="str">
            <v>743/QĐ-BVQY103</v>
          </cell>
          <cell r="U550">
            <v>46174</v>
          </cell>
          <cell r="V550">
            <v>0</v>
          </cell>
          <cell r="W550">
            <v>0</v>
          </cell>
          <cell r="X550">
            <v>6</v>
          </cell>
          <cell r="Y550">
            <v>6</v>
          </cell>
          <cell r="Z550">
            <v>0</v>
          </cell>
          <cell r="AA550">
            <v>7114800</v>
          </cell>
          <cell r="AB550">
            <v>42688800</v>
          </cell>
          <cell r="AC550">
            <v>6</v>
          </cell>
          <cell r="AD550">
            <v>7114800</v>
          </cell>
          <cell r="AE550">
            <v>42688800</v>
          </cell>
          <cell r="AF550">
            <v>0</v>
          </cell>
          <cell r="AG550">
            <v>0</v>
          </cell>
          <cell r="AJ550">
            <v>543298</v>
          </cell>
          <cell r="AK550">
            <v>20</v>
          </cell>
        </row>
        <row r="551">
          <cell r="E551" t="str">
            <v>Đo hoạt độ AST (GOT)</v>
          </cell>
          <cell r="F551" t="str">
            <v>OSR6209; AST</v>
          </cell>
          <cell r="H551" t="str">
            <v>Hộp</v>
          </cell>
          <cell r="I551" t="str">
            <v/>
          </cell>
          <cell r="J551" t="str">
            <v>Công ty TNHH Thiết bị Minh Tâm</v>
          </cell>
          <cell r="K551" t="str">
            <v>Beckman Coulter Ireland Inc., Ai-len sản xuất cho Beckman Coulter, Inc., Mỹ</v>
          </cell>
          <cell r="L551" t="str">
            <v>Ai-len</v>
          </cell>
          <cell r="M551" t="str">
            <v/>
          </cell>
          <cell r="N551" t="str">
            <v>240000272/PCBB-HN</v>
          </cell>
          <cell r="O551">
            <v>7114800</v>
          </cell>
          <cell r="P551">
            <v>7114800</v>
          </cell>
          <cell r="Q551">
            <v>7114800</v>
          </cell>
          <cell r="R551">
            <v>7114800</v>
          </cell>
          <cell r="S551" t="str">
            <v>2608</v>
          </cell>
          <cell r="T551" t="str">
            <v>743/QĐ-BVQY103</v>
          </cell>
          <cell r="U551">
            <v>46023</v>
          </cell>
          <cell r="V551">
            <v>0</v>
          </cell>
          <cell r="W551">
            <v>0</v>
          </cell>
          <cell r="X551">
            <v>9</v>
          </cell>
          <cell r="Y551">
            <v>9</v>
          </cell>
          <cell r="Z551">
            <v>0</v>
          </cell>
          <cell r="AA551">
            <v>7114800</v>
          </cell>
          <cell r="AB551">
            <v>64033200</v>
          </cell>
          <cell r="AC551">
            <v>9</v>
          </cell>
          <cell r="AD551">
            <v>7114800</v>
          </cell>
          <cell r="AE551">
            <v>64033200</v>
          </cell>
          <cell r="AF551">
            <v>0</v>
          </cell>
          <cell r="AG551">
            <v>0</v>
          </cell>
          <cell r="AJ551">
            <v>531889</v>
          </cell>
          <cell r="AK551">
            <v>20</v>
          </cell>
        </row>
        <row r="552">
          <cell r="E552" t="str">
            <v>Đo hoạt độ AST (GOT)</v>
          </cell>
          <cell r="F552" t="str">
            <v>OSR6209; AST</v>
          </cell>
          <cell r="H552" t="str">
            <v>Hộp</v>
          </cell>
          <cell r="I552" t="str">
            <v/>
          </cell>
          <cell r="J552" t="str">
            <v>Công ty TNHH Thiết bị Minh Tâm</v>
          </cell>
          <cell r="K552" t="str">
            <v>Beckman Coulter Ireland Inc., Ai-len sản xuất cho Beckman Coulter, Inc., Mỹ</v>
          </cell>
          <cell r="L552" t="str">
            <v>Ai-len</v>
          </cell>
          <cell r="M552" t="str">
            <v/>
          </cell>
          <cell r="N552" t="str">
            <v>240000272/PCBB-HN</v>
          </cell>
          <cell r="O552">
            <v>7114800</v>
          </cell>
          <cell r="P552">
            <v>7114800</v>
          </cell>
          <cell r="Q552">
            <v>7114800</v>
          </cell>
          <cell r="R552">
            <v>7114800</v>
          </cell>
          <cell r="S552" t="str">
            <v>2612</v>
          </cell>
          <cell r="T552" t="str">
            <v>743/QĐ-BVQY103</v>
          </cell>
          <cell r="U552">
            <v>46143</v>
          </cell>
          <cell r="V552">
            <v>0</v>
          </cell>
          <cell r="W552">
            <v>0</v>
          </cell>
          <cell r="X552">
            <v>3</v>
          </cell>
          <cell r="Y552">
            <v>3</v>
          </cell>
          <cell r="Z552">
            <v>0</v>
          </cell>
          <cell r="AA552">
            <v>7114800</v>
          </cell>
          <cell r="AB552">
            <v>21344400</v>
          </cell>
          <cell r="AC552">
            <v>3</v>
          </cell>
          <cell r="AD552">
            <v>7114800</v>
          </cell>
          <cell r="AE552">
            <v>21344400</v>
          </cell>
          <cell r="AF552">
            <v>0</v>
          </cell>
          <cell r="AG552">
            <v>0</v>
          </cell>
          <cell r="AJ552">
            <v>534919</v>
          </cell>
          <cell r="AK552">
            <v>20</v>
          </cell>
        </row>
        <row r="553">
          <cell r="E553" t="str">
            <v>Đo hoạt độ CK (Creatine kinase)</v>
          </cell>
          <cell r="F553" t="str">
            <v>OSR6279
CK (NAC)</v>
          </cell>
          <cell r="H553" t="str">
            <v>hộp</v>
          </cell>
          <cell r="I553" t="str">
            <v/>
          </cell>
          <cell r="J553" t="str">
            <v>Công ty TNHH Thiết bị Minh Tâm</v>
          </cell>
          <cell r="K553" t="str">
            <v>Beckman Coulter Ireland Inc., Ai-len sản xuất cho Beckman Coulter, Inc., Mỹ</v>
          </cell>
          <cell r="L553" t="str">
            <v>Ailen</v>
          </cell>
          <cell r="M553" t="str">
            <v/>
          </cell>
          <cell r="N553" t="str">
            <v>240000687/PCBB-HN</v>
          </cell>
          <cell r="O553">
            <v>10785600</v>
          </cell>
          <cell r="P553">
            <v>10785600</v>
          </cell>
          <cell r="Q553">
            <v>10785600</v>
          </cell>
          <cell r="R553">
            <v>10785600</v>
          </cell>
          <cell r="S553" t="str">
            <v>2687</v>
          </cell>
          <cell r="T553" t="str">
            <v>1832/QĐ-BVQY103</v>
          </cell>
          <cell r="U553">
            <v>45992</v>
          </cell>
          <cell r="V553">
            <v>0</v>
          </cell>
          <cell r="W553">
            <v>0</v>
          </cell>
          <cell r="X553">
            <v>5</v>
          </cell>
          <cell r="Y553">
            <v>5</v>
          </cell>
          <cell r="Z553">
            <v>0</v>
          </cell>
          <cell r="AA553">
            <v>10785600</v>
          </cell>
          <cell r="AB553">
            <v>53928000</v>
          </cell>
          <cell r="AC553">
            <v>5</v>
          </cell>
          <cell r="AD553">
            <v>10785600</v>
          </cell>
          <cell r="AE553">
            <v>53928000</v>
          </cell>
          <cell r="AF553">
            <v>0</v>
          </cell>
          <cell r="AG553">
            <v>0</v>
          </cell>
          <cell r="AJ553">
            <v>540986</v>
          </cell>
          <cell r="AK553">
            <v>13</v>
          </cell>
        </row>
        <row r="554">
          <cell r="E554" t="str">
            <v>Đo hoạt độ CK (Creatine kinase)</v>
          </cell>
          <cell r="F554" t="str">
            <v>OSR6279
CK (NAC)</v>
          </cell>
          <cell r="H554" t="str">
            <v>hộp</v>
          </cell>
          <cell r="I554" t="str">
            <v/>
          </cell>
          <cell r="J554" t="str">
            <v>Công ty TNHH Thiết bị Minh Tâm</v>
          </cell>
          <cell r="K554" t="str">
            <v>Beckman Coulter Ireland Inc., Ai-len sản xuất cho Beckman Coulter, Inc., Mỹ</v>
          </cell>
          <cell r="L554" t="str">
            <v>Ailen</v>
          </cell>
          <cell r="M554" t="str">
            <v/>
          </cell>
          <cell r="N554" t="str">
            <v>240000687/PCBB-HN</v>
          </cell>
          <cell r="O554">
            <v>10785600</v>
          </cell>
          <cell r="P554">
            <v>10785600</v>
          </cell>
          <cell r="Q554">
            <v>10785600</v>
          </cell>
          <cell r="R554">
            <v>10785600</v>
          </cell>
          <cell r="S554" t="str">
            <v>2688</v>
          </cell>
          <cell r="T554" t="str">
            <v>1832/QĐ-BVQY103</v>
          </cell>
          <cell r="U554">
            <v>46054</v>
          </cell>
          <cell r="V554">
            <v>0</v>
          </cell>
          <cell r="W554">
            <v>0</v>
          </cell>
          <cell r="X554">
            <v>3</v>
          </cell>
          <cell r="Y554">
            <v>3</v>
          </cell>
          <cell r="Z554">
            <v>0</v>
          </cell>
          <cell r="AA554">
            <v>10785600</v>
          </cell>
          <cell r="AB554">
            <v>32356800</v>
          </cell>
          <cell r="AC554">
            <v>3</v>
          </cell>
          <cell r="AD554">
            <v>10785600</v>
          </cell>
          <cell r="AE554">
            <v>32356800</v>
          </cell>
          <cell r="AF554">
            <v>0</v>
          </cell>
          <cell r="AG554">
            <v>0</v>
          </cell>
          <cell r="AJ554">
            <v>542855</v>
          </cell>
          <cell r="AK554">
            <v>13</v>
          </cell>
        </row>
        <row r="555">
          <cell r="E555" t="str">
            <v>Đo hoạt độ CK (Creatine kinase)</v>
          </cell>
          <cell r="F555" t="str">
            <v>OSR6279
CK (NAC)</v>
          </cell>
          <cell r="H555" t="str">
            <v>hộp</v>
          </cell>
          <cell r="I555" t="str">
            <v/>
          </cell>
          <cell r="J555" t="str">
            <v>Công ty TNHH Thiết bị Minh Tâm</v>
          </cell>
          <cell r="K555" t="str">
            <v>Beckman Coulter Ireland Inc., Ai-len sản xuất cho Beckman Coulter, Inc., Mỹ</v>
          </cell>
          <cell r="L555" t="str">
            <v>Ailen</v>
          </cell>
          <cell r="M555" t="str">
            <v/>
          </cell>
          <cell r="N555" t="str">
            <v>240000687/PCBB-HN</v>
          </cell>
          <cell r="O555">
            <v>10785600</v>
          </cell>
          <cell r="P555">
            <v>10785600</v>
          </cell>
          <cell r="Q555">
            <v>10785600</v>
          </cell>
          <cell r="R555">
            <v>10785600</v>
          </cell>
          <cell r="S555" t="str">
            <v>2686</v>
          </cell>
          <cell r="T555" t="str">
            <v>2851/QĐ-BVQY103</v>
          </cell>
          <cell r="U555">
            <v>45931</v>
          </cell>
          <cell r="V555">
            <v>0</v>
          </cell>
          <cell r="W555">
            <v>0</v>
          </cell>
          <cell r="X555">
            <v>3</v>
          </cell>
          <cell r="Y555">
            <v>3</v>
          </cell>
          <cell r="Z555">
            <v>0</v>
          </cell>
          <cell r="AA555">
            <v>10785600</v>
          </cell>
          <cell r="AB555">
            <v>32356800</v>
          </cell>
          <cell r="AC555">
            <v>3</v>
          </cell>
          <cell r="AD555">
            <v>10785600</v>
          </cell>
          <cell r="AE555">
            <v>32356800</v>
          </cell>
          <cell r="AF555">
            <v>0</v>
          </cell>
          <cell r="AG555">
            <v>0</v>
          </cell>
          <cell r="AJ555">
            <v>519162</v>
          </cell>
          <cell r="AK555">
            <v>13</v>
          </cell>
        </row>
        <row r="556">
          <cell r="E556" t="str">
            <v>Đo hoạt độ CK (Creatine kinase)</v>
          </cell>
          <cell r="F556" t="str">
            <v>OSR6279
CK (NAC)</v>
          </cell>
          <cell r="H556" t="str">
            <v>hộp</v>
          </cell>
          <cell r="I556" t="str">
            <v/>
          </cell>
          <cell r="J556" t="str">
            <v>Công ty TNHH Thiết bị Minh Tâm</v>
          </cell>
          <cell r="K556" t="str">
            <v>Beckman Coulter Ireland Inc., Ai-len sản xuất cho Beckman Coulter, Inc., Mỹ</v>
          </cell>
          <cell r="L556" t="str">
            <v>Ailen</v>
          </cell>
          <cell r="M556" t="str">
            <v/>
          </cell>
          <cell r="N556" t="str">
            <v>240000687/PCBB-HN</v>
          </cell>
          <cell r="O556">
            <v>10785600</v>
          </cell>
          <cell r="P556">
            <v>10785600</v>
          </cell>
          <cell r="Q556">
            <v>10785600</v>
          </cell>
          <cell r="R556">
            <v>10785600</v>
          </cell>
          <cell r="S556" t="str">
            <v>2685</v>
          </cell>
          <cell r="T556" t="str">
            <v>2851/QĐ-BVQY103</v>
          </cell>
          <cell r="U556">
            <v>45870</v>
          </cell>
          <cell r="V556">
            <v>0</v>
          </cell>
          <cell r="W556">
            <v>0</v>
          </cell>
          <cell r="X556">
            <v>2</v>
          </cell>
          <cell r="Y556">
            <v>2</v>
          </cell>
          <cell r="Z556">
            <v>0</v>
          </cell>
          <cell r="AA556">
            <v>10785600</v>
          </cell>
          <cell r="AB556">
            <v>21571200</v>
          </cell>
          <cell r="AC556">
            <v>2</v>
          </cell>
          <cell r="AD556">
            <v>10785600</v>
          </cell>
          <cell r="AE556">
            <v>21571200</v>
          </cell>
          <cell r="AF556">
            <v>0</v>
          </cell>
          <cell r="AG556">
            <v>0</v>
          </cell>
          <cell r="AJ556">
            <v>386656</v>
          </cell>
          <cell r="AK556">
            <v>13</v>
          </cell>
        </row>
        <row r="557">
          <cell r="E557" t="str">
            <v>Đo hoạt độ CK-MB (Isozym MB of Creatine kinase)</v>
          </cell>
          <cell r="F557" t="str">
            <v>OSR61155
CK-MB</v>
          </cell>
          <cell r="H557" t="str">
            <v>hộp</v>
          </cell>
          <cell r="I557" t="str">
            <v/>
          </cell>
          <cell r="J557" t="str">
            <v>Công ty TNHH Thiết bị Minh Tâm</v>
          </cell>
          <cell r="K557" t="str">
            <v>Beckman Coulter Ireland Inc., Ai-len sản xuất cho Beckman Coulter, Inc., Mỹ</v>
          </cell>
          <cell r="L557" t="str">
            <v>Ailen</v>
          </cell>
          <cell r="M557" t="str">
            <v/>
          </cell>
          <cell r="N557" t="str">
            <v>2301128ĐKLH/BYT-HTTB</v>
          </cell>
          <cell r="O557">
            <v>7534800</v>
          </cell>
          <cell r="P557">
            <v>7534800</v>
          </cell>
          <cell r="Q557">
            <v>7534800</v>
          </cell>
          <cell r="R557">
            <v>7534800</v>
          </cell>
          <cell r="S557" t="str">
            <v>2685</v>
          </cell>
          <cell r="T557" t="str">
            <v>743/QĐ-BVQY103</v>
          </cell>
          <cell r="U557">
            <v>46054</v>
          </cell>
          <cell r="V557">
            <v>0</v>
          </cell>
          <cell r="W557">
            <v>0</v>
          </cell>
          <cell r="X557">
            <v>25</v>
          </cell>
          <cell r="Y557">
            <v>25</v>
          </cell>
          <cell r="Z557">
            <v>0</v>
          </cell>
          <cell r="AA557">
            <v>7534800</v>
          </cell>
          <cell r="AB557">
            <v>188370000</v>
          </cell>
          <cell r="AC557">
            <v>25</v>
          </cell>
          <cell r="AD557">
            <v>7534800</v>
          </cell>
          <cell r="AE557">
            <v>188370000</v>
          </cell>
          <cell r="AF557">
            <v>0</v>
          </cell>
          <cell r="AG557">
            <v>0</v>
          </cell>
          <cell r="AJ557">
            <v>543279</v>
          </cell>
          <cell r="AK557">
            <v>162</v>
          </cell>
        </row>
        <row r="558">
          <cell r="E558" t="str">
            <v>Đo hoạt độ CK-MB (Isozym MB of Creatine kinase)</v>
          </cell>
          <cell r="F558" t="str">
            <v>OSR61155
CK-MB</v>
          </cell>
          <cell r="H558" t="str">
            <v>hộp</v>
          </cell>
          <cell r="I558" t="str">
            <v/>
          </cell>
          <cell r="J558" t="str">
            <v>Công ty TNHH Thiết bị Minh Tâm</v>
          </cell>
          <cell r="K558" t="str">
            <v>Beckman Coulter Ireland Inc., Ai-len sản xuất cho Beckman Coulter, Inc., Mỹ</v>
          </cell>
          <cell r="L558" t="str">
            <v>Ailen</v>
          </cell>
          <cell r="M558" t="str">
            <v/>
          </cell>
          <cell r="N558" t="str">
            <v>2301128ĐKLH/BYT-HTTB</v>
          </cell>
          <cell r="O558">
            <v>7534800</v>
          </cell>
          <cell r="P558">
            <v>7534800</v>
          </cell>
          <cell r="Q558">
            <v>7534800</v>
          </cell>
          <cell r="R558">
            <v>7534800</v>
          </cell>
          <cell r="S558" t="str">
            <v>2684</v>
          </cell>
          <cell r="T558" t="str">
            <v>743/QĐ-BVQY103</v>
          </cell>
          <cell r="U558">
            <v>45992</v>
          </cell>
          <cell r="V558">
            <v>0</v>
          </cell>
          <cell r="W558">
            <v>0</v>
          </cell>
          <cell r="X558">
            <v>19</v>
          </cell>
          <cell r="Y558">
            <v>19</v>
          </cell>
          <cell r="Z558">
            <v>0</v>
          </cell>
          <cell r="AA558">
            <v>7534800</v>
          </cell>
          <cell r="AB558">
            <v>143161200</v>
          </cell>
          <cell r="AC558">
            <v>19</v>
          </cell>
          <cell r="AD558">
            <v>7534800</v>
          </cell>
          <cell r="AE558">
            <v>143161200</v>
          </cell>
          <cell r="AF558">
            <v>0</v>
          </cell>
          <cell r="AG558">
            <v>0</v>
          </cell>
          <cell r="AJ558">
            <v>531914</v>
          </cell>
          <cell r="AK558">
            <v>162</v>
          </cell>
        </row>
        <row r="559">
          <cell r="E559" t="str">
            <v>Đo hoạt độ CK-MB (Isozym MB of Creatine kinase)</v>
          </cell>
          <cell r="F559" t="str">
            <v>OSR61155
CK-MB</v>
          </cell>
          <cell r="H559" t="str">
            <v>hộp</v>
          </cell>
          <cell r="I559" t="str">
            <v/>
          </cell>
          <cell r="J559" t="str">
            <v>Công ty TNHH Thiết bị Minh Tâm</v>
          </cell>
          <cell r="K559" t="str">
            <v>Beckman Coulter Ireland Inc., Ai-len sản xuất cho Beckman Coulter, Inc., Mỹ</v>
          </cell>
          <cell r="L559" t="str">
            <v>Ailen</v>
          </cell>
          <cell r="M559" t="str">
            <v/>
          </cell>
          <cell r="N559" t="str">
            <v>2301128ĐKLH/BYT-HTTB</v>
          </cell>
          <cell r="O559">
            <v>7534800</v>
          </cell>
          <cell r="P559">
            <v>7534800</v>
          </cell>
          <cell r="Q559">
            <v>7534800</v>
          </cell>
          <cell r="R559">
            <v>7534800</v>
          </cell>
          <cell r="S559" t="str">
            <v>2683</v>
          </cell>
          <cell r="T559" t="str">
            <v>2965/QĐ-BVQY103</v>
          </cell>
          <cell r="U559">
            <v>45931</v>
          </cell>
          <cell r="V559">
            <v>0</v>
          </cell>
          <cell r="W559">
            <v>0</v>
          </cell>
          <cell r="X559">
            <v>38</v>
          </cell>
          <cell r="Y559">
            <v>38</v>
          </cell>
          <cell r="Z559">
            <v>0</v>
          </cell>
          <cell r="AA559">
            <v>7534800</v>
          </cell>
          <cell r="AB559">
            <v>286322400</v>
          </cell>
          <cell r="AC559">
            <v>38</v>
          </cell>
          <cell r="AD559">
            <v>7534800</v>
          </cell>
          <cell r="AE559">
            <v>286322400</v>
          </cell>
          <cell r="AF559">
            <v>0</v>
          </cell>
          <cell r="AG559">
            <v>0</v>
          </cell>
          <cell r="AJ559">
            <v>523295</v>
          </cell>
          <cell r="AK559">
            <v>162</v>
          </cell>
        </row>
        <row r="560">
          <cell r="E560" t="str">
            <v>Đo hoạt độ CK-MB (Isozym MB of Creatine kinase)</v>
          </cell>
          <cell r="F560" t="str">
            <v>OSR61155
CK-MB</v>
          </cell>
          <cell r="H560" t="str">
            <v>hộp</v>
          </cell>
          <cell r="I560" t="str">
            <v/>
          </cell>
          <cell r="J560" t="str">
            <v>Công ty TNHH Thiết bị Minh Tâm</v>
          </cell>
          <cell r="K560" t="str">
            <v>Beckman Coulter Ireland Inc., Ai-len sản xuất cho Beckman Coulter, Inc., Mỹ</v>
          </cell>
          <cell r="L560" t="str">
            <v>Ailen</v>
          </cell>
          <cell r="M560" t="str">
            <v/>
          </cell>
          <cell r="N560" t="str">
            <v>2301128ĐKLH/BYT-HTTB</v>
          </cell>
          <cell r="O560">
            <v>7534800</v>
          </cell>
          <cell r="P560">
            <v>7534800</v>
          </cell>
          <cell r="Q560">
            <v>7534800</v>
          </cell>
          <cell r="R560">
            <v>7534800</v>
          </cell>
          <cell r="S560" t="str">
            <v>2682</v>
          </cell>
          <cell r="T560" t="str">
            <v>2851/QĐ-BVQY103</v>
          </cell>
          <cell r="U560">
            <v>45870</v>
          </cell>
          <cell r="V560">
            <v>0</v>
          </cell>
          <cell r="W560">
            <v>0</v>
          </cell>
          <cell r="X560">
            <v>20</v>
          </cell>
          <cell r="Y560">
            <v>20</v>
          </cell>
          <cell r="Z560">
            <v>0</v>
          </cell>
          <cell r="AA560">
            <v>7534800</v>
          </cell>
          <cell r="AB560">
            <v>150696000</v>
          </cell>
          <cell r="AC560">
            <v>20</v>
          </cell>
          <cell r="AD560">
            <v>7534800</v>
          </cell>
          <cell r="AE560">
            <v>150696000</v>
          </cell>
          <cell r="AF560">
            <v>0</v>
          </cell>
          <cell r="AG560">
            <v>0</v>
          </cell>
          <cell r="AJ560">
            <v>386657</v>
          </cell>
          <cell r="AK560">
            <v>162</v>
          </cell>
        </row>
        <row r="561">
          <cell r="E561" t="str">
            <v>Đo hoạt độ CK-MB (Isozym MB of Creatine kinase)</v>
          </cell>
          <cell r="F561" t="str">
            <v>OSR61155
CK-MB</v>
          </cell>
          <cell r="H561" t="str">
            <v>hộp</v>
          </cell>
          <cell r="I561" t="str">
            <v/>
          </cell>
          <cell r="J561" t="str">
            <v>Công ty TNHH Thiết bị Minh Tâm</v>
          </cell>
          <cell r="K561" t="str">
            <v>Beckman Coulter Ireland Inc., Ai-len sản xuất cho Beckman Coulter, Inc., Mỹ</v>
          </cell>
          <cell r="L561" t="str">
            <v>Ailen</v>
          </cell>
          <cell r="M561" t="str">
            <v/>
          </cell>
          <cell r="N561" t="str">
            <v>7800NK/BYT-TB-CT</v>
          </cell>
          <cell r="O561">
            <v>2511600</v>
          </cell>
          <cell r="P561">
            <v>2511600</v>
          </cell>
          <cell r="Q561">
            <v>2511600</v>
          </cell>
          <cell r="R561">
            <v>2511600</v>
          </cell>
          <cell r="S561" t="str">
            <v>2681</v>
          </cell>
          <cell r="T561" t="str">
            <v>2276/QĐ-BVQY103</v>
          </cell>
          <cell r="U561">
            <v>45839</v>
          </cell>
          <cell r="V561">
            <v>0</v>
          </cell>
          <cell r="W561">
            <v>0</v>
          </cell>
          <cell r="X561">
            <v>60</v>
          </cell>
          <cell r="Y561">
            <v>60</v>
          </cell>
          <cell r="Z561">
            <v>0</v>
          </cell>
          <cell r="AA561">
            <v>2511600</v>
          </cell>
          <cell r="AB561">
            <v>150696000</v>
          </cell>
          <cell r="AC561">
            <v>60</v>
          </cell>
          <cell r="AD561">
            <v>2511600</v>
          </cell>
          <cell r="AE561">
            <v>150696000</v>
          </cell>
          <cell r="AF561">
            <v>0</v>
          </cell>
          <cell r="AG561">
            <v>0</v>
          </cell>
          <cell r="AJ561">
            <v>384553</v>
          </cell>
          <cell r="AK561">
            <v>162</v>
          </cell>
        </row>
        <row r="562">
          <cell r="E562" t="str">
            <v>Đo hoạt độ GGT (Gama Glutamyl Transferase)</v>
          </cell>
          <cell r="F562" t="str">
            <v>OSR6120
GGT</v>
          </cell>
          <cell r="H562" t="str">
            <v>hộp</v>
          </cell>
          <cell r="I562" t="str">
            <v/>
          </cell>
          <cell r="J562" t="str">
            <v>Công ty TNHH Thiết bị Minh Tâm</v>
          </cell>
          <cell r="K562" t="str">
            <v>Beckman Coulter Ireland Inc., Ai-len</v>
          </cell>
          <cell r="L562" t="str">
            <v>Ailen</v>
          </cell>
          <cell r="M562" t="str">
            <v/>
          </cell>
          <cell r="N562" t="str">
            <v>230002054/PCBB-HN</v>
          </cell>
          <cell r="O562">
            <v>5089392</v>
          </cell>
          <cell r="P562">
            <v>5089392</v>
          </cell>
          <cell r="Q562">
            <v>5089392</v>
          </cell>
          <cell r="R562">
            <v>5089392</v>
          </cell>
          <cell r="S562" t="str">
            <v>2616</v>
          </cell>
          <cell r="T562" t="str">
            <v>743/QĐ-BVQY103</v>
          </cell>
          <cell r="U562">
            <v>45992</v>
          </cell>
          <cell r="V562">
            <v>0</v>
          </cell>
          <cell r="W562">
            <v>0</v>
          </cell>
          <cell r="X562">
            <v>3</v>
          </cell>
          <cell r="Y562">
            <v>3</v>
          </cell>
          <cell r="Z562">
            <v>0</v>
          </cell>
          <cell r="AA562">
            <v>5089392</v>
          </cell>
          <cell r="AB562">
            <v>15268176</v>
          </cell>
          <cell r="AC562">
            <v>3</v>
          </cell>
          <cell r="AD562">
            <v>5089392</v>
          </cell>
          <cell r="AE562">
            <v>15268176</v>
          </cell>
          <cell r="AF562">
            <v>0</v>
          </cell>
          <cell r="AG562">
            <v>0</v>
          </cell>
          <cell r="AJ562">
            <v>549459</v>
          </cell>
          <cell r="AK562">
            <v>26</v>
          </cell>
        </row>
        <row r="563">
          <cell r="E563" t="str">
            <v>Đo hoạt độ GGT (Gama Glutamyl Transferase)</v>
          </cell>
          <cell r="F563" t="str">
            <v>OSR6120
GGT</v>
          </cell>
          <cell r="H563" t="str">
            <v>hộp</v>
          </cell>
          <cell r="I563" t="str">
            <v/>
          </cell>
          <cell r="J563" t="str">
            <v>Công ty TNHH Thiết bị Minh Tâm</v>
          </cell>
          <cell r="K563" t="str">
            <v>Beckman Coulter Ireland Inc., Ai-len</v>
          </cell>
          <cell r="L563" t="str">
            <v>Ailen</v>
          </cell>
          <cell r="M563" t="str">
            <v/>
          </cell>
          <cell r="N563" t="str">
            <v>230002054/PCBB-HN</v>
          </cell>
          <cell r="O563">
            <v>5089392</v>
          </cell>
          <cell r="P563">
            <v>5089392</v>
          </cell>
          <cell r="Q563">
            <v>5089392</v>
          </cell>
          <cell r="R563">
            <v>5089392</v>
          </cell>
          <cell r="S563" t="str">
            <v>2613</v>
          </cell>
          <cell r="T563" t="str">
            <v>743/QĐ-BVQY103</v>
          </cell>
          <cell r="U563">
            <v>45962</v>
          </cell>
          <cell r="V563">
            <v>0</v>
          </cell>
          <cell r="W563">
            <v>0</v>
          </cell>
          <cell r="X563">
            <v>2</v>
          </cell>
          <cell r="Y563">
            <v>2</v>
          </cell>
          <cell r="Z563">
            <v>0</v>
          </cell>
          <cell r="AA563">
            <v>5089392</v>
          </cell>
          <cell r="AB563">
            <v>10178784</v>
          </cell>
          <cell r="AC563">
            <v>2</v>
          </cell>
          <cell r="AD563">
            <v>5089392</v>
          </cell>
          <cell r="AE563">
            <v>10178784</v>
          </cell>
          <cell r="AF563">
            <v>0</v>
          </cell>
          <cell r="AG563">
            <v>0</v>
          </cell>
          <cell r="AJ563">
            <v>543320</v>
          </cell>
          <cell r="AK563">
            <v>26</v>
          </cell>
        </row>
        <row r="564">
          <cell r="E564" t="str">
            <v>Đo hoạt độ GGT (Gama Glutamyl Transferase)</v>
          </cell>
          <cell r="F564" t="str">
            <v>OSR6120
GGT</v>
          </cell>
          <cell r="H564" t="str">
            <v>hộp</v>
          </cell>
          <cell r="I564" t="str">
            <v/>
          </cell>
          <cell r="J564" t="str">
            <v>Công ty TNHH Thiết bị Minh Tâm</v>
          </cell>
          <cell r="K564" t="str">
            <v>Beckman Coulter Ireland Inc., Ai-len</v>
          </cell>
          <cell r="L564" t="str">
            <v>Ailen</v>
          </cell>
          <cell r="M564" t="str">
            <v/>
          </cell>
          <cell r="N564" t="str">
            <v>230002054/PCBB-HN</v>
          </cell>
          <cell r="O564">
            <v>5089392</v>
          </cell>
          <cell r="P564">
            <v>5089392</v>
          </cell>
          <cell r="Q564">
            <v>5089392</v>
          </cell>
          <cell r="R564">
            <v>5089392</v>
          </cell>
          <cell r="S564" t="str">
            <v>2612</v>
          </cell>
          <cell r="T564" t="str">
            <v>743/QĐ-BVQY103</v>
          </cell>
          <cell r="U564">
            <v>45901</v>
          </cell>
          <cell r="V564">
            <v>0</v>
          </cell>
          <cell r="W564">
            <v>0</v>
          </cell>
          <cell r="X564">
            <v>10</v>
          </cell>
          <cell r="Y564">
            <v>10</v>
          </cell>
          <cell r="Z564">
            <v>0</v>
          </cell>
          <cell r="AA564">
            <v>5089392</v>
          </cell>
          <cell r="AB564">
            <v>50893920</v>
          </cell>
          <cell r="AC564">
            <v>10</v>
          </cell>
          <cell r="AD564">
            <v>5089392</v>
          </cell>
          <cell r="AE564">
            <v>50893920</v>
          </cell>
          <cell r="AF564">
            <v>0</v>
          </cell>
          <cell r="AG564">
            <v>0</v>
          </cell>
          <cell r="AJ564">
            <v>533527</v>
          </cell>
          <cell r="AK564">
            <v>26</v>
          </cell>
        </row>
        <row r="565">
          <cell r="E565" t="str">
            <v>Đo hoạt độ GGT (Gama Glutamyl Transferase)</v>
          </cell>
          <cell r="F565" t="str">
            <v>OSR6120
GGT</v>
          </cell>
          <cell r="H565" t="str">
            <v>hộp</v>
          </cell>
          <cell r="I565" t="str">
            <v/>
          </cell>
          <cell r="J565" t="str">
            <v>Công ty TNHH Thiết bị Minh Tâm</v>
          </cell>
          <cell r="K565" t="str">
            <v>Beckman Coulter Ireland Inc., Ai-len</v>
          </cell>
          <cell r="L565" t="str">
            <v>Ailen</v>
          </cell>
          <cell r="M565" t="str">
            <v/>
          </cell>
          <cell r="N565" t="str">
            <v>230002054/PCBB-HN</v>
          </cell>
          <cell r="O565">
            <v>5089392</v>
          </cell>
          <cell r="P565">
            <v>5089392</v>
          </cell>
          <cell r="Q565">
            <v>5089392</v>
          </cell>
          <cell r="R565">
            <v>5089392</v>
          </cell>
          <cell r="S565" t="str">
            <v>2611</v>
          </cell>
          <cell r="T565" t="str">
            <v>90/QĐ-BVQY103</v>
          </cell>
          <cell r="U565">
            <v>45870</v>
          </cell>
          <cell r="V565">
            <v>0</v>
          </cell>
          <cell r="W565">
            <v>0</v>
          </cell>
          <cell r="X565">
            <v>3</v>
          </cell>
          <cell r="Y565">
            <v>3</v>
          </cell>
          <cell r="Z565">
            <v>0</v>
          </cell>
          <cell r="AA565">
            <v>5089392</v>
          </cell>
          <cell r="AB565">
            <v>15268176</v>
          </cell>
          <cell r="AC565">
            <v>3</v>
          </cell>
          <cell r="AD565">
            <v>5089392</v>
          </cell>
          <cell r="AE565">
            <v>15268176</v>
          </cell>
          <cell r="AF565">
            <v>0</v>
          </cell>
          <cell r="AG565">
            <v>0</v>
          </cell>
          <cell r="AJ565">
            <v>527722</v>
          </cell>
          <cell r="AK565">
            <v>26</v>
          </cell>
        </row>
        <row r="566">
          <cell r="E566" t="str">
            <v>Đo hoạt độ GGT (Gama Glutamyl Transferase)</v>
          </cell>
          <cell r="F566" t="str">
            <v>OSR6120
GGT</v>
          </cell>
          <cell r="H566" t="str">
            <v>hộp</v>
          </cell>
          <cell r="I566" t="str">
            <v/>
          </cell>
          <cell r="J566" t="str">
            <v>Công ty TNHH Thiết bị Minh Tâm</v>
          </cell>
          <cell r="K566" t="str">
            <v>Beckman Coulter Ireland Inc., Ai-len</v>
          </cell>
          <cell r="L566" t="str">
            <v>Ailen</v>
          </cell>
          <cell r="M566" t="str">
            <v/>
          </cell>
          <cell r="N566" t="str">
            <v>230002054/PCBB-HN</v>
          </cell>
          <cell r="O566">
            <v>5089392</v>
          </cell>
          <cell r="P566">
            <v>5089392</v>
          </cell>
          <cell r="Q566">
            <v>5089392</v>
          </cell>
          <cell r="R566">
            <v>5089392</v>
          </cell>
          <cell r="S566" t="str">
            <v>2609</v>
          </cell>
          <cell r="T566" t="str">
            <v>2851/QĐ-BVQY103</v>
          </cell>
          <cell r="U566">
            <v>45839</v>
          </cell>
          <cell r="V566">
            <v>0</v>
          </cell>
          <cell r="W566">
            <v>0</v>
          </cell>
          <cell r="X566">
            <v>8</v>
          </cell>
          <cell r="Y566">
            <v>8</v>
          </cell>
          <cell r="Z566">
            <v>0</v>
          </cell>
          <cell r="AA566">
            <v>5089392</v>
          </cell>
          <cell r="AB566">
            <v>40715136</v>
          </cell>
          <cell r="AC566">
            <v>8</v>
          </cell>
          <cell r="AD566">
            <v>5089392</v>
          </cell>
          <cell r="AE566">
            <v>40715136</v>
          </cell>
          <cell r="AF566">
            <v>0</v>
          </cell>
          <cell r="AG566">
            <v>0</v>
          </cell>
          <cell r="AJ566">
            <v>386655</v>
          </cell>
          <cell r="AK566">
            <v>26</v>
          </cell>
        </row>
        <row r="567">
          <cell r="E567" t="str">
            <v>Đo hoạt độ LDH</v>
          </cell>
          <cell r="F567" t="str">
            <v>OSR6128
LDH</v>
          </cell>
          <cell r="H567" t="str">
            <v>hộp</v>
          </cell>
          <cell r="I567" t="str">
            <v/>
          </cell>
          <cell r="J567" t="str">
            <v>Công ty TNHH Thiết bị Minh Tâm</v>
          </cell>
          <cell r="K567" t="str">
            <v>Beckman Coulter Ireland Inc., Ai-len</v>
          </cell>
          <cell r="L567" t="str">
            <v>Ailen</v>
          </cell>
          <cell r="M567" t="str">
            <v/>
          </cell>
          <cell r="N567" t="str">
            <v>2100281ĐKLH/BYT-TB-CT</v>
          </cell>
          <cell r="O567">
            <v>5089392</v>
          </cell>
          <cell r="P567">
            <v>5089392</v>
          </cell>
          <cell r="Q567">
            <v>5089392</v>
          </cell>
          <cell r="R567">
            <v>5089392</v>
          </cell>
          <cell r="S567" t="str">
            <v>2595</v>
          </cell>
          <cell r="T567" t="str">
            <v>743/QĐ-BVQY103</v>
          </cell>
          <cell r="U567">
            <v>46054</v>
          </cell>
          <cell r="V567">
            <v>0</v>
          </cell>
          <cell r="W567">
            <v>0</v>
          </cell>
          <cell r="X567">
            <v>1</v>
          </cell>
          <cell r="Y567">
            <v>1</v>
          </cell>
          <cell r="Z567">
            <v>0</v>
          </cell>
          <cell r="AA567">
            <v>5089392</v>
          </cell>
          <cell r="AB567">
            <v>5089392</v>
          </cell>
          <cell r="AC567">
            <v>1</v>
          </cell>
          <cell r="AD567">
            <v>5089392</v>
          </cell>
          <cell r="AE567">
            <v>5089392</v>
          </cell>
          <cell r="AF567">
            <v>0</v>
          </cell>
          <cell r="AG567">
            <v>0</v>
          </cell>
          <cell r="AJ567">
            <v>534921</v>
          </cell>
          <cell r="AK567">
            <v>4</v>
          </cell>
        </row>
        <row r="568">
          <cell r="E568" t="str">
            <v>Đo hoạt độ LDH</v>
          </cell>
          <cell r="F568" t="str">
            <v>OSR6128
LDH</v>
          </cell>
          <cell r="H568" t="str">
            <v>hộp</v>
          </cell>
          <cell r="I568" t="str">
            <v/>
          </cell>
          <cell r="J568" t="str">
            <v>Công ty TNHH Thiết bị Minh Tâm</v>
          </cell>
          <cell r="K568" t="str">
            <v>Beckman Coulter Ireland Inc., Ai-len</v>
          </cell>
          <cell r="L568" t="str">
            <v>Ailen</v>
          </cell>
          <cell r="M568" t="str">
            <v/>
          </cell>
          <cell r="N568" t="str">
            <v>2100281ĐKLH/BYT-TB-CT</v>
          </cell>
          <cell r="O568">
            <v>5089392</v>
          </cell>
          <cell r="P568">
            <v>5089392</v>
          </cell>
          <cell r="Q568">
            <v>5089392</v>
          </cell>
          <cell r="R568">
            <v>5089392</v>
          </cell>
          <cell r="S568" t="str">
            <v>2594</v>
          </cell>
          <cell r="T568" t="str">
            <v>90/QĐ-BVQY103</v>
          </cell>
          <cell r="U568">
            <v>45992</v>
          </cell>
          <cell r="V568">
            <v>0</v>
          </cell>
          <cell r="W568">
            <v>0</v>
          </cell>
          <cell r="X568">
            <v>3</v>
          </cell>
          <cell r="Y568">
            <v>3</v>
          </cell>
          <cell r="Z568">
            <v>0</v>
          </cell>
          <cell r="AA568">
            <v>5089392</v>
          </cell>
          <cell r="AB568">
            <v>15268176</v>
          </cell>
          <cell r="AC568">
            <v>3</v>
          </cell>
          <cell r="AD568">
            <v>5089392</v>
          </cell>
          <cell r="AE568">
            <v>15268176</v>
          </cell>
          <cell r="AF568">
            <v>0</v>
          </cell>
          <cell r="AG568">
            <v>0</v>
          </cell>
          <cell r="AJ568">
            <v>527301</v>
          </cell>
          <cell r="AK568">
            <v>4</v>
          </cell>
        </row>
        <row r="569">
          <cell r="E569" t="str">
            <v>Đo hoạt độ Lipase</v>
          </cell>
          <cell r="F569" t="str">
            <v>LIPASE; OSR6130</v>
          </cell>
          <cell r="H569" t="str">
            <v>Hộp</v>
          </cell>
          <cell r="I569" t="str">
            <v/>
          </cell>
          <cell r="J569" t="str">
            <v>Công ty TNHH Thiết bị Minh Tâm</v>
          </cell>
          <cell r="K569" t="str">
            <v>Sekisui Medical Co., Ltd., Nhật Bản sản xuất cho Beckman Coulter, Inc., Mỹ</v>
          </cell>
          <cell r="L569" t="str">
            <v>Nhật Bản</v>
          </cell>
          <cell r="M569" t="str">
            <v/>
          </cell>
          <cell r="N569" t="str">
            <v>230002241/PCBB-HN</v>
          </cell>
          <cell r="O569">
            <v>13614300</v>
          </cell>
          <cell r="P569">
            <v>13614300</v>
          </cell>
          <cell r="Q569">
            <v>13614300</v>
          </cell>
          <cell r="R569">
            <v>13614300</v>
          </cell>
          <cell r="S569" t="str">
            <v>2692</v>
          </cell>
          <cell r="T569" t="str">
            <v>743/QĐ-BVQY103</v>
          </cell>
          <cell r="U569">
            <v>46266</v>
          </cell>
          <cell r="V569">
            <v>0</v>
          </cell>
          <cell r="W569">
            <v>0</v>
          </cell>
          <cell r="X569">
            <v>15</v>
          </cell>
          <cell r="Y569">
            <v>15</v>
          </cell>
          <cell r="Z569">
            <v>0</v>
          </cell>
          <cell r="AA569">
            <v>13614300</v>
          </cell>
          <cell r="AB569">
            <v>204214500</v>
          </cell>
          <cell r="AC569">
            <v>15</v>
          </cell>
          <cell r="AD569">
            <v>13614300</v>
          </cell>
          <cell r="AE569">
            <v>204214500</v>
          </cell>
          <cell r="AF569">
            <v>0</v>
          </cell>
          <cell r="AG569">
            <v>0</v>
          </cell>
          <cell r="AJ569">
            <v>546578</v>
          </cell>
          <cell r="AK569">
            <v>52</v>
          </cell>
        </row>
        <row r="570">
          <cell r="E570" t="str">
            <v>Đo hoạt độ Lipase</v>
          </cell>
          <cell r="F570" t="str">
            <v>LIPASE; OSR6130</v>
          </cell>
          <cell r="H570" t="str">
            <v>Hộp</v>
          </cell>
          <cell r="I570" t="str">
            <v/>
          </cell>
          <cell r="J570" t="str">
            <v>Công ty TNHH Thiết bị Minh Tâm</v>
          </cell>
          <cell r="K570" t="str">
            <v>Sekisui Medical Co., Ltd., Nhật Bản sản xuất cho Beckman Coulter, Inc., Mỹ</v>
          </cell>
          <cell r="L570" t="str">
            <v>Nhật Bản</v>
          </cell>
          <cell r="M570" t="str">
            <v/>
          </cell>
          <cell r="N570" t="str">
            <v>230002241/PCBB-HN</v>
          </cell>
          <cell r="O570">
            <v>13614300</v>
          </cell>
          <cell r="P570">
            <v>13614300</v>
          </cell>
          <cell r="Q570">
            <v>13614300</v>
          </cell>
          <cell r="R570">
            <v>13614300</v>
          </cell>
          <cell r="S570" t="str">
            <v>2690</v>
          </cell>
          <cell r="T570" t="str">
            <v>743/QĐ-BVQY103</v>
          </cell>
          <cell r="U570">
            <v>46204</v>
          </cell>
          <cell r="V570">
            <v>0</v>
          </cell>
          <cell r="W570">
            <v>0</v>
          </cell>
          <cell r="X570">
            <v>8</v>
          </cell>
          <cell r="Y570">
            <v>8</v>
          </cell>
          <cell r="Z570">
            <v>0</v>
          </cell>
          <cell r="AA570">
            <v>13614300</v>
          </cell>
          <cell r="AB570">
            <v>108914400</v>
          </cell>
          <cell r="AC570">
            <v>8</v>
          </cell>
          <cell r="AD570">
            <v>13614300</v>
          </cell>
          <cell r="AE570">
            <v>108914400</v>
          </cell>
          <cell r="AF570">
            <v>0</v>
          </cell>
          <cell r="AG570">
            <v>0</v>
          </cell>
          <cell r="AJ570">
            <v>543278</v>
          </cell>
          <cell r="AK570">
            <v>52</v>
          </cell>
        </row>
        <row r="571">
          <cell r="E571" t="str">
            <v>Đo hoạt độ Lipase</v>
          </cell>
          <cell r="F571" t="str">
            <v>LIPASE; OSR6130</v>
          </cell>
          <cell r="H571" t="str">
            <v>Hộp</v>
          </cell>
          <cell r="I571" t="str">
            <v/>
          </cell>
          <cell r="J571" t="str">
            <v>Công ty TNHH Thiết bị Minh Tâm</v>
          </cell>
          <cell r="K571" t="str">
            <v>Sekisui Medical Co., Ltd., Nhật Bản sản xuất cho Beckman Coulter, Inc., Mỹ</v>
          </cell>
          <cell r="L571" t="str">
            <v>Nhật Bản</v>
          </cell>
          <cell r="M571" t="str">
            <v/>
          </cell>
          <cell r="N571" t="str">
            <v>230002241/PCBB-HN</v>
          </cell>
          <cell r="O571">
            <v>13614300</v>
          </cell>
          <cell r="P571">
            <v>13614300</v>
          </cell>
          <cell r="Q571">
            <v>13614300</v>
          </cell>
          <cell r="R571">
            <v>13614300</v>
          </cell>
          <cell r="S571" t="str">
            <v>2688</v>
          </cell>
          <cell r="T571" t="str">
            <v>743/QĐ-BVQY103</v>
          </cell>
          <cell r="U571">
            <v>46113</v>
          </cell>
          <cell r="V571">
            <v>0</v>
          </cell>
          <cell r="W571">
            <v>0</v>
          </cell>
          <cell r="X571">
            <v>10</v>
          </cell>
          <cell r="Y571">
            <v>10</v>
          </cell>
          <cell r="Z571">
            <v>0</v>
          </cell>
          <cell r="AA571">
            <v>13614300</v>
          </cell>
          <cell r="AB571">
            <v>136143000</v>
          </cell>
          <cell r="AC571">
            <v>10</v>
          </cell>
          <cell r="AD571">
            <v>13614300</v>
          </cell>
          <cell r="AE571">
            <v>136143000</v>
          </cell>
          <cell r="AF571">
            <v>0</v>
          </cell>
          <cell r="AG571">
            <v>0</v>
          </cell>
          <cell r="AJ571">
            <v>534925</v>
          </cell>
          <cell r="AK571">
            <v>52</v>
          </cell>
        </row>
        <row r="572">
          <cell r="E572" t="str">
            <v>Đo hoạt độ Lipase</v>
          </cell>
          <cell r="F572" t="str">
            <v>LIPASE; OSR6130</v>
          </cell>
          <cell r="H572" t="str">
            <v>Hộp</v>
          </cell>
          <cell r="I572" t="str">
            <v/>
          </cell>
          <cell r="J572" t="str">
            <v>Công ty TNHH Thiết bị Minh Tâm</v>
          </cell>
          <cell r="K572" t="str">
            <v>Sekisui Medical Co., Ltd., Nhật Bản sản xuất cho Beckman Coulter, Inc., Mỹ</v>
          </cell>
          <cell r="L572" t="str">
            <v>Nhật Bản</v>
          </cell>
          <cell r="M572" t="str">
            <v/>
          </cell>
          <cell r="N572" t="str">
            <v>230002241/PCBB-HN</v>
          </cell>
          <cell r="O572">
            <v>13614300</v>
          </cell>
          <cell r="P572">
            <v>13614300</v>
          </cell>
          <cell r="Q572">
            <v>13614300</v>
          </cell>
          <cell r="R572">
            <v>13614300</v>
          </cell>
          <cell r="S572" t="str">
            <v>2685</v>
          </cell>
          <cell r="T572" t="str">
            <v>90/QĐ-BVQY103</v>
          </cell>
          <cell r="U572">
            <v>46082</v>
          </cell>
          <cell r="V572">
            <v>0</v>
          </cell>
          <cell r="W572">
            <v>0</v>
          </cell>
          <cell r="X572">
            <v>3</v>
          </cell>
          <cell r="Y572">
            <v>3</v>
          </cell>
          <cell r="Z572">
            <v>0</v>
          </cell>
          <cell r="AA572">
            <v>13614300</v>
          </cell>
          <cell r="AB572">
            <v>40842900</v>
          </cell>
          <cell r="AC572">
            <v>3</v>
          </cell>
          <cell r="AD572">
            <v>13614300</v>
          </cell>
          <cell r="AE572">
            <v>40842900</v>
          </cell>
          <cell r="AF572">
            <v>0</v>
          </cell>
          <cell r="AG572">
            <v>0</v>
          </cell>
          <cell r="AJ572">
            <v>527735</v>
          </cell>
          <cell r="AK572">
            <v>52</v>
          </cell>
        </row>
        <row r="573">
          <cell r="E573" t="str">
            <v>Đo hoạt độ Lipase</v>
          </cell>
          <cell r="F573" t="str">
            <v>LIPASE; OSR6130</v>
          </cell>
          <cell r="H573" t="str">
            <v>Hộp</v>
          </cell>
          <cell r="I573" t="str">
            <v/>
          </cell>
          <cell r="J573" t="str">
            <v>Công ty TNHH Thiết bị Minh Tâm</v>
          </cell>
          <cell r="K573" t="str">
            <v>Sekisui Medical Co., Ltd., Nhật Bản sản xuất cho Beckman Coulter, Inc., Mỹ</v>
          </cell>
          <cell r="L573" t="str">
            <v>Nhật Bản</v>
          </cell>
          <cell r="M573" t="str">
            <v/>
          </cell>
          <cell r="N573" t="str">
            <v>230002241/PCBB-HN</v>
          </cell>
          <cell r="O573">
            <v>13614300</v>
          </cell>
          <cell r="P573">
            <v>13614300</v>
          </cell>
          <cell r="Q573">
            <v>13614300</v>
          </cell>
          <cell r="R573">
            <v>13614300</v>
          </cell>
          <cell r="S573" t="str">
            <v>2684</v>
          </cell>
          <cell r="T573" t="str">
            <v>90/QĐ-BVQY103</v>
          </cell>
          <cell r="U573">
            <v>46082</v>
          </cell>
          <cell r="V573">
            <v>0</v>
          </cell>
          <cell r="W573">
            <v>0</v>
          </cell>
          <cell r="X573">
            <v>10</v>
          </cell>
          <cell r="Y573">
            <v>10</v>
          </cell>
          <cell r="Z573">
            <v>0</v>
          </cell>
          <cell r="AA573">
            <v>13614300</v>
          </cell>
          <cell r="AB573">
            <v>136143000</v>
          </cell>
          <cell r="AC573">
            <v>10</v>
          </cell>
          <cell r="AD573">
            <v>13614300</v>
          </cell>
          <cell r="AE573">
            <v>136143000</v>
          </cell>
          <cell r="AF573">
            <v>0</v>
          </cell>
          <cell r="AG573">
            <v>0</v>
          </cell>
          <cell r="AJ573">
            <v>527724</v>
          </cell>
          <cell r="AK573">
            <v>52</v>
          </cell>
        </row>
        <row r="574">
          <cell r="E574" t="str">
            <v>Đo hoạt độ Lipase</v>
          </cell>
          <cell r="F574" t="str">
            <v>LIPASE; OSR6130</v>
          </cell>
          <cell r="H574" t="str">
            <v>Hộp</v>
          </cell>
          <cell r="I574" t="str">
            <v/>
          </cell>
          <cell r="J574" t="str">
            <v>Công ty TNHH Thiết bị Minh Tâm</v>
          </cell>
          <cell r="K574" t="str">
            <v>Sekisui Medical Co., Ltd., Nhật Bản sản xuất cho Beckman Coulter, Inc., Mỹ</v>
          </cell>
          <cell r="L574" t="str">
            <v>Nhật Bản</v>
          </cell>
          <cell r="M574" t="str">
            <v/>
          </cell>
          <cell r="N574" t="str">
            <v>230002241/PCBB-HN</v>
          </cell>
          <cell r="O574">
            <v>13614300</v>
          </cell>
          <cell r="P574">
            <v>13614300</v>
          </cell>
          <cell r="Q574">
            <v>13614300</v>
          </cell>
          <cell r="R574">
            <v>13614300</v>
          </cell>
          <cell r="S574" t="str">
            <v>2680</v>
          </cell>
          <cell r="T574" t="str">
            <v>4685/QĐ-BVQY103</v>
          </cell>
          <cell r="U574">
            <v>45931</v>
          </cell>
          <cell r="V574">
            <v>0</v>
          </cell>
          <cell r="W574">
            <v>0</v>
          </cell>
          <cell r="X574">
            <v>6</v>
          </cell>
          <cell r="Y574">
            <v>6</v>
          </cell>
          <cell r="Z574">
            <v>0</v>
          </cell>
          <cell r="AA574">
            <v>13614300</v>
          </cell>
          <cell r="AB574">
            <v>81685800</v>
          </cell>
          <cell r="AC574">
            <v>6</v>
          </cell>
          <cell r="AD574">
            <v>13614300</v>
          </cell>
          <cell r="AE574">
            <v>81685800</v>
          </cell>
          <cell r="AF574">
            <v>0</v>
          </cell>
          <cell r="AG574">
            <v>0</v>
          </cell>
          <cell r="AJ574">
            <v>384555</v>
          </cell>
          <cell r="AK574">
            <v>52</v>
          </cell>
        </row>
        <row r="575">
          <cell r="E575" t="str">
            <v>E.histolytica (Amebiasis) - Amip</v>
          </cell>
          <cell r="F575" t="str">
            <v>E. histolytica IgG; 7051167</v>
          </cell>
          <cell r="H575" t="str">
            <v>Hộp</v>
          </cell>
          <cell r="I575" t="str">
            <v/>
          </cell>
          <cell r="J575" t="str">
            <v>Công ty TNHH Thiết bị Khoa học kỹ thuật Quang Phát</v>
          </cell>
          <cell r="K575" t="str">
            <v>Immunocentrix</v>
          </cell>
          <cell r="L575" t="str">
            <v>Mỹ</v>
          </cell>
          <cell r="M575" t="str">
            <v/>
          </cell>
          <cell r="N575" t="str">
            <v>220003579/PCBB-HCM</v>
          </cell>
          <cell r="O575">
            <v>3300000</v>
          </cell>
          <cell r="P575">
            <v>3300000</v>
          </cell>
          <cell r="Q575">
            <v>3300000</v>
          </cell>
          <cell r="R575">
            <v>3300000</v>
          </cell>
          <cell r="S575" t="str">
            <v>2570</v>
          </cell>
          <cell r="T575" t="str">
            <v>4883/QĐ-BVQY103</v>
          </cell>
          <cell r="U575">
            <v>45930</v>
          </cell>
          <cell r="V575">
            <v>0</v>
          </cell>
          <cell r="W575">
            <v>0</v>
          </cell>
          <cell r="X575">
            <v>2</v>
          </cell>
          <cell r="Y575">
            <v>2</v>
          </cell>
          <cell r="Z575">
            <v>0</v>
          </cell>
          <cell r="AA575">
            <v>3300000</v>
          </cell>
          <cell r="AB575">
            <v>6600000</v>
          </cell>
          <cell r="AC575">
            <v>2</v>
          </cell>
          <cell r="AD575">
            <v>3300000</v>
          </cell>
          <cell r="AE575">
            <v>6600000</v>
          </cell>
          <cell r="AF575">
            <v>0</v>
          </cell>
          <cell r="AG575">
            <v>0</v>
          </cell>
          <cell r="AJ575">
            <v>534839</v>
          </cell>
          <cell r="AK575">
            <v>2</v>
          </cell>
        </row>
        <row r="576">
          <cell r="E576" t="str">
            <v>Echinococcus - Sán dây chó</v>
          </cell>
          <cell r="F576" t="str">
            <v>Echinococcus IgG ; 7051169</v>
          </cell>
          <cell r="H576" t="str">
            <v>Hộp</v>
          </cell>
          <cell r="I576" t="str">
            <v/>
          </cell>
          <cell r="J576" t="str">
            <v>Công ty TNHH Thiết bị Khoa học kỹ thuật Quang Phát</v>
          </cell>
          <cell r="K576" t="str">
            <v>Immunocentrix</v>
          </cell>
          <cell r="L576" t="str">
            <v>Mỹ</v>
          </cell>
          <cell r="M576" t="str">
            <v/>
          </cell>
          <cell r="N576" t="str">
            <v>220003579/PCBB-HCM</v>
          </cell>
          <cell r="O576">
            <v>3300000</v>
          </cell>
          <cell r="P576">
            <v>3300000</v>
          </cell>
          <cell r="Q576">
            <v>3300000</v>
          </cell>
          <cell r="R576">
            <v>3300000</v>
          </cell>
          <cell r="S576" t="str">
            <v>2583</v>
          </cell>
          <cell r="T576" t="str">
            <v>4883/QĐ-BVQY103</v>
          </cell>
          <cell r="U576">
            <v>45961</v>
          </cell>
          <cell r="V576">
            <v>0</v>
          </cell>
          <cell r="W576">
            <v>0</v>
          </cell>
          <cell r="X576">
            <v>1</v>
          </cell>
          <cell r="Y576">
            <v>1</v>
          </cell>
          <cell r="Z576">
            <v>0</v>
          </cell>
          <cell r="AA576">
            <v>3300000</v>
          </cell>
          <cell r="AB576">
            <v>3300000</v>
          </cell>
          <cell r="AC576">
            <v>1</v>
          </cell>
          <cell r="AD576">
            <v>3300000</v>
          </cell>
          <cell r="AE576">
            <v>3300000</v>
          </cell>
          <cell r="AF576">
            <v>0</v>
          </cell>
          <cell r="AG576">
            <v>0</v>
          </cell>
          <cell r="AJ576">
            <v>534840</v>
          </cell>
          <cell r="AK576">
            <v>1</v>
          </cell>
        </row>
        <row r="577">
          <cell r="E577" t="str">
            <v>Fasciola - Sán lá gan lớn</v>
          </cell>
          <cell r="F577" t="str">
            <v>Fasciola IgG; 7051173</v>
          </cell>
          <cell r="H577" t="str">
            <v>Hộp</v>
          </cell>
          <cell r="I577" t="str">
            <v/>
          </cell>
          <cell r="J577" t="str">
            <v>Công ty TNHH Thiết bị Khoa học kỹ thuật Quang Phát</v>
          </cell>
          <cell r="K577" t="str">
            <v>Immunocentrix</v>
          </cell>
          <cell r="L577" t="str">
            <v>Mỹ</v>
          </cell>
          <cell r="M577" t="str">
            <v/>
          </cell>
          <cell r="N577" t="str">
            <v>220003579/PCBB-HCM</v>
          </cell>
          <cell r="O577">
            <v>3300000</v>
          </cell>
          <cell r="P577">
            <v>3300000</v>
          </cell>
          <cell r="Q577">
            <v>3300000</v>
          </cell>
          <cell r="R577">
            <v>3300000</v>
          </cell>
          <cell r="S577" t="str">
            <v>2666</v>
          </cell>
          <cell r="T577" t="str">
            <v>4883/QĐ-BVQY103</v>
          </cell>
          <cell r="U577">
            <v>46203</v>
          </cell>
          <cell r="V577">
            <v>0</v>
          </cell>
          <cell r="W577">
            <v>0</v>
          </cell>
          <cell r="X577">
            <v>2</v>
          </cell>
          <cell r="Y577">
            <v>2</v>
          </cell>
          <cell r="Z577">
            <v>0</v>
          </cell>
          <cell r="AA577">
            <v>3300000</v>
          </cell>
          <cell r="AB577">
            <v>6600000</v>
          </cell>
          <cell r="AC577">
            <v>2</v>
          </cell>
          <cell r="AD577">
            <v>3300000</v>
          </cell>
          <cell r="AE577">
            <v>6600000</v>
          </cell>
          <cell r="AF577">
            <v>0</v>
          </cell>
          <cell r="AG577">
            <v>0</v>
          </cell>
          <cell r="AJ577">
            <v>534841</v>
          </cell>
          <cell r="AK577">
            <v>2</v>
          </cell>
        </row>
        <row r="578">
          <cell r="E578" t="str">
            <v>Formaldehyt (HCHO) Merck</v>
          </cell>
          <cell r="F578" t="str">
            <v>Formaldehyt</v>
          </cell>
          <cell r="H578" t="str">
            <v>Chai</v>
          </cell>
          <cell r="I578" t="str">
            <v/>
          </cell>
          <cell r="J578" t="str">
            <v>Công ty Cổ phần Hóa Dược Việt Nam</v>
          </cell>
          <cell r="K578" t="str">
            <v>Xilong, Ghtech</v>
          </cell>
          <cell r="L578" t="str">
            <v>Trung Quốc</v>
          </cell>
          <cell r="M578" t="str">
            <v/>
          </cell>
          <cell r="N578" t="str">
            <v>0</v>
          </cell>
          <cell r="O578">
            <v>55000</v>
          </cell>
          <cell r="P578">
            <v>55000</v>
          </cell>
          <cell r="Q578">
            <v>55000</v>
          </cell>
          <cell r="R578">
            <v>55000</v>
          </cell>
          <cell r="S578" t="str">
            <v>231018</v>
          </cell>
          <cell r="T578" t="str">
            <v>1064/QĐ-BVQY103</v>
          </cell>
          <cell r="U578">
            <v>47057</v>
          </cell>
          <cell r="V578">
            <v>46</v>
          </cell>
          <cell r="W578">
            <v>2530000</v>
          </cell>
          <cell r="X578">
            <v>0</v>
          </cell>
          <cell r="Y578">
            <v>0</v>
          </cell>
          <cell r="Z578">
            <v>0</v>
          </cell>
          <cell r="AA578">
            <v>55000</v>
          </cell>
          <cell r="AB578">
            <v>0</v>
          </cell>
          <cell r="AC578">
            <v>46</v>
          </cell>
          <cell r="AD578">
            <v>55000</v>
          </cell>
          <cell r="AE578">
            <v>2530000</v>
          </cell>
          <cell r="AF578">
            <v>0</v>
          </cell>
          <cell r="AG578">
            <v>0</v>
          </cell>
          <cell r="AJ578">
            <v>344606</v>
          </cell>
          <cell r="AK578">
            <v>0</v>
          </cell>
        </row>
        <row r="579">
          <cell r="E579" t="str">
            <v>Formol Thô</v>
          </cell>
          <cell r="F579" t="str">
            <v>Formaldehyde</v>
          </cell>
          <cell r="H579" t="str">
            <v>Kg</v>
          </cell>
          <cell r="I579" t="str">
            <v/>
          </cell>
          <cell r="J579" t="str">
            <v>Công ty Cổ phần Hóa Dược Việt Nam</v>
          </cell>
          <cell r="K579" t="str">
            <v>Công ty Cổ Phần Tập đoàn Hóa chất Đức Giang</v>
          </cell>
          <cell r="L579" t="str">
            <v>Việt Nam</v>
          </cell>
          <cell r="M579" t="str">
            <v/>
          </cell>
          <cell r="N579" t="str">
            <v/>
          </cell>
          <cell r="O579">
            <v>49500</v>
          </cell>
          <cell r="P579">
            <v>49500</v>
          </cell>
          <cell r="Q579">
            <v>49500</v>
          </cell>
          <cell r="R579">
            <v>49500</v>
          </cell>
          <cell r="S579" t="str">
            <v>06032025</v>
          </cell>
          <cell r="T579" t="str">
            <v>4883/QĐ-BVQY103</v>
          </cell>
          <cell r="U579">
            <v>46087</v>
          </cell>
          <cell r="V579">
            <v>0</v>
          </cell>
          <cell r="W579">
            <v>0</v>
          </cell>
          <cell r="X579">
            <v>30</v>
          </cell>
          <cell r="Y579">
            <v>30</v>
          </cell>
          <cell r="Z579">
            <v>0</v>
          </cell>
          <cell r="AA579">
            <v>49500</v>
          </cell>
          <cell r="AB579">
            <v>1485000</v>
          </cell>
          <cell r="AC579">
            <v>30</v>
          </cell>
          <cell r="AD579">
            <v>49500</v>
          </cell>
          <cell r="AE579">
            <v>1485000</v>
          </cell>
          <cell r="AF579">
            <v>0</v>
          </cell>
          <cell r="AG579">
            <v>0</v>
          </cell>
          <cell r="AJ579">
            <v>535063</v>
          </cell>
          <cell r="AK579">
            <v>120</v>
          </cell>
        </row>
        <row r="580">
          <cell r="E580" t="str">
            <v>Formol Thô</v>
          </cell>
          <cell r="F580" t="str">
            <v>Formaldehyde</v>
          </cell>
          <cell r="H580" t="str">
            <v>Kg</v>
          </cell>
          <cell r="I580" t="str">
            <v/>
          </cell>
          <cell r="J580" t="str">
            <v>Công ty Cổ phần Hóa Dược Việt Nam</v>
          </cell>
          <cell r="K580" t="str">
            <v>Công ty Cổ Phần Tập đoàn Hóa chất Đức Giang</v>
          </cell>
          <cell r="L580" t="str">
            <v>Việt Nam</v>
          </cell>
          <cell r="M580" t="str">
            <v/>
          </cell>
          <cell r="N580" t="str">
            <v/>
          </cell>
          <cell r="O580">
            <v>49500</v>
          </cell>
          <cell r="P580">
            <v>49500</v>
          </cell>
          <cell r="Q580">
            <v>49500</v>
          </cell>
          <cell r="R580">
            <v>49500</v>
          </cell>
          <cell r="S580" t="str">
            <v>01112024</v>
          </cell>
          <cell r="T580" t="str">
            <v>4883/QĐ-BVQY103</v>
          </cell>
          <cell r="U580">
            <v>46356</v>
          </cell>
          <cell r="V580">
            <v>0</v>
          </cell>
          <cell r="W580">
            <v>0</v>
          </cell>
          <cell r="X580">
            <v>30</v>
          </cell>
          <cell r="Y580">
            <v>30</v>
          </cell>
          <cell r="Z580">
            <v>0</v>
          </cell>
          <cell r="AA580">
            <v>49500</v>
          </cell>
          <cell r="AB580">
            <v>1485000</v>
          </cell>
          <cell r="AC580">
            <v>30</v>
          </cell>
          <cell r="AD580">
            <v>49500</v>
          </cell>
          <cell r="AE580">
            <v>1485000</v>
          </cell>
          <cell r="AF580">
            <v>0</v>
          </cell>
          <cell r="AG580">
            <v>0</v>
          </cell>
          <cell r="AJ580">
            <v>527228</v>
          </cell>
          <cell r="AK580">
            <v>120</v>
          </cell>
        </row>
        <row r="581">
          <cell r="E581" t="str">
            <v>Formol Thô</v>
          </cell>
          <cell r="F581" t="str">
            <v>Formaldehyde</v>
          </cell>
          <cell r="H581" t="str">
            <v>Kg</v>
          </cell>
          <cell r="I581" t="str">
            <v/>
          </cell>
          <cell r="J581" t="str">
            <v>Công ty Cổ phần Hóa Dược Việt Nam</v>
          </cell>
          <cell r="K581" t="str">
            <v>Công ty Cổ Phần Tập đoàn Hóa chất Đức Giang</v>
          </cell>
          <cell r="L581" t="str">
            <v>Việt Nam</v>
          </cell>
          <cell r="M581" t="str">
            <v/>
          </cell>
          <cell r="N581" t="str">
            <v/>
          </cell>
          <cell r="O581">
            <v>49500</v>
          </cell>
          <cell r="P581">
            <v>49500</v>
          </cell>
          <cell r="Q581">
            <v>49500</v>
          </cell>
          <cell r="R581">
            <v>49500</v>
          </cell>
          <cell r="S581" t="str">
            <v>02122024</v>
          </cell>
          <cell r="T581" t="str">
            <v>4883/QĐ-BVQY103</v>
          </cell>
          <cell r="U581">
            <v>46357</v>
          </cell>
          <cell r="V581">
            <v>0</v>
          </cell>
          <cell r="W581">
            <v>0</v>
          </cell>
          <cell r="X581">
            <v>60</v>
          </cell>
          <cell r="Y581">
            <v>60</v>
          </cell>
          <cell r="Z581">
            <v>0</v>
          </cell>
          <cell r="AA581">
            <v>49500</v>
          </cell>
          <cell r="AB581">
            <v>2970000</v>
          </cell>
          <cell r="AC581">
            <v>60</v>
          </cell>
          <cell r="AD581">
            <v>49500</v>
          </cell>
          <cell r="AE581">
            <v>2970000</v>
          </cell>
          <cell r="AF581">
            <v>0</v>
          </cell>
          <cell r="AG581">
            <v>0</v>
          </cell>
          <cell r="AJ581">
            <v>526415</v>
          </cell>
          <cell r="AK581">
            <v>120</v>
          </cell>
        </row>
        <row r="582">
          <cell r="E582" t="str">
            <v>Gel card 6 giếng làm định nhóm máu bằng 2 phương pháp huyết thanh và hồng cầu mẫu</v>
          </cell>
          <cell r="F582" t="str">
            <v>Matrix Forward and Reverse Grouping Card with Auto Control; 10260024</v>
          </cell>
          <cell r="H582" t="str">
            <v>Card</v>
          </cell>
          <cell r="I582" t="str">
            <v/>
          </cell>
          <cell r="J582" t="str">
            <v>Công ty TNHH Giải pháp khỏe Thái Dương</v>
          </cell>
          <cell r="K582" t="str">
            <v>Tulip Diagnostics</v>
          </cell>
          <cell r="L582" t="str">
            <v>Ấn Độ</v>
          </cell>
          <cell r="M582" t="str">
            <v/>
          </cell>
          <cell r="N582" t="str">
            <v>SPCĐ-TTB-388-17</v>
          </cell>
          <cell r="O582">
            <v>47145</v>
          </cell>
          <cell r="P582">
            <v>47145</v>
          </cell>
          <cell r="Q582">
            <v>47145</v>
          </cell>
          <cell r="R582">
            <v>47145</v>
          </cell>
          <cell r="S582" t="str">
            <v>50092.2442</v>
          </cell>
          <cell r="T582" t="str">
            <v>779/QĐ-BVQY103</v>
          </cell>
          <cell r="U582">
            <v>45991</v>
          </cell>
          <cell r="V582">
            <v>0</v>
          </cell>
          <cell r="W582">
            <v>0</v>
          </cell>
          <cell r="X582">
            <v>5400</v>
          </cell>
          <cell r="Y582">
            <v>5400</v>
          </cell>
          <cell r="Z582">
            <v>0</v>
          </cell>
          <cell r="AA582">
            <v>47145</v>
          </cell>
          <cell r="AB582">
            <v>254583000</v>
          </cell>
          <cell r="AC582">
            <v>5400</v>
          </cell>
          <cell r="AD582">
            <v>47145</v>
          </cell>
          <cell r="AE582">
            <v>254583000</v>
          </cell>
          <cell r="AF582">
            <v>0</v>
          </cell>
          <cell r="AG582">
            <v>0</v>
          </cell>
          <cell r="AJ582">
            <v>542263</v>
          </cell>
          <cell r="AK582">
            <v>18432</v>
          </cell>
        </row>
        <row r="583">
          <cell r="E583" t="str">
            <v>Gel card 6 giếng làm định nhóm máu bằng 2 phương pháp huyết thanh và hồng cầu mẫu</v>
          </cell>
          <cell r="F583" t="str">
            <v>Matrix Forward and Reverse Grouping Card with Auto Control; 10260024</v>
          </cell>
          <cell r="H583" t="str">
            <v>Card</v>
          </cell>
          <cell r="I583" t="str">
            <v/>
          </cell>
          <cell r="J583" t="str">
            <v>Công ty TNHH Giải pháp khỏe Thái Dương</v>
          </cell>
          <cell r="K583" t="str">
            <v>Tulip Diagnostics</v>
          </cell>
          <cell r="L583" t="str">
            <v>Ấn Độ</v>
          </cell>
          <cell r="M583" t="str">
            <v/>
          </cell>
          <cell r="N583" t="str">
            <v>SPCĐ-TTB-388-17</v>
          </cell>
          <cell r="O583">
            <v>47145</v>
          </cell>
          <cell r="P583">
            <v>47145</v>
          </cell>
          <cell r="Q583">
            <v>47145</v>
          </cell>
          <cell r="R583">
            <v>47145</v>
          </cell>
          <cell r="S583" t="str">
            <v>50092.2437</v>
          </cell>
          <cell r="T583" t="str">
            <v>779/QĐ-BVQY103</v>
          </cell>
          <cell r="U583">
            <v>45961</v>
          </cell>
          <cell r="V583">
            <v>0</v>
          </cell>
          <cell r="W583">
            <v>0</v>
          </cell>
          <cell r="X583">
            <v>1440</v>
          </cell>
          <cell r="Y583">
            <v>1440</v>
          </cell>
          <cell r="Z583">
            <v>0</v>
          </cell>
          <cell r="AA583">
            <v>47145</v>
          </cell>
          <cell r="AB583">
            <v>67888800</v>
          </cell>
          <cell r="AC583">
            <v>1440</v>
          </cell>
          <cell r="AD583">
            <v>47145</v>
          </cell>
          <cell r="AE583">
            <v>67888800</v>
          </cell>
          <cell r="AF583">
            <v>0</v>
          </cell>
          <cell r="AG583">
            <v>0</v>
          </cell>
          <cell r="AJ583">
            <v>538364</v>
          </cell>
          <cell r="AK583">
            <v>18432</v>
          </cell>
        </row>
        <row r="584">
          <cell r="E584" t="str">
            <v>Gel card 6 giếng làm định nhóm máu bằng 2 phương pháp huyết thanh và hồng cầu mẫu</v>
          </cell>
          <cell r="F584" t="str">
            <v>Matrix Forward and Reverse Grouping Card with Auto Control; 10260024</v>
          </cell>
          <cell r="H584" t="str">
            <v>Card</v>
          </cell>
          <cell r="I584" t="str">
            <v/>
          </cell>
          <cell r="J584" t="str">
            <v>Công ty TNHH Giải pháp khỏe Thái Dương</v>
          </cell>
          <cell r="K584" t="str">
            <v>Tulip Diagnostics</v>
          </cell>
          <cell r="L584" t="str">
            <v>Ấn Độ</v>
          </cell>
          <cell r="M584" t="str">
            <v/>
          </cell>
          <cell r="N584" t="str">
            <v>SPCĐ-TTB-388-17</v>
          </cell>
          <cell r="O584">
            <v>47145</v>
          </cell>
          <cell r="P584">
            <v>47145</v>
          </cell>
          <cell r="Q584">
            <v>47145</v>
          </cell>
          <cell r="R584">
            <v>47145</v>
          </cell>
          <cell r="S584" t="str">
            <v>50092.2440</v>
          </cell>
          <cell r="T584" t="str">
            <v>779/QĐ-BVQY103</v>
          </cell>
          <cell r="U584">
            <v>45961</v>
          </cell>
          <cell r="V584">
            <v>0</v>
          </cell>
          <cell r="W584">
            <v>0</v>
          </cell>
          <cell r="X584">
            <v>3000</v>
          </cell>
          <cell r="Y584">
            <v>3000</v>
          </cell>
          <cell r="Z584">
            <v>0</v>
          </cell>
          <cell r="AA584">
            <v>47145</v>
          </cell>
          <cell r="AB584">
            <v>141435000</v>
          </cell>
          <cell r="AC584">
            <v>3000</v>
          </cell>
          <cell r="AD584">
            <v>47145</v>
          </cell>
          <cell r="AE584">
            <v>141435000</v>
          </cell>
          <cell r="AF584">
            <v>0</v>
          </cell>
          <cell r="AG584">
            <v>0</v>
          </cell>
          <cell r="AJ584">
            <v>534693</v>
          </cell>
          <cell r="AK584">
            <v>18432</v>
          </cell>
        </row>
        <row r="585">
          <cell r="E585" t="str">
            <v>Gel card 6 giếng làm định nhóm máu bằng 2 phương pháp huyết thanh và hồng cầu mẫu</v>
          </cell>
          <cell r="F585" t="str">
            <v>Matrix Forward and Reverse Grouping card with Auto Control</v>
          </cell>
          <cell r="H585" t="str">
            <v>Card</v>
          </cell>
          <cell r="I585" t="str">
            <v/>
          </cell>
          <cell r="J585" t="str">
            <v>Công ty TNHH Giải pháp khỏe Thái Dương</v>
          </cell>
          <cell r="K585" t="str">
            <v>Tulip Diagnostics</v>
          </cell>
          <cell r="L585" t="str">
            <v>Ấn Độ</v>
          </cell>
          <cell r="M585" t="str">
            <v/>
          </cell>
          <cell r="N585" t="str">
            <v>2403376ĐKLH/BYT-HTTB</v>
          </cell>
          <cell r="O585">
            <v>47250</v>
          </cell>
          <cell r="P585">
            <v>47250</v>
          </cell>
          <cell r="Q585">
            <v>47250</v>
          </cell>
          <cell r="R585">
            <v>47250</v>
          </cell>
          <cell r="S585" t="str">
            <v>50092.2439</v>
          </cell>
          <cell r="T585" t="str">
            <v>147/QĐ-BVQY103</v>
          </cell>
          <cell r="U585">
            <v>45961</v>
          </cell>
          <cell r="V585">
            <v>0</v>
          </cell>
          <cell r="W585">
            <v>0</v>
          </cell>
          <cell r="X585">
            <v>720</v>
          </cell>
          <cell r="Y585">
            <v>720</v>
          </cell>
          <cell r="Z585">
            <v>0</v>
          </cell>
          <cell r="AA585">
            <v>47250</v>
          </cell>
          <cell r="AB585">
            <v>34020000</v>
          </cell>
          <cell r="AC585">
            <v>720</v>
          </cell>
          <cell r="AD585">
            <v>47250</v>
          </cell>
          <cell r="AE585">
            <v>34020000</v>
          </cell>
          <cell r="AF585">
            <v>0</v>
          </cell>
          <cell r="AG585">
            <v>0</v>
          </cell>
          <cell r="AJ585">
            <v>528013</v>
          </cell>
          <cell r="AK585">
            <v>18432</v>
          </cell>
        </row>
        <row r="586">
          <cell r="E586" t="str">
            <v>Gel card 6 giếng làm định nhóm máu bằng 2 phương pháp huyết thanh và hồng cầu mẫu</v>
          </cell>
          <cell r="F586" t="str">
            <v>Matrix Forward and Reverse Grouping card with Auto Control</v>
          </cell>
          <cell r="H586" t="str">
            <v>Card</v>
          </cell>
          <cell r="I586" t="str">
            <v/>
          </cell>
          <cell r="J586" t="str">
            <v>Công ty TNHH Giải pháp khỏe Thái Dương</v>
          </cell>
          <cell r="K586" t="str">
            <v>Tulip Diagnostics</v>
          </cell>
          <cell r="L586" t="str">
            <v>Ấn Độ</v>
          </cell>
          <cell r="M586" t="str">
            <v/>
          </cell>
          <cell r="N586" t="str">
            <v>2403376ĐKLH/BYT-HTTB</v>
          </cell>
          <cell r="O586">
            <v>47250</v>
          </cell>
          <cell r="P586">
            <v>47250</v>
          </cell>
          <cell r="Q586">
            <v>47250</v>
          </cell>
          <cell r="R586">
            <v>47250</v>
          </cell>
          <cell r="S586" t="str">
            <v>50092.2440</v>
          </cell>
          <cell r="T586" t="str">
            <v>147/QĐ-BVQY103</v>
          </cell>
          <cell r="U586">
            <v>45961</v>
          </cell>
          <cell r="V586">
            <v>0</v>
          </cell>
          <cell r="W586">
            <v>0</v>
          </cell>
          <cell r="X586">
            <v>4272</v>
          </cell>
          <cell r="Y586">
            <v>4272</v>
          </cell>
          <cell r="Z586">
            <v>0</v>
          </cell>
          <cell r="AA586">
            <v>47250</v>
          </cell>
          <cell r="AB586">
            <v>201852000</v>
          </cell>
          <cell r="AC586">
            <v>4272</v>
          </cell>
          <cell r="AD586">
            <v>47250</v>
          </cell>
          <cell r="AE586">
            <v>201852000</v>
          </cell>
          <cell r="AF586">
            <v>0</v>
          </cell>
          <cell r="AG586">
            <v>0</v>
          </cell>
          <cell r="AJ586">
            <v>528011</v>
          </cell>
          <cell r="AK586">
            <v>18432</v>
          </cell>
        </row>
        <row r="587">
          <cell r="E587" t="str">
            <v>Gel card 6 giếng làm định nhóm máu bằng 2 phương pháp huyết thanh và hồng cầu mẫu</v>
          </cell>
          <cell r="F587" t="str">
            <v>Matrix Forward and Reverse Grouping card with Auto Control</v>
          </cell>
          <cell r="H587" t="str">
            <v>Card</v>
          </cell>
          <cell r="I587" t="str">
            <v/>
          </cell>
          <cell r="J587" t="str">
            <v>Công ty TNHH Giải pháp khỏe Thái Dương</v>
          </cell>
          <cell r="K587" t="str">
            <v>Tulip Diagnostics</v>
          </cell>
          <cell r="L587" t="str">
            <v>Ấn Độ</v>
          </cell>
          <cell r="M587" t="str">
            <v/>
          </cell>
          <cell r="N587" t="str">
            <v>SPCĐ-TTB-388-17</v>
          </cell>
          <cell r="O587">
            <v>47250</v>
          </cell>
          <cell r="P587">
            <v>47250</v>
          </cell>
          <cell r="Q587">
            <v>47250</v>
          </cell>
          <cell r="R587">
            <v>47250</v>
          </cell>
          <cell r="S587" t="str">
            <v>50092.2433</v>
          </cell>
          <cell r="T587" t="str">
            <v>4574/QĐ-BVQY103</v>
          </cell>
          <cell r="U587">
            <v>45930</v>
          </cell>
          <cell r="V587">
            <v>0</v>
          </cell>
          <cell r="W587">
            <v>0</v>
          </cell>
          <cell r="X587">
            <v>2400</v>
          </cell>
          <cell r="Y587">
            <v>2400</v>
          </cell>
          <cell r="Z587">
            <v>0</v>
          </cell>
          <cell r="AA587">
            <v>47250</v>
          </cell>
          <cell r="AB587">
            <v>113400000</v>
          </cell>
          <cell r="AC587">
            <v>2400</v>
          </cell>
          <cell r="AD587">
            <v>47250</v>
          </cell>
          <cell r="AE587">
            <v>113400000</v>
          </cell>
          <cell r="AF587">
            <v>0</v>
          </cell>
          <cell r="AG587">
            <v>0</v>
          </cell>
          <cell r="AJ587">
            <v>522829</v>
          </cell>
          <cell r="AK587">
            <v>18432</v>
          </cell>
        </row>
        <row r="588">
          <cell r="E588" t="str">
            <v>Gel card 6 giếng làm định nhóm máu bằng 2 phương pháp huyết thanh và hồng cầu mẫu</v>
          </cell>
          <cell r="F588" t="str">
            <v>Matrix Forward and Reverse Grouping card with Auto Control</v>
          </cell>
          <cell r="H588" t="str">
            <v>Card</v>
          </cell>
          <cell r="I588" t="str">
            <v/>
          </cell>
          <cell r="J588" t="str">
            <v>Công ty TNHH Giải pháp khỏe Thái Dương</v>
          </cell>
          <cell r="K588" t="str">
            <v>Tulip Diagnostics</v>
          </cell>
          <cell r="L588" t="str">
            <v>Ấn Độ</v>
          </cell>
          <cell r="M588" t="str">
            <v/>
          </cell>
          <cell r="N588" t="str">
            <v>SPCĐ-TTB-388-17</v>
          </cell>
          <cell r="O588">
            <v>47880</v>
          </cell>
          <cell r="P588">
            <v>47880</v>
          </cell>
          <cell r="Q588">
            <v>47880</v>
          </cell>
          <cell r="R588">
            <v>47880</v>
          </cell>
          <cell r="S588" t="str">
            <v>50092.2431</v>
          </cell>
          <cell r="T588" t="str">
            <v>4293/QĐ-BVQY103</v>
          </cell>
          <cell r="U588">
            <v>45930</v>
          </cell>
          <cell r="V588">
            <v>0</v>
          </cell>
          <cell r="W588">
            <v>0</v>
          </cell>
          <cell r="X588">
            <v>1200</v>
          </cell>
          <cell r="Y588">
            <v>1200</v>
          </cell>
          <cell r="Z588">
            <v>0</v>
          </cell>
          <cell r="AA588">
            <v>47880</v>
          </cell>
          <cell r="AB588">
            <v>57456000</v>
          </cell>
          <cell r="AC588">
            <v>1200</v>
          </cell>
          <cell r="AD588">
            <v>47880</v>
          </cell>
          <cell r="AE588">
            <v>57456000</v>
          </cell>
          <cell r="AF588">
            <v>0</v>
          </cell>
          <cell r="AG588">
            <v>0</v>
          </cell>
          <cell r="AJ588">
            <v>521792</v>
          </cell>
          <cell r="AK588">
            <v>18432</v>
          </cell>
        </row>
        <row r="589">
          <cell r="E589" t="str">
            <v>Gel card 6 giếng làm xét nghiệm bảo đảm hòa hợp miễn dịch truyền máu</v>
          </cell>
          <cell r="F589" t="str">
            <v>Matrix Forward Grouping &amp; Cross Match Card; 102650024</v>
          </cell>
          <cell r="H589" t="str">
            <v>Card</v>
          </cell>
          <cell r="I589" t="str">
            <v/>
          </cell>
          <cell r="J589" t="str">
            <v>Công ty TNHH Giải pháp khỏe Thái Dương</v>
          </cell>
          <cell r="K589" t="str">
            <v>Tulip Diagnostics</v>
          </cell>
          <cell r="L589" t="str">
            <v>Ấn Độ</v>
          </cell>
          <cell r="M589" t="str">
            <v/>
          </cell>
          <cell r="N589" t="str">
            <v>SPCĐ-TTB-0147-15</v>
          </cell>
          <cell r="O589">
            <v>61950</v>
          </cell>
          <cell r="P589">
            <v>61950</v>
          </cell>
          <cell r="Q589">
            <v>61950</v>
          </cell>
          <cell r="R589">
            <v>61950</v>
          </cell>
          <cell r="S589" t="str">
            <v>50601.2414</v>
          </cell>
          <cell r="T589" t="str">
            <v>779/QĐ-BVQY103</v>
          </cell>
          <cell r="U589">
            <v>45991</v>
          </cell>
          <cell r="V589">
            <v>0</v>
          </cell>
          <cell r="W589">
            <v>0</v>
          </cell>
          <cell r="X589">
            <v>2400</v>
          </cell>
          <cell r="Y589">
            <v>2400</v>
          </cell>
          <cell r="Z589">
            <v>0</v>
          </cell>
          <cell r="AA589">
            <v>61950</v>
          </cell>
          <cell r="AB589">
            <v>148680000</v>
          </cell>
          <cell r="AC589">
            <v>2400</v>
          </cell>
          <cell r="AD589">
            <v>61950</v>
          </cell>
          <cell r="AE589">
            <v>148680000</v>
          </cell>
          <cell r="AF589">
            <v>0</v>
          </cell>
          <cell r="AG589">
            <v>0</v>
          </cell>
          <cell r="AJ589">
            <v>542264</v>
          </cell>
          <cell r="AK589">
            <v>7032</v>
          </cell>
        </row>
        <row r="590">
          <cell r="E590" t="str">
            <v>Gel card 6 giếng làm xét nghiệm bảo đảm hòa hợp miễn dịch truyền máu</v>
          </cell>
          <cell r="F590" t="str">
            <v>Matrix Forward Grouping &amp; Cross Match Card; 102650024</v>
          </cell>
          <cell r="H590" t="str">
            <v>Card</v>
          </cell>
          <cell r="I590" t="str">
            <v/>
          </cell>
          <cell r="J590" t="str">
            <v>Công ty TNHH Giải pháp khỏe Thái Dương</v>
          </cell>
          <cell r="K590" t="str">
            <v>Tulip Diagnostics</v>
          </cell>
          <cell r="L590" t="str">
            <v>Ấn Độ</v>
          </cell>
          <cell r="M590" t="str">
            <v/>
          </cell>
          <cell r="N590" t="str">
            <v>SPCĐ-TTB-0147-15</v>
          </cell>
          <cell r="O590">
            <v>61950</v>
          </cell>
          <cell r="P590">
            <v>61950</v>
          </cell>
          <cell r="Q590">
            <v>61950</v>
          </cell>
          <cell r="R590">
            <v>61950</v>
          </cell>
          <cell r="S590" t="str">
            <v>50601.2413</v>
          </cell>
          <cell r="T590" t="str">
            <v>779/QĐ-BVQY103</v>
          </cell>
          <cell r="U590">
            <v>45961</v>
          </cell>
          <cell r="V590">
            <v>0</v>
          </cell>
          <cell r="W590">
            <v>0</v>
          </cell>
          <cell r="X590">
            <v>1440</v>
          </cell>
          <cell r="Y590">
            <v>1440</v>
          </cell>
          <cell r="Z590">
            <v>0</v>
          </cell>
          <cell r="AA590">
            <v>61950</v>
          </cell>
          <cell r="AB590">
            <v>89208000</v>
          </cell>
          <cell r="AC590">
            <v>1440</v>
          </cell>
          <cell r="AD590">
            <v>61950</v>
          </cell>
          <cell r="AE590">
            <v>89208000</v>
          </cell>
          <cell r="AF590">
            <v>0</v>
          </cell>
          <cell r="AG590">
            <v>0</v>
          </cell>
          <cell r="AJ590">
            <v>534695</v>
          </cell>
          <cell r="AK590">
            <v>7032</v>
          </cell>
        </row>
        <row r="591">
          <cell r="E591" t="str">
            <v>Gel card 6 giếng làm xét nghiệm bảo đảm hòa hợp miễn dịch truyền máu</v>
          </cell>
          <cell r="F591" t="str">
            <v>Matrix Forward Grouping &amp; Cross Match Card</v>
          </cell>
          <cell r="H591" t="str">
            <v>Card</v>
          </cell>
          <cell r="I591" t="str">
            <v/>
          </cell>
          <cell r="J591" t="str">
            <v>Công ty TNHH Giải pháp khỏe Thái Dương</v>
          </cell>
          <cell r="K591" t="str">
            <v>Tulip Diagnostics</v>
          </cell>
          <cell r="L591" t="str">
            <v>Ấn Độ</v>
          </cell>
          <cell r="M591" t="str">
            <v/>
          </cell>
          <cell r="N591" t="str">
            <v>2403186ĐKLH/BYT-HTTB</v>
          </cell>
          <cell r="O591">
            <v>59850</v>
          </cell>
          <cell r="P591">
            <v>59850</v>
          </cell>
          <cell r="Q591">
            <v>59850</v>
          </cell>
          <cell r="R591">
            <v>59850</v>
          </cell>
          <cell r="S591" t="str">
            <v>50601.2411</v>
          </cell>
          <cell r="T591" t="str">
            <v>147/QĐ-BVQY103</v>
          </cell>
          <cell r="U591">
            <v>45930</v>
          </cell>
          <cell r="V591">
            <v>0</v>
          </cell>
          <cell r="W591">
            <v>0</v>
          </cell>
          <cell r="X591">
            <v>1992</v>
          </cell>
          <cell r="Y591">
            <v>1992</v>
          </cell>
          <cell r="Z591">
            <v>0</v>
          </cell>
          <cell r="AA591">
            <v>59850</v>
          </cell>
          <cell r="AB591">
            <v>119221200</v>
          </cell>
          <cell r="AC591">
            <v>1992</v>
          </cell>
          <cell r="AD591">
            <v>59850</v>
          </cell>
          <cell r="AE591">
            <v>119221200</v>
          </cell>
          <cell r="AF591">
            <v>0</v>
          </cell>
          <cell r="AG591">
            <v>0</v>
          </cell>
          <cell r="AJ591">
            <v>528012</v>
          </cell>
          <cell r="AK591">
            <v>7032</v>
          </cell>
        </row>
        <row r="592">
          <cell r="E592" t="str">
            <v>Gel card 6 giếng làm xét nghiệm bảo đảm hòa hợp miễn dịch truyền máu</v>
          </cell>
          <cell r="F592" t="str">
            <v>Matrix Forward Grouping &amp; Cross Match Card</v>
          </cell>
          <cell r="H592" t="str">
            <v>Card</v>
          </cell>
          <cell r="I592" t="str">
            <v/>
          </cell>
          <cell r="J592" t="str">
            <v>Công ty TNHH Giải pháp khỏe Thái Dương</v>
          </cell>
          <cell r="K592" t="str">
            <v>Tulip Diagnostics</v>
          </cell>
          <cell r="L592" t="str">
            <v>Ấn Độ</v>
          </cell>
          <cell r="M592" t="str">
            <v/>
          </cell>
          <cell r="N592" t="str">
            <v>SPCĐ-TTB-0147-15</v>
          </cell>
          <cell r="O592">
            <v>63000</v>
          </cell>
          <cell r="P592">
            <v>63000</v>
          </cell>
          <cell r="Q592">
            <v>63000</v>
          </cell>
          <cell r="R592">
            <v>63000</v>
          </cell>
          <cell r="S592" t="str">
            <v>50601.2411</v>
          </cell>
          <cell r="T592" t="str">
            <v>4574/QĐ-BVQY103</v>
          </cell>
          <cell r="U592">
            <v>45930</v>
          </cell>
          <cell r="V592">
            <v>0</v>
          </cell>
          <cell r="W592">
            <v>0</v>
          </cell>
          <cell r="X592">
            <v>1200</v>
          </cell>
          <cell r="Y592">
            <v>1200</v>
          </cell>
          <cell r="Z592">
            <v>0</v>
          </cell>
          <cell r="AA592">
            <v>63000</v>
          </cell>
          <cell r="AB592">
            <v>75600000</v>
          </cell>
          <cell r="AC592">
            <v>1200</v>
          </cell>
          <cell r="AD592">
            <v>63000</v>
          </cell>
          <cell r="AE592">
            <v>75600000</v>
          </cell>
          <cell r="AF592">
            <v>0</v>
          </cell>
          <cell r="AG592">
            <v>0</v>
          </cell>
          <cell r="AJ592">
            <v>522828</v>
          </cell>
          <cell r="AK592">
            <v>7032</v>
          </cell>
        </row>
        <row r="593">
          <cell r="E593" t="str">
            <v>Gel card 6 giếng xét nghiệm sàng lọc, định danh KTBT và làm phản ứng hòa hợp</v>
          </cell>
          <cell r="F593" t="str">
            <v>Matrix AHG Coombs Test Card; 10256024</v>
          </cell>
          <cell r="H593" t="str">
            <v>Card</v>
          </cell>
          <cell r="I593" t="str">
            <v/>
          </cell>
          <cell r="J593" t="str">
            <v>Công ty TNHH Giải pháp khỏe Thái Dương</v>
          </cell>
          <cell r="K593" t="str">
            <v>Tulip Diagnostics</v>
          </cell>
          <cell r="L593" t="str">
            <v>Ấn Độ</v>
          </cell>
          <cell r="M593" t="str">
            <v/>
          </cell>
          <cell r="N593" t="str">
            <v>SPCĐ-TTB-0224-16</v>
          </cell>
          <cell r="O593">
            <v>75600</v>
          </cell>
          <cell r="P593">
            <v>75600</v>
          </cell>
          <cell r="Q593">
            <v>75600</v>
          </cell>
          <cell r="R593">
            <v>75600</v>
          </cell>
          <cell r="S593" t="str">
            <v>50530.2433</v>
          </cell>
          <cell r="T593" t="str">
            <v>779/QĐ-BVQY103</v>
          </cell>
          <cell r="U593">
            <v>45961</v>
          </cell>
          <cell r="V593">
            <v>0</v>
          </cell>
          <cell r="W593">
            <v>0</v>
          </cell>
          <cell r="X593">
            <v>480</v>
          </cell>
          <cell r="Y593">
            <v>480</v>
          </cell>
          <cell r="Z593">
            <v>0</v>
          </cell>
          <cell r="AA593">
            <v>75600</v>
          </cell>
          <cell r="AB593">
            <v>36288000</v>
          </cell>
          <cell r="AC593">
            <v>480</v>
          </cell>
          <cell r="AD593">
            <v>75600</v>
          </cell>
          <cell r="AE593">
            <v>36288000</v>
          </cell>
          <cell r="AF593">
            <v>0</v>
          </cell>
          <cell r="AG593">
            <v>0</v>
          </cell>
          <cell r="AJ593">
            <v>534694</v>
          </cell>
          <cell r="AK593">
            <v>480</v>
          </cell>
        </row>
        <row r="594">
          <cell r="E594" t="str">
            <v>Gel card 6 giếng xét nghiệm trong môi trường muối</v>
          </cell>
          <cell r="F594" t="str">
            <v>Matrix Neutral Gel Card; 102740024</v>
          </cell>
          <cell r="H594" t="str">
            <v>Card</v>
          </cell>
          <cell r="I594" t="str">
            <v/>
          </cell>
          <cell r="J594" t="str">
            <v>Công ty TNHH Giải pháp khỏe Thái Dương</v>
          </cell>
          <cell r="K594" t="str">
            <v>Tulip Diagnostics</v>
          </cell>
          <cell r="L594" t="str">
            <v>Ấn Độ</v>
          </cell>
          <cell r="M594" t="str">
            <v/>
          </cell>
          <cell r="N594" t="str">
            <v>170000396/PCBA-HN</v>
          </cell>
          <cell r="O594">
            <v>73500</v>
          </cell>
          <cell r="P594">
            <v>73500</v>
          </cell>
          <cell r="Q594">
            <v>73500</v>
          </cell>
          <cell r="R594">
            <v>73500</v>
          </cell>
          <cell r="S594" t="str">
            <v>50520.2415</v>
          </cell>
          <cell r="T594" t="str">
            <v>779/QĐ-BVQY103</v>
          </cell>
          <cell r="U594">
            <v>45991</v>
          </cell>
          <cell r="V594">
            <v>0</v>
          </cell>
          <cell r="W594">
            <v>0</v>
          </cell>
          <cell r="X594">
            <v>480</v>
          </cell>
          <cell r="Y594">
            <v>480</v>
          </cell>
          <cell r="Z594">
            <v>0</v>
          </cell>
          <cell r="AA594">
            <v>73500</v>
          </cell>
          <cell r="AB594">
            <v>35280000</v>
          </cell>
          <cell r="AC594">
            <v>480</v>
          </cell>
          <cell r="AD594">
            <v>73500</v>
          </cell>
          <cell r="AE594">
            <v>35280000</v>
          </cell>
          <cell r="AF594">
            <v>0</v>
          </cell>
          <cell r="AG594">
            <v>0</v>
          </cell>
          <cell r="AJ594">
            <v>534692</v>
          </cell>
          <cell r="AK594">
            <v>552</v>
          </cell>
        </row>
        <row r="595">
          <cell r="E595" t="str">
            <v>Gel card 6 giếng xét nghiệm trong môi trường muối</v>
          </cell>
          <cell r="F595" t="str">
            <v>Matrix Neutral Gel Card; 102740024</v>
          </cell>
          <cell r="H595" t="str">
            <v>Card</v>
          </cell>
          <cell r="I595" t="str">
            <v/>
          </cell>
          <cell r="J595" t="str">
            <v>Công ty TNHH Giải pháp khỏe Thái Dương</v>
          </cell>
          <cell r="K595" t="str">
            <v>Tulip Diagnostics</v>
          </cell>
          <cell r="L595" t="str">
            <v>Ấn Độ</v>
          </cell>
          <cell r="M595" t="str">
            <v/>
          </cell>
          <cell r="N595" t="str">
            <v>170000396/PCBA-HN</v>
          </cell>
          <cell r="O595">
            <v>73500</v>
          </cell>
          <cell r="P595">
            <v>73500</v>
          </cell>
          <cell r="Q595">
            <v>73500</v>
          </cell>
          <cell r="R595">
            <v>73500</v>
          </cell>
          <cell r="S595" t="str">
            <v>50520.2413</v>
          </cell>
          <cell r="T595" t="str">
            <v>779/QĐ-BVQY103</v>
          </cell>
          <cell r="U595">
            <v>45961</v>
          </cell>
          <cell r="V595">
            <v>0</v>
          </cell>
          <cell r="W595">
            <v>0</v>
          </cell>
          <cell r="X595">
            <v>72</v>
          </cell>
          <cell r="Y595">
            <v>72</v>
          </cell>
          <cell r="Z595">
            <v>0</v>
          </cell>
          <cell r="AA595">
            <v>73500</v>
          </cell>
          <cell r="AB595">
            <v>5292000</v>
          </cell>
          <cell r="AC595">
            <v>72</v>
          </cell>
          <cell r="AD595">
            <v>73500</v>
          </cell>
          <cell r="AE595">
            <v>5292000</v>
          </cell>
          <cell r="AF595">
            <v>0</v>
          </cell>
          <cell r="AG595">
            <v>0</v>
          </cell>
          <cell r="AJ595">
            <v>534688</v>
          </cell>
          <cell r="AK595">
            <v>552</v>
          </cell>
        </row>
        <row r="596">
          <cell r="E596" t="str">
            <v>Gel cắt lạnh</v>
          </cell>
          <cell r="F596" t="str">
            <v>Gel cắt lạnh</v>
          </cell>
          <cell r="H596" t="str">
            <v>Lọ</v>
          </cell>
          <cell r="I596" t="str">
            <v/>
          </cell>
          <cell r="J596" t="str">
            <v>Công Ty Cổ Phần Phát Triển Syn Việt</v>
          </cell>
          <cell r="K596" t="str">
            <v>Cancer Diagnostics</v>
          </cell>
          <cell r="L596" t="str">
            <v>Mỹ</v>
          </cell>
          <cell r="M596" t="str">
            <v/>
          </cell>
          <cell r="N596" t="str">
            <v/>
          </cell>
          <cell r="O596">
            <v>700000</v>
          </cell>
          <cell r="P596">
            <v>700000</v>
          </cell>
          <cell r="Q596">
            <v>700000</v>
          </cell>
          <cell r="R596">
            <v>700000</v>
          </cell>
          <cell r="S596" t="str">
            <v>24053</v>
          </cell>
          <cell r="T596" t="str">
            <v>2454/QĐ-BVQY103</v>
          </cell>
          <cell r="U596">
            <v>46081</v>
          </cell>
          <cell r="V596">
            <v>0</v>
          </cell>
          <cell r="W596">
            <v>0</v>
          </cell>
          <cell r="X596">
            <v>10</v>
          </cell>
          <cell r="Y596">
            <v>10</v>
          </cell>
          <cell r="Z596">
            <v>0</v>
          </cell>
          <cell r="AA596">
            <v>700000</v>
          </cell>
          <cell r="AB596">
            <v>7000000</v>
          </cell>
          <cell r="AC596">
            <v>10</v>
          </cell>
          <cell r="AD596">
            <v>700000</v>
          </cell>
          <cell r="AE596">
            <v>7000000</v>
          </cell>
          <cell r="AF596">
            <v>0</v>
          </cell>
          <cell r="AG596">
            <v>0</v>
          </cell>
          <cell r="AJ596">
            <v>386689</v>
          </cell>
          <cell r="AK596">
            <v>10</v>
          </cell>
        </row>
        <row r="597">
          <cell r="E597" t="str">
            <v>Gnathostoma - giun đầu gai</v>
          </cell>
          <cell r="F597" t="str">
            <v>Gnathostoma; 7051273</v>
          </cell>
          <cell r="H597" t="str">
            <v>Hộp</v>
          </cell>
          <cell r="I597" t="str">
            <v/>
          </cell>
          <cell r="J597" t="str">
            <v>Công ty TNHH Thiết bị Khoa học kỹ thuật Quang Phát</v>
          </cell>
          <cell r="K597" t="str">
            <v>Immunocentrix</v>
          </cell>
          <cell r="L597" t="str">
            <v>Mỹ</v>
          </cell>
          <cell r="M597" t="str">
            <v/>
          </cell>
          <cell r="N597" t="str">
            <v>230001006/PCBB-HCM</v>
          </cell>
          <cell r="O597">
            <v>3300000</v>
          </cell>
          <cell r="P597">
            <v>3300000</v>
          </cell>
          <cell r="Q597">
            <v>3300000</v>
          </cell>
          <cell r="R597">
            <v>3300000</v>
          </cell>
          <cell r="S597" t="str">
            <v>2498</v>
          </cell>
          <cell r="T597" t="str">
            <v>4883/QĐ-BVQY103</v>
          </cell>
          <cell r="U597">
            <v>45838</v>
          </cell>
          <cell r="V597">
            <v>0</v>
          </cell>
          <cell r="W597">
            <v>0</v>
          </cell>
          <cell r="X597">
            <v>2</v>
          </cell>
          <cell r="Y597">
            <v>2</v>
          </cell>
          <cell r="Z597">
            <v>0</v>
          </cell>
          <cell r="AA597">
            <v>3300000</v>
          </cell>
          <cell r="AB597">
            <v>6600000</v>
          </cell>
          <cell r="AC597">
            <v>2</v>
          </cell>
          <cell r="AD597">
            <v>3300000</v>
          </cell>
          <cell r="AE597">
            <v>6600000</v>
          </cell>
          <cell r="AF597">
            <v>0</v>
          </cell>
          <cell r="AG597">
            <v>0</v>
          </cell>
          <cell r="AJ597">
            <v>534842</v>
          </cell>
          <cell r="AK597">
            <v>2</v>
          </cell>
        </row>
        <row r="598">
          <cell r="E598" t="str">
            <v>Giemsa</v>
          </cell>
          <cell r="F598" t="str">
            <v>Giemsa</v>
          </cell>
          <cell r="H598" t="str">
            <v>Chai</v>
          </cell>
          <cell r="I598" t="str">
            <v/>
          </cell>
          <cell r="J598" t="str">
            <v>Công ty Cổ phần Hóa Dược Việt Nam</v>
          </cell>
          <cell r="K598" t="str">
            <v>Merck</v>
          </cell>
          <cell r="L598" t="str">
            <v>Đức</v>
          </cell>
          <cell r="M598" t="str">
            <v/>
          </cell>
          <cell r="N598" t="str">
            <v>0</v>
          </cell>
          <cell r="O598">
            <v>1133000</v>
          </cell>
          <cell r="P598">
            <v>1133000</v>
          </cell>
          <cell r="Q598">
            <v>1133000</v>
          </cell>
          <cell r="R598">
            <v>1133000</v>
          </cell>
          <cell r="S598" t="str">
            <v>HX32951104</v>
          </cell>
          <cell r="T598" t="str">
            <v>1064/QĐ-BVQY103</v>
          </cell>
          <cell r="U598">
            <v>46295</v>
          </cell>
          <cell r="V598">
            <v>10</v>
          </cell>
          <cell r="W598">
            <v>11330000</v>
          </cell>
          <cell r="X598">
            <v>0</v>
          </cell>
          <cell r="Y598">
            <v>0</v>
          </cell>
          <cell r="Z598">
            <v>0</v>
          </cell>
          <cell r="AA598">
            <v>1133000</v>
          </cell>
          <cell r="AB598">
            <v>0</v>
          </cell>
          <cell r="AC598">
            <v>10</v>
          </cell>
          <cell r="AD598">
            <v>1133000</v>
          </cell>
          <cell r="AE598">
            <v>11330000</v>
          </cell>
          <cell r="AF598">
            <v>0</v>
          </cell>
          <cell r="AG598">
            <v>0</v>
          </cell>
          <cell r="AJ598">
            <v>344613</v>
          </cell>
          <cell r="AK598">
            <v>0</v>
          </cell>
        </row>
        <row r="599">
          <cell r="E599" t="str">
            <v>Giếng phản ứng cho dòng máy xét nghiệm miễn dịch</v>
          </cell>
          <cell r="F599" t="str">
            <v>UniCel DxI Access Immunoassay System Reaction Vessels; 386167</v>
          </cell>
          <cell r="H599" t="str">
            <v>Túi</v>
          </cell>
          <cell r="I599" t="str">
            <v/>
          </cell>
          <cell r="J599" t="str">
            <v>Công ty TNHH Thiết bị Minh Tâm</v>
          </cell>
          <cell r="K599" t="str">
            <v>Greiner Bio-One North America Inc., Mỹ sản xuất cho Beckman Coulter, Inc., Mỹ</v>
          </cell>
          <cell r="L599" t="str">
            <v>Mỹ</v>
          </cell>
          <cell r="M599" t="str">
            <v/>
          </cell>
          <cell r="N599" t="str">
            <v>240000702/PCBA-HN</v>
          </cell>
          <cell r="O599">
            <v>1911000</v>
          </cell>
          <cell r="P599">
            <v>1911000</v>
          </cell>
          <cell r="Q599">
            <v>1911000</v>
          </cell>
          <cell r="R599">
            <v>1911000</v>
          </cell>
          <cell r="S599" t="str">
            <v>B24093KU</v>
          </cell>
          <cell r="T599" t="str">
            <v>743/QĐ-BVQY103</v>
          </cell>
          <cell r="V599">
            <v>0</v>
          </cell>
          <cell r="W599">
            <v>0</v>
          </cell>
          <cell r="X599">
            <v>25</v>
          </cell>
          <cell r="Y599">
            <v>25</v>
          </cell>
          <cell r="Z599">
            <v>0</v>
          </cell>
          <cell r="AA599">
            <v>1911000</v>
          </cell>
          <cell r="AB599">
            <v>47775000</v>
          </cell>
          <cell r="AC599">
            <v>25</v>
          </cell>
          <cell r="AD599">
            <v>1911000</v>
          </cell>
          <cell r="AE599">
            <v>47775000</v>
          </cell>
          <cell r="AF599">
            <v>0</v>
          </cell>
          <cell r="AG599">
            <v>0</v>
          </cell>
          <cell r="AJ599">
            <v>549462</v>
          </cell>
          <cell r="AK599">
            <v>111</v>
          </cell>
        </row>
        <row r="600">
          <cell r="E600" t="str">
            <v>Giếng phản ứng cho dòng máy xét nghiệm miễn dịch</v>
          </cell>
          <cell r="F600" t="str">
            <v>UniCel DxI Access Immunoassay System Reaction Vessels; 386167</v>
          </cell>
          <cell r="H600" t="str">
            <v>Túi</v>
          </cell>
          <cell r="I600" t="str">
            <v/>
          </cell>
          <cell r="J600" t="str">
            <v>Công ty TNHH Thiết bị Minh Tâm</v>
          </cell>
          <cell r="K600" t="str">
            <v>Greiner Bio-One North America Inc., Mỹ sản xuất cho Beckman Coulter, Inc., Mỹ</v>
          </cell>
          <cell r="L600" t="str">
            <v>Mỹ</v>
          </cell>
          <cell r="M600" t="str">
            <v/>
          </cell>
          <cell r="N600" t="str">
            <v>240000702/PCBA-HN</v>
          </cell>
          <cell r="O600">
            <v>1911000</v>
          </cell>
          <cell r="P600">
            <v>1911000</v>
          </cell>
          <cell r="Q600">
            <v>1911000</v>
          </cell>
          <cell r="R600">
            <v>1911000</v>
          </cell>
          <cell r="S600" t="str">
            <v>B24063BK</v>
          </cell>
          <cell r="T600" t="str">
            <v>743/QĐ-BVQY103</v>
          </cell>
          <cell r="V600">
            <v>0</v>
          </cell>
          <cell r="W600">
            <v>0</v>
          </cell>
          <cell r="X600">
            <v>86</v>
          </cell>
          <cell r="Y600">
            <v>86</v>
          </cell>
          <cell r="Z600">
            <v>0</v>
          </cell>
          <cell r="AA600">
            <v>1911000</v>
          </cell>
          <cell r="AB600">
            <v>164346000</v>
          </cell>
          <cell r="AC600">
            <v>86</v>
          </cell>
          <cell r="AD600">
            <v>1911000</v>
          </cell>
          <cell r="AE600">
            <v>164346000</v>
          </cell>
          <cell r="AF600">
            <v>0</v>
          </cell>
          <cell r="AG600">
            <v>0</v>
          </cell>
          <cell r="AJ600">
            <v>534934</v>
          </cell>
          <cell r="AK600">
            <v>111</v>
          </cell>
        </row>
        <row r="601">
          <cell r="E601" t="str">
            <v>Giếng phản ứng dùng cho dòng máy miễn dịch loại 2</v>
          </cell>
          <cell r="F601" t="str">
            <v>Access Immunoassay System Reaction Vessels; 81901</v>
          </cell>
          <cell r="H601" t="str">
            <v>Hộp</v>
          </cell>
          <cell r="I601" t="str">
            <v/>
          </cell>
          <cell r="J601" t="str">
            <v>Công ty TNHH Thiết bị Minh Tâm</v>
          </cell>
          <cell r="K601" t="str">
            <v>Greiner Bio-One North America Inc., Mỹ sản xuất cho Beckman Coulter, Inc., Mỹ</v>
          </cell>
          <cell r="L601" t="str">
            <v>Mỹ</v>
          </cell>
          <cell r="M601" t="str">
            <v/>
          </cell>
          <cell r="N601" t="str">
            <v>240000704/PCBA-HN</v>
          </cell>
          <cell r="O601">
            <v>3797850</v>
          </cell>
          <cell r="P601">
            <v>3797850</v>
          </cell>
          <cell r="Q601">
            <v>3797850</v>
          </cell>
          <cell r="R601">
            <v>3797850</v>
          </cell>
          <cell r="S601" t="str">
            <v>B24113ER</v>
          </cell>
          <cell r="T601" t="str">
            <v>743/QĐ-BVQY103</v>
          </cell>
          <cell r="V601">
            <v>0</v>
          </cell>
          <cell r="W601">
            <v>0</v>
          </cell>
          <cell r="X601">
            <v>6</v>
          </cell>
          <cell r="Y601">
            <v>6</v>
          </cell>
          <cell r="Z601">
            <v>0</v>
          </cell>
          <cell r="AA601">
            <v>3797850</v>
          </cell>
          <cell r="AB601">
            <v>22787100</v>
          </cell>
          <cell r="AC601">
            <v>6</v>
          </cell>
          <cell r="AD601">
            <v>3797850</v>
          </cell>
          <cell r="AE601">
            <v>22787100</v>
          </cell>
          <cell r="AF601">
            <v>0</v>
          </cell>
          <cell r="AG601">
            <v>0</v>
          </cell>
          <cell r="AJ601">
            <v>546583</v>
          </cell>
          <cell r="AK601">
            <v>19</v>
          </cell>
        </row>
        <row r="602">
          <cell r="E602" t="str">
            <v>Giếng phản ứng dùng cho dòng máy miễn dịch loại 2</v>
          </cell>
          <cell r="F602" t="str">
            <v>Access Immunoassay System Reaction Vessels; 81901</v>
          </cell>
          <cell r="H602" t="str">
            <v>Hộp</v>
          </cell>
          <cell r="I602" t="str">
            <v/>
          </cell>
          <cell r="J602" t="str">
            <v>Công ty TNHH Thiết bị Minh Tâm</v>
          </cell>
          <cell r="K602" t="str">
            <v>Greiner Bio-One North America Inc., Mỹ sản xuất cho Beckman Coulter, Inc., Mỹ</v>
          </cell>
          <cell r="L602" t="str">
            <v>Mỹ</v>
          </cell>
          <cell r="M602" t="str">
            <v/>
          </cell>
          <cell r="N602" t="str">
            <v>240000704/PCBA-HN</v>
          </cell>
          <cell r="O602">
            <v>3797850</v>
          </cell>
          <cell r="P602">
            <v>3797850</v>
          </cell>
          <cell r="Q602">
            <v>3797850</v>
          </cell>
          <cell r="R602">
            <v>3797850</v>
          </cell>
          <cell r="S602" t="str">
            <v>B24093K7</v>
          </cell>
          <cell r="T602" t="str">
            <v>743/QĐ-BVQY103</v>
          </cell>
          <cell r="V602">
            <v>0</v>
          </cell>
          <cell r="W602">
            <v>0</v>
          </cell>
          <cell r="X602">
            <v>5</v>
          </cell>
          <cell r="Y602">
            <v>5</v>
          </cell>
          <cell r="Z602">
            <v>0</v>
          </cell>
          <cell r="AA602">
            <v>3797850</v>
          </cell>
          <cell r="AB602">
            <v>18989250</v>
          </cell>
          <cell r="AC602">
            <v>5</v>
          </cell>
          <cell r="AD602">
            <v>3797850</v>
          </cell>
          <cell r="AE602">
            <v>18989250</v>
          </cell>
          <cell r="AF602">
            <v>0</v>
          </cell>
          <cell r="AG602">
            <v>0</v>
          </cell>
          <cell r="AJ602">
            <v>543334</v>
          </cell>
          <cell r="AK602">
            <v>19</v>
          </cell>
        </row>
        <row r="603">
          <cell r="E603" t="str">
            <v>Giếng phản ứng dùng cho dòng máy miễn dịch loại 2</v>
          </cell>
          <cell r="F603" t="str">
            <v>Access Immunoassay System Reaction Vessels; 81901</v>
          </cell>
          <cell r="H603" t="str">
            <v>Hộp</v>
          </cell>
          <cell r="I603" t="str">
            <v/>
          </cell>
          <cell r="J603" t="str">
            <v>Công ty TNHH Thiết bị Minh Tâm</v>
          </cell>
          <cell r="K603" t="str">
            <v>Greiner Bio-One North America Inc., Mỹ sản xuất cho Beckman Coulter, Inc., Mỹ</v>
          </cell>
          <cell r="L603" t="str">
            <v>Mỹ</v>
          </cell>
          <cell r="M603" t="str">
            <v/>
          </cell>
          <cell r="N603" t="str">
            <v>240000704/PCBA-HN</v>
          </cell>
          <cell r="O603">
            <v>3797850</v>
          </cell>
          <cell r="P603">
            <v>3797850</v>
          </cell>
          <cell r="Q603">
            <v>3797850</v>
          </cell>
          <cell r="R603">
            <v>3797850</v>
          </cell>
          <cell r="S603" t="str">
            <v>B24083N6</v>
          </cell>
          <cell r="T603" t="str">
            <v>743/QĐ-BVQY103</v>
          </cell>
          <cell r="V603">
            <v>0</v>
          </cell>
          <cell r="W603">
            <v>0</v>
          </cell>
          <cell r="X603">
            <v>3</v>
          </cell>
          <cell r="Y603">
            <v>3</v>
          </cell>
          <cell r="Z603">
            <v>0</v>
          </cell>
          <cell r="AA603">
            <v>3797850</v>
          </cell>
          <cell r="AB603">
            <v>11393550</v>
          </cell>
          <cell r="AC603">
            <v>3</v>
          </cell>
          <cell r="AD603">
            <v>3797850</v>
          </cell>
          <cell r="AE603">
            <v>11393550</v>
          </cell>
          <cell r="AF603">
            <v>0</v>
          </cell>
          <cell r="AG603">
            <v>0</v>
          </cell>
          <cell r="AJ603">
            <v>538363</v>
          </cell>
          <cell r="AK603">
            <v>19</v>
          </cell>
        </row>
        <row r="604">
          <cell r="E604" t="str">
            <v>Giếng phản ứng dùng cho dòng máy miễn dịch loại 2</v>
          </cell>
          <cell r="F604" t="str">
            <v>Access Immunoassay System Reaction Vessels; 81901</v>
          </cell>
          <cell r="H604" t="str">
            <v>Hộp</v>
          </cell>
          <cell r="I604" t="str">
            <v/>
          </cell>
          <cell r="J604" t="str">
            <v>Công ty TNHH Thiết bị Minh Tâm</v>
          </cell>
          <cell r="K604" t="str">
            <v>Greiner Bio-One North America Inc., Mỹ sản xuất cho Beckman Coulter, Inc., Mỹ</v>
          </cell>
          <cell r="L604" t="str">
            <v>Mỹ</v>
          </cell>
          <cell r="M604" t="str">
            <v/>
          </cell>
          <cell r="N604" t="str">
            <v>240000704/PCBA-HN</v>
          </cell>
          <cell r="O604">
            <v>3797850</v>
          </cell>
          <cell r="P604">
            <v>3797850</v>
          </cell>
          <cell r="Q604">
            <v>3797850</v>
          </cell>
          <cell r="R604">
            <v>3797850</v>
          </cell>
          <cell r="S604" t="str">
            <v>B240736H</v>
          </cell>
          <cell r="T604" t="str">
            <v>743/QĐ-BVQY103</v>
          </cell>
          <cell r="V604">
            <v>0</v>
          </cell>
          <cell r="W604">
            <v>0</v>
          </cell>
          <cell r="X604">
            <v>5</v>
          </cell>
          <cell r="Y604">
            <v>5</v>
          </cell>
          <cell r="Z604">
            <v>0</v>
          </cell>
          <cell r="AA604">
            <v>3797850</v>
          </cell>
          <cell r="AB604">
            <v>18989250</v>
          </cell>
          <cell r="AC604">
            <v>5</v>
          </cell>
          <cell r="AD604">
            <v>3797850</v>
          </cell>
          <cell r="AE604">
            <v>18989250</v>
          </cell>
          <cell r="AF604">
            <v>0</v>
          </cell>
          <cell r="AG604">
            <v>0</v>
          </cell>
          <cell r="AJ604">
            <v>534995</v>
          </cell>
          <cell r="AK604">
            <v>19</v>
          </cell>
        </row>
        <row r="605">
          <cell r="E605" t="str">
            <v>HCV Rapid Test Dipstick</v>
          </cell>
          <cell r="F605" t="str">
            <v>Test phát hiện kháng thể viêm gan C</v>
          </cell>
          <cell r="H605" t="str">
            <v>Test</v>
          </cell>
          <cell r="I605" t="str">
            <v/>
          </cell>
          <cell r="J605" t="str">
            <v>Công ty cổ phần thương mại Quốc tế Khánh Ngọc</v>
          </cell>
          <cell r="K605" t="str">
            <v>Hangzhou Alltest Biotech Co., Ltd.</v>
          </cell>
          <cell r="L605" t="str">
            <v>China</v>
          </cell>
          <cell r="M605" t="str">
            <v/>
          </cell>
          <cell r="N605" t="str">
            <v/>
          </cell>
          <cell r="O605">
            <v>7644</v>
          </cell>
          <cell r="P605">
            <v>7644</v>
          </cell>
          <cell r="Q605">
            <v>7644</v>
          </cell>
          <cell r="R605">
            <v>7644</v>
          </cell>
          <cell r="S605" t="str">
            <v>ATHCV23120031</v>
          </cell>
          <cell r="T605" t="str">
            <v>3270/QĐ-BVQY103</v>
          </cell>
          <cell r="U605">
            <v>45962</v>
          </cell>
          <cell r="V605">
            <v>0</v>
          </cell>
          <cell r="W605">
            <v>0</v>
          </cell>
          <cell r="X605">
            <v>2000</v>
          </cell>
          <cell r="Y605">
            <v>2000</v>
          </cell>
          <cell r="Z605">
            <v>0</v>
          </cell>
          <cell r="AA605">
            <v>7644</v>
          </cell>
          <cell r="AB605">
            <v>15288000</v>
          </cell>
          <cell r="AC605">
            <v>2000</v>
          </cell>
          <cell r="AD605">
            <v>7644</v>
          </cell>
          <cell r="AE605">
            <v>15288000</v>
          </cell>
          <cell r="AF605">
            <v>0</v>
          </cell>
          <cell r="AG605">
            <v>0</v>
          </cell>
          <cell r="AJ605">
            <v>394494</v>
          </cell>
          <cell r="AK605">
            <v>2000</v>
          </cell>
        </row>
        <row r="606">
          <cell r="E606" t="str">
            <v>HemosIL Heparin Calibrators</v>
          </cell>
          <cell r="F606" t="str">
            <v>0020300600 HemosIL Heparin Calibrators</v>
          </cell>
          <cell r="H606" t="str">
            <v>Hộp</v>
          </cell>
          <cell r="I606" t="str">
            <v/>
          </cell>
          <cell r="J606" t="str">
            <v>Công ty TNHH Kỹ thuật Thanh Hà</v>
          </cell>
          <cell r="K606" t="str">
            <v>Instrumentation Laboratory/ Mỹ</v>
          </cell>
          <cell r="L606" t="str">
            <v>Hoa Kỳ</v>
          </cell>
          <cell r="M606" t="str">
            <v/>
          </cell>
          <cell r="N606" t="str">
            <v>3765NK/BYT-TB-CT</v>
          </cell>
          <cell r="O606">
            <v>12765900</v>
          </cell>
          <cell r="P606">
            <v>12765900</v>
          </cell>
          <cell r="Q606">
            <v>12765900</v>
          </cell>
          <cell r="R606">
            <v>12765900</v>
          </cell>
          <cell r="S606" t="str">
            <v>N0250463</v>
          </cell>
          <cell r="T606" t="str">
            <v>779/QĐ-BVQY103</v>
          </cell>
          <cell r="U606">
            <v>46783</v>
          </cell>
          <cell r="V606">
            <v>0</v>
          </cell>
          <cell r="W606">
            <v>0</v>
          </cell>
          <cell r="X606">
            <v>1</v>
          </cell>
          <cell r="Y606">
            <v>1</v>
          </cell>
          <cell r="Z606">
            <v>0</v>
          </cell>
          <cell r="AA606">
            <v>12765900</v>
          </cell>
          <cell r="AB606">
            <v>12765900</v>
          </cell>
          <cell r="AC606">
            <v>1</v>
          </cell>
          <cell r="AD606">
            <v>12765900</v>
          </cell>
          <cell r="AE606">
            <v>12765900</v>
          </cell>
          <cell r="AF606">
            <v>0</v>
          </cell>
          <cell r="AG606">
            <v>0</v>
          </cell>
          <cell r="AJ606">
            <v>544496</v>
          </cell>
          <cell r="AK606">
            <v>1</v>
          </cell>
        </row>
        <row r="607">
          <cell r="E607" t="str">
            <v>HemosIL Rinse Solution</v>
          </cell>
          <cell r="F607" t="str">
            <v>0020302400 HemosIL Rinse Solution</v>
          </cell>
          <cell r="H607" t="str">
            <v>Bình</v>
          </cell>
          <cell r="I607" t="str">
            <v/>
          </cell>
          <cell r="J607" t="str">
            <v>Công ty TNHH Thiết bị Minh Tâm</v>
          </cell>
          <cell r="K607" t="str">
            <v>Instrumentation Laboratory/ Mỹ</v>
          </cell>
          <cell r="L607" t="str">
            <v>Hoa Kỳ</v>
          </cell>
          <cell r="M607" t="str">
            <v/>
          </cell>
          <cell r="N607" t="str">
            <v>230000221/PCBA-HN</v>
          </cell>
          <cell r="O607">
            <v>3820950</v>
          </cell>
          <cell r="P607">
            <v>3820950</v>
          </cell>
          <cell r="Q607">
            <v>3820950</v>
          </cell>
          <cell r="R607">
            <v>3820950</v>
          </cell>
          <cell r="S607" t="str">
            <v>N0147205</v>
          </cell>
          <cell r="T607" t="str">
            <v>3777/QĐ-BVQY103</v>
          </cell>
          <cell r="U607">
            <v>46053</v>
          </cell>
          <cell r="V607">
            <v>0</v>
          </cell>
          <cell r="W607">
            <v>0</v>
          </cell>
          <cell r="X607">
            <v>30</v>
          </cell>
          <cell r="Y607">
            <v>30</v>
          </cell>
          <cell r="Z607">
            <v>0</v>
          </cell>
          <cell r="AA607">
            <v>3820950</v>
          </cell>
          <cell r="AB607">
            <v>114628500</v>
          </cell>
          <cell r="AC607">
            <v>30</v>
          </cell>
          <cell r="AD607">
            <v>3820950</v>
          </cell>
          <cell r="AE607">
            <v>114628500</v>
          </cell>
          <cell r="AF607">
            <v>0</v>
          </cell>
          <cell r="AG607">
            <v>0</v>
          </cell>
          <cell r="AJ607">
            <v>516891</v>
          </cell>
          <cell r="AK607">
            <v>54</v>
          </cell>
        </row>
        <row r="608">
          <cell r="E608" t="str">
            <v>HemosIL Rinse Solution</v>
          </cell>
          <cell r="F608" t="str">
            <v>0020302400 HemosIL Rinse Solution</v>
          </cell>
          <cell r="H608" t="str">
            <v>Bình</v>
          </cell>
          <cell r="I608" t="str">
            <v/>
          </cell>
          <cell r="J608" t="str">
            <v>Công ty TNHH Thiết bị Minh Tâm</v>
          </cell>
          <cell r="K608" t="str">
            <v>Instrumentation Laboratory/ Mỹ</v>
          </cell>
          <cell r="L608" t="str">
            <v>Hoa Kỳ</v>
          </cell>
          <cell r="M608" t="str">
            <v/>
          </cell>
          <cell r="N608" t="str">
            <v/>
          </cell>
          <cell r="O608">
            <v>0</v>
          </cell>
          <cell r="P608">
            <v>4642000</v>
          </cell>
          <cell r="Q608">
            <v>0</v>
          </cell>
          <cell r="R608">
            <v>0</v>
          </cell>
          <cell r="S608" t="str">
            <v>N1034637</v>
          </cell>
          <cell r="T608" t="str">
            <v>Hàng tặng</v>
          </cell>
          <cell r="U608">
            <v>45960</v>
          </cell>
          <cell r="V608">
            <v>0</v>
          </cell>
          <cell r="W608">
            <v>0</v>
          </cell>
          <cell r="X608">
            <v>24</v>
          </cell>
          <cell r="Y608">
            <v>24</v>
          </cell>
          <cell r="Z608">
            <v>0</v>
          </cell>
          <cell r="AA608">
            <v>0</v>
          </cell>
          <cell r="AB608">
            <v>0</v>
          </cell>
          <cell r="AC608">
            <v>24</v>
          </cell>
          <cell r="AD608">
            <v>0</v>
          </cell>
          <cell r="AE608">
            <v>0</v>
          </cell>
          <cell r="AF608">
            <v>0</v>
          </cell>
          <cell r="AG608">
            <v>0</v>
          </cell>
          <cell r="AJ608">
            <v>390538</v>
          </cell>
          <cell r="AK608">
            <v>54</v>
          </cell>
        </row>
        <row r="609">
          <cell r="E609" t="str">
            <v>Hóa chất Calibrator cho hệ thống phân tích HLA</v>
          </cell>
          <cell r="F609" t="str">
            <v>LABScan3D™ Calibration Kit; LX4CALKT</v>
          </cell>
          <cell r="H609" t="str">
            <v>lọ</v>
          </cell>
          <cell r="I609" t="str">
            <v/>
          </cell>
          <cell r="J609" t="str">
            <v>Công ty TNHH Thiết Bị Khoa Học Kỹ Thuật Hóa Sinh</v>
          </cell>
          <cell r="K609" t="str">
            <v>Luminex</v>
          </cell>
          <cell r="L609" t="str">
            <v>Mỹ</v>
          </cell>
          <cell r="M609" t="str">
            <v/>
          </cell>
          <cell r="N609" t="str">
            <v>Số công bố: 180000403/PCBA-HCM</v>
          </cell>
          <cell r="O609">
            <v>23650000</v>
          </cell>
          <cell r="P609">
            <v>23650000</v>
          </cell>
          <cell r="Q609">
            <v>23650000</v>
          </cell>
          <cell r="R609">
            <v>23650000</v>
          </cell>
          <cell r="S609" t="str">
            <v>C09340</v>
          </cell>
          <cell r="T609" t="str">
            <v>779/QĐ-BVQY103</v>
          </cell>
          <cell r="U609">
            <v>46087</v>
          </cell>
          <cell r="V609">
            <v>0</v>
          </cell>
          <cell r="W609">
            <v>0</v>
          </cell>
          <cell r="X609">
            <v>1</v>
          </cell>
          <cell r="Y609">
            <v>1</v>
          </cell>
          <cell r="Z609">
            <v>0</v>
          </cell>
          <cell r="AA609">
            <v>23650000</v>
          </cell>
          <cell r="AB609">
            <v>23650000</v>
          </cell>
          <cell r="AC609">
            <v>1</v>
          </cell>
          <cell r="AD609">
            <v>23650000</v>
          </cell>
          <cell r="AE609">
            <v>23650000</v>
          </cell>
          <cell r="AF609">
            <v>0</v>
          </cell>
          <cell r="AG609">
            <v>0</v>
          </cell>
          <cell r="AJ609">
            <v>537765</v>
          </cell>
          <cell r="AK609">
            <v>1</v>
          </cell>
        </row>
        <row r="610">
          <cell r="E610" t="str">
            <v>Hóa chất Conjugated Goat Anti - Human IgG</v>
          </cell>
          <cell r="F610" t="str">
            <v>PE-Conjugated Goat Anti-Human IgG; LS-AB2</v>
          </cell>
          <cell r="H610" t="str">
            <v>lọ</v>
          </cell>
          <cell r="I610" t="str">
            <v/>
          </cell>
          <cell r="J610" t="str">
            <v>Công ty TNHH Thiết Bị Khoa Học Kỹ Thuật Hóa Sinh</v>
          </cell>
          <cell r="K610" t="str">
            <v>One Lambda</v>
          </cell>
          <cell r="L610" t="str">
            <v>Mỹ</v>
          </cell>
          <cell r="M610" t="str">
            <v/>
          </cell>
          <cell r="N610" t="str">
            <v>Số công bố: 180000403/PCBA-HCM</v>
          </cell>
          <cell r="O610">
            <v>13744000</v>
          </cell>
          <cell r="P610">
            <v>13744000</v>
          </cell>
          <cell r="Q610">
            <v>13744000</v>
          </cell>
          <cell r="R610">
            <v>13744000</v>
          </cell>
          <cell r="S610" t="str">
            <v>C27</v>
          </cell>
          <cell r="T610" t="str">
            <v>779/QĐ-BVQY103</v>
          </cell>
          <cell r="U610">
            <v>46261</v>
          </cell>
          <cell r="V610">
            <v>0</v>
          </cell>
          <cell r="W610">
            <v>0</v>
          </cell>
          <cell r="X610">
            <v>1</v>
          </cell>
          <cell r="Y610">
            <v>1</v>
          </cell>
          <cell r="Z610">
            <v>0</v>
          </cell>
          <cell r="AA610">
            <v>13744000</v>
          </cell>
          <cell r="AB610">
            <v>13744000</v>
          </cell>
          <cell r="AC610">
            <v>1</v>
          </cell>
          <cell r="AD610">
            <v>13744000</v>
          </cell>
          <cell r="AE610">
            <v>13744000</v>
          </cell>
          <cell r="AF610">
            <v>0</v>
          </cell>
          <cell r="AG610">
            <v>0</v>
          </cell>
          <cell r="AJ610">
            <v>537767</v>
          </cell>
          <cell r="AK610">
            <v>1</v>
          </cell>
        </row>
        <row r="611">
          <cell r="E611" t="str">
            <v>Hóa chất chuẩn hóa hệ thống phân tích HLA</v>
          </cell>
          <cell r="F611" t="str">
            <v>LABScan3D™ Performance Verification Kit; LX4VERKT</v>
          </cell>
          <cell r="H611" t="str">
            <v>lọ</v>
          </cell>
          <cell r="I611" t="str">
            <v/>
          </cell>
          <cell r="J611" t="str">
            <v>Công ty TNHH Thiết Bị Khoa Học Kỹ Thuật Hóa Sinh</v>
          </cell>
          <cell r="K611" t="str">
            <v>Luminex</v>
          </cell>
          <cell r="L611" t="str">
            <v>Mỹ</v>
          </cell>
          <cell r="M611" t="str">
            <v/>
          </cell>
          <cell r="N611" t="str">
            <v>Số công bố: 180000403/PCBA-HCM</v>
          </cell>
          <cell r="O611">
            <v>23650000</v>
          </cell>
          <cell r="P611">
            <v>23650000</v>
          </cell>
          <cell r="Q611">
            <v>23650000</v>
          </cell>
          <cell r="R611">
            <v>23650000</v>
          </cell>
          <cell r="S611" t="str">
            <v>C11238</v>
          </cell>
          <cell r="T611" t="str">
            <v>779/QĐ-BVQY103</v>
          </cell>
          <cell r="U611">
            <v>46262</v>
          </cell>
          <cell r="V611">
            <v>0</v>
          </cell>
          <cell r="W611">
            <v>0</v>
          </cell>
          <cell r="X611">
            <v>1</v>
          </cell>
          <cell r="Y611">
            <v>1</v>
          </cell>
          <cell r="Z611">
            <v>0</v>
          </cell>
          <cell r="AA611">
            <v>23650000</v>
          </cell>
          <cell r="AB611">
            <v>23650000</v>
          </cell>
          <cell r="AC611">
            <v>1</v>
          </cell>
          <cell r="AD611">
            <v>23650000</v>
          </cell>
          <cell r="AE611">
            <v>23650000</v>
          </cell>
          <cell r="AF611">
            <v>0</v>
          </cell>
          <cell r="AG611">
            <v>0</v>
          </cell>
          <cell r="AJ611">
            <v>537766</v>
          </cell>
          <cell r="AK611">
            <v>1</v>
          </cell>
        </row>
        <row r="612">
          <cell r="E612" t="str">
            <v>Hóa chất chuẩn máy mức bất thường</v>
          </cell>
          <cell r="F612" t="str">
            <v>Rotrol P; 503-25</v>
          </cell>
          <cell r="H612" t="str">
            <v>Lọ</v>
          </cell>
          <cell r="I612" t="str">
            <v/>
          </cell>
          <cell r="J612" t="str">
            <v>Công ty Cổ phần Medcomtech</v>
          </cell>
          <cell r="K612" t="str">
            <v>Tem Innovations GmbH</v>
          </cell>
          <cell r="L612" t="str">
            <v>Đức</v>
          </cell>
          <cell r="M612" t="str">
            <v/>
          </cell>
          <cell r="N612" t="str">
            <v>12797NK/BYT-TB-CT</v>
          </cell>
          <cell r="O612">
            <v>391860</v>
          </cell>
          <cell r="P612">
            <v>391860</v>
          </cell>
          <cell r="Q612">
            <v>391860</v>
          </cell>
          <cell r="R612">
            <v>391860</v>
          </cell>
          <cell r="S612" t="str">
            <v>21652045</v>
          </cell>
          <cell r="T612" t="str">
            <v>779/QĐ-BVQY103</v>
          </cell>
          <cell r="U612">
            <v>45900</v>
          </cell>
          <cell r="V612">
            <v>0</v>
          </cell>
          <cell r="W612">
            <v>0</v>
          </cell>
          <cell r="X612">
            <v>1</v>
          </cell>
          <cell r="Y612">
            <v>1</v>
          </cell>
          <cell r="Z612">
            <v>0</v>
          </cell>
          <cell r="AA612">
            <v>391860</v>
          </cell>
          <cell r="AB612">
            <v>391860</v>
          </cell>
          <cell r="AC612">
            <v>1</v>
          </cell>
          <cell r="AD612">
            <v>391860</v>
          </cell>
          <cell r="AE612">
            <v>391860</v>
          </cell>
          <cell r="AF612">
            <v>0</v>
          </cell>
          <cell r="AG612">
            <v>0</v>
          </cell>
          <cell r="AJ612">
            <v>535131</v>
          </cell>
          <cell r="AK612">
            <v>1</v>
          </cell>
        </row>
        <row r="613">
          <cell r="E613" t="str">
            <v>Hóa chất chuẩn xét nghiệm Anti-TPO</v>
          </cell>
          <cell r="F613" t="str">
            <v>Anti-TPO CalSet; 06472931190</v>
          </cell>
          <cell r="H613" t="str">
            <v>Hộp</v>
          </cell>
          <cell r="I613" t="str">
            <v/>
          </cell>
          <cell r="J613" t="str">
            <v>Công ty cổ phần thiết bị y tế Thành An</v>
          </cell>
          <cell r="K613" t="str">
            <v>Roche Diagnostics GmbH</v>
          </cell>
          <cell r="L613" t="str">
            <v>Germany</v>
          </cell>
          <cell r="M613" t="str">
            <v/>
          </cell>
          <cell r="N613" t="str">
            <v>230001369/PCBB-HCM</v>
          </cell>
          <cell r="O613">
            <v>2205000</v>
          </cell>
          <cell r="P613">
            <v>2205000</v>
          </cell>
          <cell r="Q613">
            <v>2205000</v>
          </cell>
          <cell r="R613">
            <v>2205000</v>
          </cell>
          <cell r="S613" t="str">
            <v>83172401</v>
          </cell>
          <cell r="T613" t="str">
            <v>743/QĐ-BVQY103</v>
          </cell>
          <cell r="U613">
            <v>46053</v>
          </cell>
          <cell r="V613">
            <v>0</v>
          </cell>
          <cell r="W613">
            <v>0</v>
          </cell>
          <cell r="X613">
            <v>1</v>
          </cell>
          <cell r="Y613">
            <v>1</v>
          </cell>
          <cell r="Z613">
            <v>0</v>
          </cell>
          <cell r="AA613">
            <v>2205000</v>
          </cell>
          <cell r="AB613">
            <v>2205000</v>
          </cell>
          <cell r="AC613">
            <v>1</v>
          </cell>
          <cell r="AD613">
            <v>2205000</v>
          </cell>
          <cell r="AE613">
            <v>2205000</v>
          </cell>
          <cell r="AF613">
            <v>0</v>
          </cell>
          <cell r="AG613">
            <v>0</v>
          </cell>
          <cell r="AJ613">
            <v>543339</v>
          </cell>
          <cell r="AK613">
            <v>1</v>
          </cell>
        </row>
        <row r="614">
          <cell r="E614" t="str">
            <v>Hóa chất chuẩn xét nghiệm antiTSHR</v>
          </cell>
          <cell r="F614" t="str">
            <v>CalSet Anti-TSHR; 08496641190</v>
          </cell>
          <cell r="H614" t="str">
            <v>Hộp</v>
          </cell>
          <cell r="I614" t="str">
            <v/>
          </cell>
          <cell r="J614" t="str">
            <v>Công ty cổ phần thiết bị y tế Thành An</v>
          </cell>
          <cell r="K614" t="str">
            <v>Roche Diagnostics GmbH</v>
          </cell>
          <cell r="L614" t="str">
            <v>Germany</v>
          </cell>
          <cell r="M614" t="str">
            <v/>
          </cell>
          <cell r="N614" t="str">
            <v>220002659/PCBB-BYT</v>
          </cell>
          <cell r="O614">
            <v>3059438</v>
          </cell>
          <cell r="P614">
            <v>3059438</v>
          </cell>
          <cell r="Q614">
            <v>3059438</v>
          </cell>
          <cell r="R614">
            <v>3059438</v>
          </cell>
          <cell r="S614" t="str">
            <v>81555501</v>
          </cell>
          <cell r="T614" t="str">
            <v>743/QĐ-BVQY103</v>
          </cell>
          <cell r="U614">
            <v>46053</v>
          </cell>
          <cell r="V614">
            <v>0</v>
          </cell>
          <cell r="W614">
            <v>0</v>
          </cell>
          <cell r="X614">
            <v>1</v>
          </cell>
          <cell r="Y614">
            <v>1</v>
          </cell>
          <cell r="Z614">
            <v>0</v>
          </cell>
          <cell r="AA614">
            <v>3059438</v>
          </cell>
          <cell r="AB614">
            <v>3059438</v>
          </cell>
          <cell r="AC614">
            <v>1</v>
          </cell>
          <cell r="AD614">
            <v>3059438</v>
          </cell>
          <cell r="AE614">
            <v>3059438</v>
          </cell>
          <cell r="AF614">
            <v>0</v>
          </cell>
          <cell r="AG614">
            <v>0</v>
          </cell>
          <cell r="AJ614">
            <v>543337</v>
          </cell>
          <cell r="AK614">
            <v>1</v>
          </cell>
        </row>
        <row r="615">
          <cell r="E615" t="str">
            <v>Hóa chất chuẩn xét nghiệm B-CrossLaps</v>
          </cell>
          <cell r="F615" t="str">
            <v>β-CrossLaps CalSet; 11972316122</v>
          </cell>
          <cell r="H615" t="str">
            <v>Hộp</v>
          </cell>
          <cell r="I615" t="str">
            <v/>
          </cell>
          <cell r="J615" t="str">
            <v>Công ty Cổ phần Giải pháp Y tế Hà Nội</v>
          </cell>
          <cell r="K615" t="str">
            <v>Roche Diagnostics GmbH</v>
          </cell>
          <cell r="L615" t="str">
            <v>Germany</v>
          </cell>
          <cell r="M615" t="str">
            <v/>
          </cell>
          <cell r="N615" t="str">
            <v>230001376/PCBB-HCM</v>
          </cell>
          <cell r="O615">
            <v>2374124</v>
          </cell>
          <cell r="P615">
            <v>2374124</v>
          </cell>
          <cell r="Q615">
            <v>2374124</v>
          </cell>
          <cell r="R615">
            <v>2374124</v>
          </cell>
          <cell r="S615" t="str">
            <v>78123401</v>
          </cell>
          <cell r="T615" t="str">
            <v>4685/QĐ-BVQY103</v>
          </cell>
          <cell r="U615">
            <v>45869</v>
          </cell>
          <cell r="V615">
            <v>0</v>
          </cell>
          <cell r="W615">
            <v>0</v>
          </cell>
          <cell r="X615">
            <v>1</v>
          </cell>
          <cell r="Y615">
            <v>1</v>
          </cell>
          <cell r="Z615">
            <v>0</v>
          </cell>
          <cell r="AA615">
            <v>2374124</v>
          </cell>
          <cell r="AB615">
            <v>2374124</v>
          </cell>
          <cell r="AC615">
            <v>1</v>
          </cell>
          <cell r="AD615">
            <v>2374124</v>
          </cell>
          <cell r="AE615">
            <v>2374124</v>
          </cell>
          <cell r="AF615">
            <v>0</v>
          </cell>
          <cell r="AG615">
            <v>0</v>
          </cell>
          <cell r="AJ615">
            <v>377563</v>
          </cell>
          <cell r="AK615">
            <v>1</v>
          </cell>
        </row>
        <row r="616">
          <cell r="E616" t="str">
            <v>Hóa chất chuẩn xét nghiệm CA 72-4</v>
          </cell>
          <cell r="F616" t="str">
            <v>09175130190 CA 72-4 CASET ELEC</v>
          </cell>
          <cell r="H616" t="str">
            <v>Hộp</v>
          </cell>
          <cell r="I616" t="str">
            <v/>
          </cell>
          <cell r="J616" t="str">
            <v>Công ty cổ phần thiết bị y tế Thành An</v>
          </cell>
          <cell r="K616" t="str">
            <v>Roche Diagnostics GmbH</v>
          </cell>
          <cell r="L616" t="str">
            <v>GERMANY</v>
          </cell>
          <cell r="M616" t="str">
            <v/>
          </cell>
          <cell r="N616" t="str">
            <v>2300770ĐKLH/BYT-HTTB</v>
          </cell>
          <cell r="O616">
            <v>1844310</v>
          </cell>
          <cell r="P616">
            <v>1844310</v>
          </cell>
          <cell r="Q616">
            <v>1844310</v>
          </cell>
          <cell r="R616">
            <v>1844310</v>
          </cell>
          <cell r="S616" t="str">
            <v>74443602</v>
          </cell>
          <cell r="T616" t="str">
            <v>743/QĐ-BVQY103</v>
          </cell>
          <cell r="U616">
            <v>46022</v>
          </cell>
          <cell r="V616">
            <v>0</v>
          </cell>
          <cell r="W616">
            <v>0</v>
          </cell>
          <cell r="X616">
            <v>1</v>
          </cell>
          <cell r="Y616">
            <v>1</v>
          </cell>
          <cell r="Z616">
            <v>0</v>
          </cell>
          <cell r="AA616">
            <v>1844310</v>
          </cell>
          <cell r="AB616">
            <v>1844310</v>
          </cell>
          <cell r="AC616">
            <v>1</v>
          </cell>
          <cell r="AD616">
            <v>1844310</v>
          </cell>
          <cell r="AE616">
            <v>1844310</v>
          </cell>
          <cell r="AF616">
            <v>0</v>
          </cell>
          <cell r="AG616">
            <v>0</v>
          </cell>
          <cell r="AJ616">
            <v>535050</v>
          </cell>
          <cell r="AK616">
            <v>1</v>
          </cell>
        </row>
        <row r="617">
          <cell r="E617" t="str">
            <v>Hóa chất chuẩn xét nghiệm Cyfra 21-1</v>
          </cell>
          <cell r="F617" t="str">
            <v>11820974322 CYFRA CALSET 2 ELEC</v>
          </cell>
          <cell r="H617" t="str">
            <v>Hộp</v>
          </cell>
          <cell r="I617" t="str">
            <v/>
          </cell>
          <cell r="J617" t="str">
            <v>Công ty cổ phần thiết bị y tế Thành An</v>
          </cell>
          <cell r="K617" t="str">
            <v>Roche Diagnostics GmbH</v>
          </cell>
          <cell r="L617" t="str">
            <v>GERMANY</v>
          </cell>
          <cell r="M617" t="str">
            <v/>
          </cell>
          <cell r="N617" t="str">
            <v>2301084ĐKLH/BYT-HTTB</v>
          </cell>
          <cell r="O617">
            <v>1835663</v>
          </cell>
          <cell r="P617">
            <v>1835663</v>
          </cell>
          <cell r="Q617">
            <v>1835663</v>
          </cell>
          <cell r="R617">
            <v>1835663</v>
          </cell>
          <cell r="S617" t="str">
            <v>79444901</v>
          </cell>
          <cell r="T617" t="str">
            <v>743/QĐ-BVQY103</v>
          </cell>
          <cell r="U617">
            <v>46295</v>
          </cell>
          <cell r="V617">
            <v>0</v>
          </cell>
          <cell r="W617">
            <v>0</v>
          </cell>
          <cell r="X617">
            <v>1</v>
          </cell>
          <cell r="Y617">
            <v>1</v>
          </cell>
          <cell r="Z617">
            <v>0</v>
          </cell>
          <cell r="AA617">
            <v>1835663</v>
          </cell>
          <cell r="AB617">
            <v>1835663</v>
          </cell>
          <cell r="AC617">
            <v>1</v>
          </cell>
          <cell r="AD617">
            <v>1835663</v>
          </cell>
          <cell r="AE617">
            <v>1835663</v>
          </cell>
          <cell r="AF617">
            <v>0</v>
          </cell>
          <cell r="AG617">
            <v>0</v>
          </cell>
          <cell r="AJ617">
            <v>546363</v>
          </cell>
          <cell r="AK617">
            <v>1</v>
          </cell>
        </row>
        <row r="618">
          <cell r="E618" t="str">
            <v>Hóa chất chuẩn xét nghiệm HE4</v>
          </cell>
          <cell r="F618" t="str">
            <v>HE4 CalSet; 05950945190</v>
          </cell>
          <cell r="H618" t="str">
            <v>Hộp</v>
          </cell>
          <cell r="I618" t="str">
            <v/>
          </cell>
          <cell r="J618" t="str">
            <v>Công ty cổ phần thiết bị y tế Thành An</v>
          </cell>
          <cell r="K618" t="str">
            <v>Roche Diagnostics GmbH</v>
          </cell>
          <cell r="L618" t="str">
            <v>Germany</v>
          </cell>
          <cell r="M618" t="str">
            <v/>
          </cell>
          <cell r="N618" t="str">
            <v>2301721ĐKLH/BYT-HTTB</v>
          </cell>
          <cell r="O618">
            <v>6174000</v>
          </cell>
          <cell r="P618">
            <v>6174000</v>
          </cell>
          <cell r="Q618">
            <v>6174000</v>
          </cell>
          <cell r="R618">
            <v>6174000</v>
          </cell>
          <cell r="S618" t="str">
            <v>84899001</v>
          </cell>
          <cell r="T618" t="str">
            <v>743/QĐ-BVQY103</v>
          </cell>
          <cell r="U618">
            <v>46265</v>
          </cell>
          <cell r="V618">
            <v>0</v>
          </cell>
          <cell r="W618">
            <v>0</v>
          </cell>
          <cell r="X618">
            <v>1</v>
          </cell>
          <cell r="Y618">
            <v>1</v>
          </cell>
          <cell r="Z618">
            <v>0</v>
          </cell>
          <cell r="AA618">
            <v>6174000</v>
          </cell>
          <cell r="AB618">
            <v>6174000</v>
          </cell>
          <cell r="AC618">
            <v>1</v>
          </cell>
          <cell r="AD618">
            <v>6174000</v>
          </cell>
          <cell r="AE618">
            <v>6174000</v>
          </cell>
          <cell r="AF618">
            <v>0</v>
          </cell>
          <cell r="AG618">
            <v>0</v>
          </cell>
          <cell r="AJ618">
            <v>535056</v>
          </cell>
          <cell r="AK618">
            <v>1</v>
          </cell>
        </row>
        <row r="619">
          <cell r="E619" t="str">
            <v>Hóa chất chuẩn xét nghiệm NSE</v>
          </cell>
          <cell r="F619" t="str">
            <v>12133121122 NSE CS ELECSYS KIT</v>
          </cell>
          <cell r="H619" t="str">
            <v>Hộp</v>
          </cell>
          <cell r="I619" t="str">
            <v/>
          </cell>
          <cell r="J619" t="str">
            <v>Công ty cổ phần thiết bị y tế Thành An</v>
          </cell>
          <cell r="K619" t="str">
            <v>Roche Diagnostics GmbH</v>
          </cell>
          <cell r="L619" t="str">
            <v>GERMANY</v>
          </cell>
          <cell r="M619" t="str">
            <v/>
          </cell>
          <cell r="N619" t="str">
            <v>2301718ĐKLH/BYT-HTTB</v>
          </cell>
          <cell r="O619">
            <v>1835663</v>
          </cell>
          <cell r="P619">
            <v>1835663</v>
          </cell>
          <cell r="Q619">
            <v>1835663</v>
          </cell>
          <cell r="R619">
            <v>1835663</v>
          </cell>
          <cell r="S619" t="str">
            <v>71491701</v>
          </cell>
          <cell r="T619" t="str">
            <v>743/QĐ-BVQY103</v>
          </cell>
          <cell r="U619">
            <v>45900</v>
          </cell>
          <cell r="V619">
            <v>0</v>
          </cell>
          <cell r="W619">
            <v>0</v>
          </cell>
          <cell r="X619">
            <v>1</v>
          </cell>
          <cell r="Y619">
            <v>1</v>
          </cell>
          <cell r="Z619">
            <v>0</v>
          </cell>
          <cell r="AA619">
            <v>1835663</v>
          </cell>
          <cell r="AB619">
            <v>1835663</v>
          </cell>
          <cell r="AC619">
            <v>1</v>
          </cell>
          <cell r="AD619">
            <v>1835663</v>
          </cell>
          <cell r="AE619">
            <v>1835663</v>
          </cell>
          <cell r="AF619">
            <v>0</v>
          </cell>
          <cell r="AG619">
            <v>0</v>
          </cell>
          <cell r="AJ619">
            <v>535052</v>
          </cell>
          <cell r="AK619">
            <v>1</v>
          </cell>
        </row>
        <row r="620">
          <cell r="E620" t="str">
            <v>Hóa chất chuẩn xét nghiệm PIVKA II</v>
          </cell>
          <cell r="F620" t="str">
            <v>CalSet PIVKA-II; 08333637190</v>
          </cell>
          <cell r="H620" t="str">
            <v>Hộp</v>
          </cell>
          <cell r="I620" t="str">
            <v/>
          </cell>
          <cell r="J620" t="str">
            <v>Công ty cổ phần thiết bị y tế Thành An</v>
          </cell>
          <cell r="K620" t="str">
            <v>Roche Diagnostics GmbH</v>
          </cell>
          <cell r="L620" t="str">
            <v>Germany</v>
          </cell>
          <cell r="M620" t="str">
            <v/>
          </cell>
          <cell r="N620" t="str">
            <v>2403433ĐKLH/BYT-HTTB</v>
          </cell>
          <cell r="O620">
            <v>1488375</v>
          </cell>
          <cell r="P620">
            <v>1488375</v>
          </cell>
          <cell r="Q620">
            <v>1488375</v>
          </cell>
          <cell r="R620">
            <v>1488375</v>
          </cell>
          <cell r="S620" t="str">
            <v>81219101</v>
          </cell>
          <cell r="T620" t="str">
            <v>743/QĐ-BVQY103</v>
          </cell>
          <cell r="U620">
            <v>45961</v>
          </cell>
          <cell r="V620">
            <v>0</v>
          </cell>
          <cell r="W620">
            <v>0</v>
          </cell>
          <cell r="X620">
            <v>1</v>
          </cell>
          <cell r="Y620">
            <v>1</v>
          </cell>
          <cell r="Z620">
            <v>0</v>
          </cell>
          <cell r="AA620">
            <v>1488375</v>
          </cell>
          <cell r="AB620">
            <v>1488375</v>
          </cell>
          <cell r="AC620">
            <v>1</v>
          </cell>
          <cell r="AD620">
            <v>1488375</v>
          </cell>
          <cell r="AE620">
            <v>1488375</v>
          </cell>
          <cell r="AF620">
            <v>0</v>
          </cell>
          <cell r="AG620">
            <v>0</v>
          </cell>
          <cell r="AJ620">
            <v>535451</v>
          </cell>
          <cell r="AK620">
            <v>1</v>
          </cell>
        </row>
        <row r="621">
          <cell r="E621" t="str">
            <v>Hóa chất chuẩn xét nghiệm proBNP</v>
          </cell>
          <cell r="F621" t="str">
            <v>09315292190 Elecsys proBNP II CS</v>
          </cell>
          <cell r="H621" t="str">
            <v>Hộp</v>
          </cell>
          <cell r="I621" t="str">
            <v/>
          </cell>
          <cell r="J621" t="str">
            <v>Công ty cổ phần thiết bị y tế Thành An</v>
          </cell>
          <cell r="K621" t="str">
            <v>Roche Diagnostics GmbH</v>
          </cell>
          <cell r="L621" t="str">
            <v>GERMANY</v>
          </cell>
          <cell r="M621" t="str">
            <v/>
          </cell>
          <cell r="N621" t="str">
            <v>2300143ĐKLH/BYT-TB-CT</v>
          </cell>
          <cell r="O621">
            <v>1323000</v>
          </cell>
          <cell r="P621">
            <v>1323000</v>
          </cell>
          <cell r="Q621">
            <v>1323000</v>
          </cell>
          <cell r="R621">
            <v>1323000</v>
          </cell>
          <cell r="S621" t="str">
            <v>80809001</v>
          </cell>
          <cell r="T621" t="str">
            <v>743/QĐ-BVQY103</v>
          </cell>
          <cell r="U621">
            <v>46081</v>
          </cell>
          <cell r="V621">
            <v>0</v>
          </cell>
          <cell r="W621">
            <v>0</v>
          </cell>
          <cell r="X621">
            <v>1</v>
          </cell>
          <cell r="Y621">
            <v>1</v>
          </cell>
          <cell r="Z621">
            <v>0</v>
          </cell>
          <cell r="AA621">
            <v>1323000</v>
          </cell>
          <cell r="AB621">
            <v>1323000</v>
          </cell>
          <cell r="AC621">
            <v>1</v>
          </cell>
          <cell r="AD621">
            <v>1323000</v>
          </cell>
          <cell r="AE621">
            <v>1323000</v>
          </cell>
          <cell r="AF621">
            <v>0</v>
          </cell>
          <cell r="AG621">
            <v>0</v>
          </cell>
          <cell r="AJ621">
            <v>535447</v>
          </cell>
          <cell r="AK621">
            <v>1</v>
          </cell>
        </row>
        <row r="622">
          <cell r="E622" t="str">
            <v>Hóa chất chuẩn xét nghiệm S100</v>
          </cell>
          <cell r="F622" t="str">
            <v>S100 CalSet; 03289834190</v>
          </cell>
          <cell r="H622" t="str">
            <v>Hộp</v>
          </cell>
          <cell r="I622" t="str">
            <v/>
          </cell>
          <cell r="J622" t="str">
            <v>Công ty Cổ phần Giải pháp Y tế Hà Nội</v>
          </cell>
          <cell r="K622" t="str">
            <v>Roche Diagnostics GmbH</v>
          </cell>
          <cell r="L622" t="str">
            <v>Germany</v>
          </cell>
          <cell r="M622" t="str">
            <v/>
          </cell>
          <cell r="N622" t="str">
            <v>2100371ĐKLH/BYT-TB-CT</v>
          </cell>
          <cell r="O622">
            <v>3916080</v>
          </cell>
          <cell r="P622">
            <v>3916080</v>
          </cell>
          <cell r="Q622">
            <v>3916080</v>
          </cell>
          <cell r="R622">
            <v>3916080</v>
          </cell>
          <cell r="S622" t="str">
            <v>75646901</v>
          </cell>
          <cell r="T622" t="str">
            <v>4685/QĐ-BVQY103</v>
          </cell>
          <cell r="U622">
            <v>46081</v>
          </cell>
          <cell r="V622">
            <v>0</v>
          </cell>
          <cell r="W622">
            <v>0</v>
          </cell>
          <cell r="X622">
            <v>1</v>
          </cell>
          <cell r="Y622">
            <v>1</v>
          </cell>
          <cell r="Z622">
            <v>0</v>
          </cell>
          <cell r="AA622">
            <v>3916080</v>
          </cell>
          <cell r="AB622">
            <v>3916080</v>
          </cell>
          <cell r="AC622">
            <v>1</v>
          </cell>
          <cell r="AD622">
            <v>3916080</v>
          </cell>
          <cell r="AE622">
            <v>3916080</v>
          </cell>
          <cell r="AF622">
            <v>0</v>
          </cell>
          <cell r="AG622">
            <v>0</v>
          </cell>
          <cell r="AJ622">
            <v>386700</v>
          </cell>
          <cell r="AK622">
            <v>1</v>
          </cell>
        </row>
        <row r="623">
          <cell r="E623" t="str">
            <v>Hóa chất chuẩn xét nghiệm SCC</v>
          </cell>
          <cell r="F623" t="str">
            <v>07126999190 SCC CS Elecsys</v>
          </cell>
          <cell r="H623" t="str">
            <v>Hộp</v>
          </cell>
          <cell r="I623" t="str">
            <v/>
          </cell>
          <cell r="J623" t="str">
            <v>Công ty cổ phần thiết bị y tế Thành An</v>
          </cell>
          <cell r="K623" t="str">
            <v>Roche Diagnostics GmbH</v>
          </cell>
          <cell r="L623" t="str">
            <v>GERMANY</v>
          </cell>
          <cell r="M623" t="str">
            <v/>
          </cell>
          <cell r="N623" t="str">
            <v>2400319ĐKLH/BYT-HTTB</v>
          </cell>
          <cell r="O623">
            <v>4895289</v>
          </cell>
          <cell r="P623">
            <v>4895289</v>
          </cell>
          <cell r="Q623">
            <v>4895289</v>
          </cell>
          <cell r="R623">
            <v>4895289</v>
          </cell>
          <cell r="S623" t="str">
            <v>81239601</v>
          </cell>
          <cell r="T623" t="str">
            <v>743/QĐ-BVQY103</v>
          </cell>
          <cell r="U623">
            <v>46081</v>
          </cell>
          <cell r="V623">
            <v>0</v>
          </cell>
          <cell r="W623">
            <v>0</v>
          </cell>
          <cell r="X623">
            <v>1</v>
          </cell>
          <cell r="Y623">
            <v>1</v>
          </cell>
          <cell r="Z623">
            <v>0</v>
          </cell>
          <cell r="AA623">
            <v>4895289</v>
          </cell>
          <cell r="AB623">
            <v>4895289</v>
          </cell>
          <cell r="AC623">
            <v>1</v>
          </cell>
          <cell r="AD623">
            <v>4895289</v>
          </cell>
          <cell r="AE623">
            <v>4895289</v>
          </cell>
          <cell r="AF623">
            <v>0</v>
          </cell>
          <cell r="AG623">
            <v>0</v>
          </cell>
          <cell r="AJ623">
            <v>546361</v>
          </cell>
          <cell r="AK623">
            <v>1</v>
          </cell>
        </row>
        <row r="624">
          <cell r="E624" t="str">
            <v>Hóa chất dùng cho xét nghiệm Ethanol</v>
          </cell>
          <cell r="F624" t="str">
            <v>ETHANOL; 21789</v>
          </cell>
          <cell r="H624" t="str">
            <v>Hộp</v>
          </cell>
          <cell r="I624" t="str">
            <v/>
          </cell>
          <cell r="J624" t="str">
            <v>Công ty TNHH Thiết bị Minh Tâm</v>
          </cell>
          <cell r="K624" t="str">
            <v>Biosystems S.A.</v>
          </cell>
          <cell r="L624" t="str">
            <v>Tây Ban Nha</v>
          </cell>
          <cell r="M624" t="str">
            <v/>
          </cell>
          <cell r="N624" t="str">
            <v>220002876/PCBB-BYT</v>
          </cell>
          <cell r="O624">
            <v>2647050</v>
          </cell>
          <cell r="P624">
            <v>2647050</v>
          </cell>
          <cell r="Q624">
            <v>2647050</v>
          </cell>
          <cell r="R624">
            <v>2647050</v>
          </cell>
          <cell r="S624" t="str">
            <v>0000201</v>
          </cell>
          <cell r="T624" t="str">
            <v>739/QĐ-BVQY103</v>
          </cell>
          <cell r="U624">
            <v>46022</v>
          </cell>
          <cell r="V624">
            <v>0</v>
          </cell>
          <cell r="W624">
            <v>0</v>
          </cell>
          <cell r="X624">
            <v>35</v>
          </cell>
          <cell r="Y624">
            <v>35</v>
          </cell>
          <cell r="Z624">
            <v>0</v>
          </cell>
          <cell r="AA624">
            <v>2647050</v>
          </cell>
          <cell r="AB624">
            <v>92646750</v>
          </cell>
          <cell r="AC624">
            <v>35</v>
          </cell>
          <cell r="AD624">
            <v>2647050</v>
          </cell>
          <cell r="AE624">
            <v>92646750</v>
          </cell>
          <cell r="AF624">
            <v>0</v>
          </cell>
          <cell r="AG624">
            <v>0</v>
          </cell>
          <cell r="AJ624">
            <v>533193</v>
          </cell>
          <cell r="AK624">
            <v>60</v>
          </cell>
        </row>
        <row r="625">
          <cell r="E625" t="str">
            <v>Hóa chất dùng cho xét nghiệm Ethanol</v>
          </cell>
          <cell r="F625" t="str">
            <v>ETHANOL; 21789</v>
          </cell>
          <cell r="H625" t="str">
            <v>Hộp</v>
          </cell>
          <cell r="I625" t="str">
            <v/>
          </cell>
          <cell r="J625" t="str">
            <v>Công ty TNHH Thiết bị Minh Tâm</v>
          </cell>
          <cell r="K625" t="str">
            <v>Biosystems S.A.</v>
          </cell>
          <cell r="L625" t="str">
            <v>Tây Ban Nha</v>
          </cell>
          <cell r="M625" t="str">
            <v/>
          </cell>
          <cell r="N625" t="str">
            <v>220002876/PCBB-BYT</v>
          </cell>
          <cell r="O625">
            <v>2647050</v>
          </cell>
          <cell r="P625">
            <v>2647050</v>
          </cell>
          <cell r="Q625">
            <v>2647050</v>
          </cell>
          <cell r="R625">
            <v>2647050</v>
          </cell>
          <cell r="S625" t="str">
            <v>60625</v>
          </cell>
          <cell r="T625" t="str">
            <v>90/QĐ-BVQY103</v>
          </cell>
          <cell r="U625">
            <v>45991</v>
          </cell>
          <cell r="V625">
            <v>0</v>
          </cell>
          <cell r="W625">
            <v>0</v>
          </cell>
          <cell r="X625">
            <v>15</v>
          </cell>
          <cell r="Y625">
            <v>15</v>
          </cell>
          <cell r="Z625">
            <v>0</v>
          </cell>
          <cell r="AA625">
            <v>2647050</v>
          </cell>
          <cell r="AB625">
            <v>39705750</v>
          </cell>
          <cell r="AC625">
            <v>15</v>
          </cell>
          <cell r="AD625">
            <v>2647050</v>
          </cell>
          <cell r="AE625">
            <v>39705750</v>
          </cell>
          <cell r="AF625">
            <v>0</v>
          </cell>
          <cell r="AG625">
            <v>0</v>
          </cell>
          <cell r="AJ625">
            <v>527704</v>
          </cell>
          <cell r="AK625">
            <v>60</v>
          </cell>
        </row>
        <row r="626">
          <cell r="E626" t="str">
            <v>Hóa chất dùng cho xét nghiệm Ethanol</v>
          </cell>
          <cell r="F626" t="str">
            <v>ETHANOL; 21789</v>
          </cell>
          <cell r="H626" t="str">
            <v>Hộp</v>
          </cell>
          <cell r="I626" t="str">
            <v/>
          </cell>
          <cell r="J626" t="str">
            <v>Công ty TNHH Thiết bị Minh Tâm</v>
          </cell>
          <cell r="K626" t="str">
            <v>Biosystems S.A.</v>
          </cell>
          <cell r="L626" t="str">
            <v>Tây Ban Nha</v>
          </cell>
          <cell r="M626" t="str">
            <v/>
          </cell>
          <cell r="N626" t="str">
            <v>220002876/PCBB-BYT</v>
          </cell>
          <cell r="O626">
            <v>2647050</v>
          </cell>
          <cell r="P626">
            <v>2647050</v>
          </cell>
          <cell r="Q626">
            <v>2647050</v>
          </cell>
          <cell r="R626">
            <v>2647050</v>
          </cell>
          <cell r="S626" t="str">
            <v>58971</v>
          </cell>
          <cell r="T626" t="str">
            <v>4685/QĐ-BVQY103</v>
          </cell>
          <cell r="U626">
            <v>45869</v>
          </cell>
          <cell r="V626">
            <v>0</v>
          </cell>
          <cell r="W626">
            <v>0</v>
          </cell>
          <cell r="X626">
            <v>10</v>
          </cell>
          <cell r="Y626">
            <v>10</v>
          </cell>
          <cell r="Z626">
            <v>0</v>
          </cell>
          <cell r="AA626">
            <v>2647050</v>
          </cell>
          <cell r="AB626">
            <v>26470500</v>
          </cell>
          <cell r="AC626">
            <v>10</v>
          </cell>
          <cell r="AD626">
            <v>2647050</v>
          </cell>
          <cell r="AE626">
            <v>26470500</v>
          </cell>
          <cell r="AF626">
            <v>0</v>
          </cell>
          <cell r="AG626">
            <v>0</v>
          </cell>
          <cell r="AJ626">
            <v>387184</v>
          </cell>
          <cell r="AK626">
            <v>60</v>
          </cell>
        </row>
        <row r="627">
          <cell r="E627" t="str">
            <v>Hóa chất dùng cho XN định lượng Anti Xa</v>
          </cell>
          <cell r="F627" t="str">
            <v>HemosIL Liquid Anti-Xa; 0020302601</v>
          </cell>
          <cell r="H627" t="str">
            <v>Hộp</v>
          </cell>
          <cell r="I627" t="str">
            <v/>
          </cell>
          <cell r="J627" t="str">
            <v>Công ty TNHH Kỹ thuật Thanh Hà</v>
          </cell>
          <cell r="K627" t="str">
            <v>Instrumentation Laboratory Company, Mỹ</v>
          </cell>
          <cell r="L627" t="str">
            <v>Mỹ</v>
          </cell>
          <cell r="M627" t="str">
            <v/>
          </cell>
          <cell r="N627" t="str">
            <v>2300441ĐKLH/BYT-TB-CT</v>
          </cell>
          <cell r="O627">
            <v>13516650</v>
          </cell>
          <cell r="P627">
            <v>13516650</v>
          </cell>
          <cell r="Q627">
            <v>13516650</v>
          </cell>
          <cell r="R627">
            <v>13516650</v>
          </cell>
          <cell r="S627" t="str">
            <v>N1047011</v>
          </cell>
          <cell r="T627" t="str">
            <v>779/QĐ-BVQY103</v>
          </cell>
          <cell r="U627">
            <v>46507</v>
          </cell>
          <cell r="V627">
            <v>0</v>
          </cell>
          <cell r="W627">
            <v>0</v>
          </cell>
          <cell r="X627">
            <v>1</v>
          </cell>
          <cell r="Y627">
            <v>1</v>
          </cell>
          <cell r="Z627">
            <v>0</v>
          </cell>
          <cell r="AA627">
            <v>13516650</v>
          </cell>
          <cell r="AB627">
            <v>13516650</v>
          </cell>
          <cell r="AC627">
            <v>1</v>
          </cell>
          <cell r="AD627">
            <v>13516650</v>
          </cell>
          <cell r="AE627">
            <v>13516650</v>
          </cell>
          <cell r="AF627">
            <v>0</v>
          </cell>
          <cell r="AG627">
            <v>0</v>
          </cell>
          <cell r="AJ627">
            <v>544497</v>
          </cell>
          <cell r="AK627">
            <v>1</v>
          </cell>
        </row>
        <row r="628">
          <cell r="E628" t="str">
            <v>Hóa chất dung dịch dùng để làm sạch trên hệ thống máy đông máu tự động</v>
          </cell>
          <cell r="F628" t="str">
            <v>0009831700
HemosIL Cleaning solution</v>
          </cell>
          <cell r="H628" t="str">
            <v>Hộp</v>
          </cell>
          <cell r="I628" t="str">
            <v/>
          </cell>
          <cell r="J628" t="str">
            <v>Công ty TNHH Kỹ thuật Thanh Hà</v>
          </cell>
          <cell r="K628" t="str">
            <v>Instrumentation Laboratory Company, Mỹ</v>
          </cell>
          <cell r="L628" t="str">
            <v>Hoa Kỳ</v>
          </cell>
          <cell r="M628" t="str">
            <v/>
          </cell>
          <cell r="N628" t="str">
            <v>230000223/PCBA-HN</v>
          </cell>
          <cell r="O628">
            <v>2247000</v>
          </cell>
          <cell r="P628">
            <v>2247000</v>
          </cell>
          <cell r="Q628">
            <v>2247000</v>
          </cell>
          <cell r="R628">
            <v>2247000</v>
          </cell>
          <cell r="S628" t="str">
            <v>N0348710</v>
          </cell>
          <cell r="T628" t="str">
            <v>779/QĐ-BVQY103</v>
          </cell>
          <cell r="U628">
            <v>46112</v>
          </cell>
          <cell r="V628">
            <v>0</v>
          </cell>
          <cell r="W628">
            <v>0</v>
          </cell>
          <cell r="X628">
            <v>20</v>
          </cell>
          <cell r="Y628">
            <v>20</v>
          </cell>
          <cell r="Z628">
            <v>0</v>
          </cell>
          <cell r="AA628">
            <v>2247000</v>
          </cell>
          <cell r="AB628">
            <v>44940000</v>
          </cell>
          <cell r="AC628">
            <v>20</v>
          </cell>
          <cell r="AD628">
            <v>2247000</v>
          </cell>
          <cell r="AE628">
            <v>44940000</v>
          </cell>
          <cell r="AF628">
            <v>0</v>
          </cell>
          <cell r="AG628">
            <v>0</v>
          </cell>
          <cell r="AJ628">
            <v>542862</v>
          </cell>
          <cell r="AK628">
            <v>46</v>
          </cell>
        </row>
        <row r="629">
          <cell r="E629" t="str">
            <v>Hóa chất dung dịch dùng để làm sạch trên hệ thống máy đông máu tự động</v>
          </cell>
          <cell r="F629" t="str">
            <v>0009831700
HemosIL Cleaning solution</v>
          </cell>
          <cell r="H629" t="str">
            <v>Hộp</v>
          </cell>
          <cell r="I629" t="str">
            <v/>
          </cell>
          <cell r="J629" t="str">
            <v>Công ty TNHH Kỹ thuật Thanh Hà</v>
          </cell>
          <cell r="K629" t="str">
            <v>Instrumentation Laboratory Company, Mỹ</v>
          </cell>
          <cell r="L629" t="str">
            <v>Hoa Kỳ</v>
          </cell>
          <cell r="M629" t="str">
            <v/>
          </cell>
          <cell r="N629" t="str">
            <v>230000223/PCBA-HN</v>
          </cell>
          <cell r="O629">
            <v>2247000</v>
          </cell>
          <cell r="P629">
            <v>2247000</v>
          </cell>
          <cell r="Q629">
            <v>2247000</v>
          </cell>
          <cell r="R629">
            <v>2247000</v>
          </cell>
          <cell r="S629" t="str">
            <v>N0247926</v>
          </cell>
          <cell r="T629" t="str">
            <v>779/QĐ-BVQY103</v>
          </cell>
          <cell r="U629">
            <v>46053</v>
          </cell>
          <cell r="V629">
            <v>0</v>
          </cell>
          <cell r="W629">
            <v>0</v>
          </cell>
          <cell r="X629">
            <v>6</v>
          </cell>
          <cell r="Y629">
            <v>5</v>
          </cell>
          <cell r="Z629">
            <v>1</v>
          </cell>
          <cell r="AA629">
            <v>2247000</v>
          </cell>
          <cell r="AB629">
            <v>13482000</v>
          </cell>
          <cell r="AC629">
            <v>6</v>
          </cell>
          <cell r="AD629">
            <v>2247000</v>
          </cell>
          <cell r="AE629">
            <v>13482000</v>
          </cell>
          <cell r="AF629">
            <v>0</v>
          </cell>
          <cell r="AG629">
            <v>0</v>
          </cell>
          <cell r="AJ629">
            <v>533550</v>
          </cell>
          <cell r="AK629">
            <v>46</v>
          </cell>
        </row>
        <row r="630">
          <cell r="E630" t="str">
            <v>Hóa chất dung dịch dùng để làm sạch trên hệ thống máy đông máu tự động</v>
          </cell>
          <cell r="F630" t="str">
            <v>0009831700
HemosIL Cleaning solution</v>
          </cell>
          <cell r="H630" t="str">
            <v>Hộp</v>
          </cell>
          <cell r="I630" t="str">
            <v/>
          </cell>
          <cell r="J630" t="str">
            <v>Công ty TNHH Thiết bị Minh Tâm</v>
          </cell>
          <cell r="K630" t="str">
            <v>Instrumentation Laboratory Company, Mỹ</v>
          </cell>
          <cell r="L630" t="str">
            <v>Hoa Kỳ</v>
          </cell>
          <cell r="M630" t="str">
            <v/>
          </cell>
          <cell r="N630" t="str">
            <v>230000223/PCBA-HN</v>
          </cell>
          <cell r="O630">
            <v>2310000</v>
          </cell>
          <cell r="P630">
            <v>2310000</v>
          </cell>
          <cell r="Q630">
            <v>2310000</v>
          </cell>
          <cell r="R630">
            <v>2310000</v>
          </cell>
          <cell r="S630" t="str">
            <v>N0147211</v>
          </cell>
          <cell r="T630" t="str">
            <v>4574/QĐ-BVQY103</v>
          </cell>
          <cell r="U630">
            <v>46053</v>
          </cell>
          <cell r="V630">
            <v>0</v>
          </cell>
          <cell r="W630">
            <v>0</v>
          </cell>
          <cell r="X630">
            <v>20</v>
          </cell>
          <cell r="Y630">
            <v>20</v>
          </cell>
          <cell r="Z630">
            <v>0</v>
          </cell>
          <cell r="AA630">
            <v>2310000</v>
          </cell>
          <cell r="AB630">
            <v>46200000</v>
          </cell>
          <cell r="AC630">
            <v>20</v>
          </cell>
          <cell r="AD630">
            <v>2310000</v>
          </cell>
          <cell r="AE630">
            <v>46200000</v>
          </cell>
          <cell r="AF630">
            <v>0</v>
          </cell>
          <cell r="AG630">
            <v>0</v>
          </cell>
          <cell r="AJ630">
            <v>526825</v>
          </cell>
          <cell r="AK630">
            <v>46</v>
          </cell>
        </row>
        <row r="631">
          <cell r="E631" t="str">
            <v>Hóa chất dung dịch dùng để làm sạch và tẩy nhiễm trên hệ thống máy đông máu tự động</v>
          </cell>
          <cell r="F631" t="str">
            <v>0009832700
Critical Care/ HemosIL Cleaning agent</v>
          </cell>
          <cell r="H631" t="str">
            <v>Hộp</v>
          </cell>
          <cell r="I631" t="str">
            <v/>
          </cell>
          <cell r="J631" t="str">
            <v>Công ty TNHH Kỹ thuật Thanh Hà</v>
          </cell>
          <cell r="K631" t="str">
            <v>Instrumentation Laboratory Company, Mỹ</v>
          </cell>
          <cell r="L631" t="str">
            <v>Hoa Kỳ</v>
          </cell>
          <cell r="M631" t="str">
            <v/>
          </cell>
          <cell r="N631" t="str">
            <v>230000220/PCBA-HN</v>
          </cell>
          <cell r="O631">
            <v>709800</v>
          </cell>
          <cell r="P631">
            <v>709800</v>
          </cell>
          <cell r="Q631">
            <v>709800</v>
          </cell>
          <cell r="R631">
            <v>709800</v>
          </cell>
          <cell r="S631" t="str">
            <v>N1045196</v>
          </cell>
          <cell r="T631" t="str">
            <v>779/QĐ-BVQY103</v>
          </cell>
          <cell r="U631">
            <v>46053</v>
          </cell>
          <cell r="V631">
            <v>0</v>
          </cell>
          <cell r="W631">
            <v>0</v>
          </cell>
          <cell r="X631">
            <v>28</v>
          </cell>
          <cell r="Y631">
            <v>28</v>
          </cell>
          <cell r="Z631">
            <v>0</v>
          </cell>
          <cell r="AA631">
            <v>709800</v>
          </cell>
          <cell r="AB631">
            <v>19874400</v>
          </cell>
          <cell r="AC631">
            <v>28</v>
          </cell>
          <cell r="AD631">
            <v>709800</v>
          </cell>
          <cell r="AE631">
            <v>19874400</v>
          </cell>
          <cell r="AF631">
            <v>0</v>
          </cell>
          <cell r="AG631">
            <v>0</v>
          </cell>
          <cell r="AJ631">
            <v>538178</v>
          </cell>
          <cell r="AK631">
            <v>96</v>
          </cell>
        </row>
        <row r="632">
          <cell r="E632" t="str">
            <v>Hóa chất dung dịch dùng để làm sạch và tẩy nhiễm trên hệ thống máy đông máu tự động</v>
          </cell>
          <cell r="F632" t="str">
            <v>0009832700
Critical Care/ HemosIL Cleaning agent</v>
          </cell>
          <cell r="H632" t="str">
            <v>Hộp</v>
          </cell>
          <cell r="I632" t="str">
            <v/>
          </cell>
          <cell r="J632" t="str">
            <v>Công ty TNHH Kỹ thuật Thanh Hà</v>
          </cell>
          <cell r="K632" t="str">
            <v>Instrumentation Laboratory Company, Mỹ</v>
          </cell>
          <cell r="L632" t="str">
            <v>Hoa Kỳ</v>
          </cell>
          <cell r="M632" t="str">
            <v/>
          </cell>
          <cell r="N632" t="str">
            <v>230000220/PCBA-HN</v>
          </cell>
          <cell r="O632">
            <v>709800</v>
          </cell>
          <cell r="P632">
            <v>709800</v>
          </cell>
          <cell r="Q632">
            <v>709800</v>
          </cell>
          <cell r="R632">
            <v>709800</v>
          </cell>
          <cell r="S632" t="str">
            <v>N0944565</v>
          </cell>
          <cell r="T632" t="str">
            <v>779/QĐ-BVQY103</v>
          </cell>
          <cell r="U632">
            <v>45991</v>
          </cell>
          <cell r="V632">
            <v>0</v>
          </cell>
          <cell r="W632">
            <v>0</v>
          </cell>
          <cell r="X632">
            <v>27</v>
          </cell>
          <cell r="Y632">
            <v>25</v>
          </cell>
          <cell r="Z632">
            <v>2</v>
          </cell>
          <cell r="AA632">
            <v>709800</v>
          </cell>
          <cell r="AB632">
            <v>19164600</v>
          </cell>
          <cell r="AC632">
            <v>27</v>
          </cell>
          <cell r="AD632">
            <v>709800</v>
          </cell>
          <cell r="AE632">
            <v>19164600</v>
          </cell>
          <cell r="AF632">
            <v>0</v>
          </cell>
          <cell r="AG632">
            <v>0</v>
          </cell>
          <cell r="AJ632">
            <v>533551</v>
          </cell>
          <cell r="AK632">
            <v>96</v>
          </cell>
        </row>
        <row r="633">
          <cell r="E633" t="str">
            <v>Hóa chất dung dịch dùng để làm sạch và tẩy nhiễm trên hệ thống máy đông máu tự động</v>
          </cell>
          <cell r="F633" t="str">
            <v>0009832700
Critical Care/ HemosIL Cleaning agent</v>
          </cell>
          <cell r="H633" t="str">
            <v>Hộp</v>
          </cell>
          <cell r="I633" t="str">
            <v/>
          </cell>
          <cell r="J633" t="str">
            <v>Công ty TNHH Kỹ thuật Thanh Hà</v>
          </cell>
          <cell r="K633" t="str">
            <v>Instrumentation Laboratory Company, Mỹ</v>
          </cell>
          <cell r="L633" t="str">
            <v>Hoa Kỳ</v>
          </cell>
          <cell r="M633" t="str">
            <v/>
          </cell>
          <cell r="N633" t="str">
            <v>230000220/PCBA-HN</v>
          </cell>
          <cell r="O633">
            <v>709800</v>
          </cell>
          <cell r="P633">
            <v>709800</v>
          </cell>
          <cell r="Q633">
            <v>709800</v>
          </cell>
          <cell r="R633">
            <v>709800</v>
          </cell>
          <cell r="S633" t="str">
            <v>N0641810</v>
          </cell>
          <cell r="T633" t="str">
            <v>147/QĐ-BVQY103</v>
          </cell>
          <cell r="U633">
            <v>45930</v>
          </cell>
          <cell r="V633">
            <v>0</v>
          </cell>
          <cell r="W633">
            <v>0</v>
          </cell>
          <cell r="X633">
            <v>18</v>
          </cell>
          <cell r="Y633">
            <v>18</v>
          </cell>
          <cell r="Z633">
            <v>0</v>
          </cell>
          <cell r="AA633">
            <v>709800</v>
          </cell>
          <cell r="AB633">
            <v>12776400</v>
          </cell>
          <cell r="AC633">
            <v>18</v>
          </cell>
          <cell r="AD633">
            <v>709800</v>
          </cell>
          <cell r="AE633">
            <v>12776400</v>
          </cell>
          <cell r="AF633">
            <v>0</v>
          </cell>
          <cell r="AG633">
            <v>0</v>
          </cell>
          <cell r="AJ633">
            <v>530271</v>
          </cell>
          <cell r="AK633">
            <v>96</v>
          </cell>
        </row>
        <row r="634">
          <cell r="E634" t="str">
            <v>Hóa chất dung dịch dùng để làm sạch và tẩy nhiễm trên hệ thống máy đông máu tự động</v>
          </cell>
          <cell r="F634" t="str">
            <v>0009832700
Critical Care/ HemosIL Cleaning agent</v>
          </cell>
          <cell r="H634" t="str">
            <v>Hộp</v>
          </cell>
          <cell r="I634" t="str">
            <v/>
          </cell>
          <cell r="J634" t="str">
            <v>Công ty TNHH Kỹ thuật Thanh Hà</v>
          </cell>
          <cell r="K634" t="str">
            <v>Instrumentation Laboratory Company, Mỹ</v>
          </cell>
          <cell r="L634" t="str">
            <v>Hoa Kỳ</v>
          </cell>
          <cell r="M634" t="str">
            <v/>
          </cell>
          <cell r="N634" t="str">
            <v>230000220/PCBA-HN</v>
          </cell>
          <cell r="O634">
            <v>709800</v>
          </cell>
          <cell r="P634">
            <v>709800</v>
          </cell>
          <cell r="Q634">
            <v>709800</v>
          </cell>
          <cell r="R634">
            <v>709800</v>
          </cell>
          <cell r="S634" t="str">
            <v>N0540813</v>
          </cell>
          <cell r="T634" t="str">
            <v>147/QĐ-BVQY103</v>
          </cell>
          <cell r="U634">
            <v>45900</v>
          </cell>
          <cell r="V634">
            <v>0</v>
          </cell>
          <cell r="W634">
            <v>0</v>
          </cell>
          <cell r="X634">
            <v>2</v>
          </cell>
          <cell r="Y634">
            <v>2</v>
          </cell>
          <cell r="Z634">
            <v>0</v>
          </cell>
          <cell r="AA634">
            <v>709800</v>
          </cell>
          <cell r="AB634">
            <v>1419600</v>
          </cell>
          <cell r="AC634">
            <v>2</v>
          </cell>
          <cell r="AD634">
            <v>709800</v>
          </cell>
          <cell r="AE634">
            <v>1419600</v>
          </cell>
          <cell r="AF634">
            <v>0</v>
          </cell>
          <cell r="AG634">
            <v>0</v>
          </cell>
          <cell r="AJ634">
            <v>530268</v>
          </cell>
          <cell r="AK634">
            <v>96</v>
          </cell>
        </row>
        <row r="635">
          <cell r="E635" t="str">
            <v>Hóa chất dung dịch dùng để làm sạch và tẩy nhiễm trên hệ thống máy đông máu tự động</v>
          </cell>
          <cell r="F635" t="str">
            <v>0009832700
Critical Care/ HemosIL Cleaning agent</v>
          </cell>
          <cell r="H635" t="str">
            <v>Hộp</v>
          </cell>
          <cell r="I635" t="str">
            <v/>
          </cell>
          <cell r="J635" t="str">
            <v>Công ty TNHH Thiết bị Minh Tâm</v>
          </cell>
          <cell r="K635" t="str">
            <v>Instrumentation Laboratory Company, Mỹ</v>
          </cell>
          <cell r="L635" t="str">
            <v>Hoa Kỳ</v>
          </cell>
          <cell r="M635" t="str">
            <v/>
          </cell>
          <cell r="N635" t="str">
            <v>230000220/PCBA-HN</v>
          </cell>
          <cell r="O635">
            <v>730800</v>
          </cell>
          <cell r="P635">
            <v>730800</v>
          </cell>
          <cell r="Q635">
            <v>730800</v>
          </cell>
          <cell r="R635">
            <v>730800</v>
          </cell>
          <cell r="S635" t="str">
            <v>N0449688</v>
          </cell>
          <cell r="T635" t="str">
            <v>4574/QĐ-BVQY103</v>
          </cell>
          <cell r="U635">
            <v>45838</v>
          </cell>
          <cell r="V635">
            <v>0</v>
          </cell>
          <cell r="W635">
            <v>0</v>
          </cell>
          <cell r="X635">
            <v>15</v>
          </cell>
          <cell r="Y635">
            <v>15</v>
          </cell>
          <cell r="Z635">
            <v>0</v>
          </cell>
          <cell r="AA635">
            <v>730800</v>
          </cell>
          <cell r="AB635">
            <v>10962000</v>
          </cell>
          <cell r="AC635">
            <v>15</v>
          </cell>
          <cell r="AD635">
            <v>730800</v>
          </cell>
          <cell r="AE635">
            <v>10962000</v>
          </cell>
          <cell r="AF635">
            <v>0</v>
          </cell>
          <cell r="AG635">
            <v>0</v>
          </cell>
          <cell r="AJ635">
            <v>523273</v>
          </cell>
          <cell r="AK635">
            <v>96</v>
          </cell>
        </row>
        <row r="636">
          <cell r="E636" t="str">
            <v>Hóa chất dung dịch dùng để làm sạch và tẩy nhiễm trên hệ thống máy đông máu tự động</v>
          </cell>
          <cell r="F636" t="str">
            <v>0009832700
Critical Care/ HemosIL Cleaning agent</v>
          </cell>
          <cell r="H636" t="str">
            <v>Hộp</v>
          </cell>
          <cell r="I636" t="str">
            <v/>
          </cell>
          <cell r="J636" t="str">
            <v>Công ty TNHH Thiết bị Minh Tâm</v>
          </cell>
          <cell r="K636" t="str">
            <v>Instrumentation Laboratory Company, Mỹ</v>
          </cell>
          <cell r="L636" t="str">
            <v>Hoa Kỳ</v>
          </cell>
          <cell r="M636" t="str">
            <v/>
          </cell>
          <cell r="N636" t="str">
            <v>200000310/PCBA-HN</v>
          </cell>
          <cell r="O636">
            <v>710640</v>
          </cell>
          <cell r="P636">
            <v>710640</v>
          </cell>
          <cell r="Q636">
            <v>710640</v>
          </cell>
          <cell r="R636">
            <v>710640</v>
          </cell>
          <cell r="S636" t="str">
            <v>N0449688</v>
          </cell>
          <cell r="T636" t="str">
            <v>4387/QĐ-BVQY103</v>
          </cell>
          <cell r="U636">
            <v>45838</v>
          </cell>
          <cell r="V636">
            <v>0</v>
          </cell>
          <cell r="W636">
            <v>0</v>
          </cell>
          <cell r="X636">
            <v>6</v>
          </cell>
          <cell r="Y636">
            <v>6</v>
          </cell>
          <cell r="Z636">
            <v>0</v>
          </cell>
          <cell r="AA636">
            <v>710640</v>
          </cell>
          <cell r="AB636">
            <v>4263840</v>
          </cell>
          <cell r="AC636">
            <v>6</v>
          </cell>
          <cell r="AD636">
            <v>710640</v>
          </cell>
          <cell r="AE636">
            <v>4263840</v>
          </cell>
          <cell r="AF636">
            <v>0</v>
          </cell>
          <cell r="AG636">
            <v>0</v>
          </cell>
          <cell r="AJ636">
            <v>522179</v>
          </cell>
          <cell r="AK636">
            <v>96</v>
          </cell>
        </row>
        <row r="637">
          <cell r="E637" t="str">
            <v>Hóa chất dung dịch dùng để xúc rửa trên hệ thống phân tích đông máu tự động</v>
          </cell>
          <cell r="F637" t="str">
            <v>0020302400
HemosIL Rinse solution</v>
          </cell>
          <cell r="H637" t="str">
            <v>Bình</v>
          </cell>
          <cell r="I637" t="str">
            <v/>
          </cell>
          <cell r="J637" t="str">
            <v>Công ty TNHH Kỹ thuật Thanh Hà</v>
          </cell>
          <cell r="K637" t="str">
            <v>Instrumentation Laboratory Company, Mỹ</v>
          </cell>
          <cell r="L637" t="str">
            <v>Hoa Kỳ</v>
          </cell>
          <cell r="M637" t="str">
            <v/>
          </cell>
          <cell r="N637" t="str">
            <v>230000221/PCBA-HN</v>
          </cell>
          <cell r="O637">
            <v>3820950</v>
          </cell>
          <cell r="P637">
            <v>3820950</v>
          </cell>
          <cell r="Q637">
            <v>3820950</v>
          </cell>
          <cell r="R637">
            <v>3820950</v>
          </cell>
          <cell r="S637" t="str">
            <v>N0641823</v>
          </cell>
          <cell r="T637" t="str">
            <v>779/QĐ-BVQY103</v>
          </cell>
          <cell r="U637">
            <v>46203</v>
          </cell>
          <cell r="V637">
            <v>0</v>
          </cell>
          <cell r="W637">
            <v>0</v>
          </cell>
          <cell r="X637">
            <v>36</v>
          </cell>
          <cell r="Y637">
            <v>36</v>
          </cell>
          <cell r="Z637">
            <v>0</v>
          </cell>
          <cell r="AA637">
            <v>3820950</v>
          </cell>
          <cell r="AB637">
            <v>137554200</v>
          </cell>
          <cell r="AC637">
            <v>36</v>
          </cell>
          <cell r="AD637">
            <v>3820950</v>
          </cell>
          <cell r="AE637">
            <v>137554200</v>
          </cell>
          <cell r="AF637">
            <v>0</v>
          </cell>
          <cell r="AG637">
            <v>0</v>
          </cell>
          <cell r="AJ637">
            <v>545571</v>
          </cell>
          <cell r="AK637">
            <v>232</v>
          </cell>
        </row>
        <row r="638">
          <cell r="E638" t="str">
            <v>Hóa chất dung dịch dùng để xúc rửa trên hệ thống phân tích đông máu tự động</v>
          </cell>
          <cell r="F638" t="str">
            <v>0020302400
HemosIL Rinse solution</v>
          </cell>
          <cell r="H638" t="str">
            <v>Bình</v>
          </cell>
          <cell r="I638" t="str">
            <v/>
          </cell>
          <cell r="J638" t="str">
            <v>Công ty TNHH Kỹ thuật Thanh Hà</v>
          </cell>
          <cell r="K638" t="str">
            <v>Instrumentation Laboratory Company, Mỹ</v>
          </cell>
          <cell r="L638" t="str">
            <v>Hoa Kỳ</v>
          </cell>
          <cell r="M638" t="str">
            <v/>
          </cell>
          <cell r="N638" t="str">
            <v>230000221/PCBA-HN</v>
          </cell>
          <cell r="O638">
            <v>3820950</v>
          </cell>
          <cell r="P638">
            <v>3820950</v>
          </cell>
          <cell r="Q638">
            <v>3820950</v>
          </cell>
          <cell r="R638">
            <v>3820950</v>
          </cell>
          <cell r="S638" t="str">
            <v>N0449954</v>
          </cell>
          <cell r="T638" t="str">
            <v>779/QĐ-BVQY103</v>
          </cell>
          <cell r="U638">
            <v>46142</v>
          </cell>
          <cell r="V638">
            <v>0</v>
          </cell>
          <cell r="W638">
            <v>0</v>
          </cell>
          <cell r="X638">
            <v>54</v>
          </cell>
          <cell r="Y638">
            <v>54</v>
          </cell>
          <cell r="Z638">
            <v>0</v>
          </cell>
          <cell r="AA638">
            <v>3820950</v>
          </cell>
          <cell r="AB638">
            <v>206331300</v>
          </cell>
          <cell r="AC638">
            <v>54</v>
          </cell>
          <cell r="AD638">
            <v>3820950</v>
          </cell>
          <cell r="AE638">
            <v>206331300</v>
          </cell>
          <cell r="AF638">
            <v>0</v>
          </cell>
          <cell r="AG638">
            <v>0</v>
          </cell>
          <cell r="AJ638">
            <v>538164</v>
          </cell>
          <cell r="AK638">
            <v>232</v>
          </cell>
        </row>
        <row r="639">
          <cell r="E639" t="str">
            <v>Hóa chất dung dịch dùng để xúc rửa trên hệ thống phân tích đông máu tự động</v>
          </cell>
          <cell r="F639" t="str">
            <v>0020302400
HemosIL Rinse solution</v>
          </cell>
          <cell r="H639" t="str">
            <v>Bình</v>
          </cell>
          <cell r="I639" t="str">
            <v/>
          </cell>
          <cell r="J639" t="str">
            <v>Công ty TNHH Thiết bị Minh Tâm; Công ty TNHH Kỹ thuật Thanh Hà</v>
          </cell>
          <cell r="K639" t="str">
            <v>Instrumentation Laboratory Company, Mỹ</v>
          </cell>
          <cell r="L639" t="str">
            <v>Hoa Kỳ</v>
          </cell>
          <cell r="M639" t="str">
            <v/>
          </cell>
          <cell r="N639" t="str">
            <v>230000221/PCBA-HN</v>
          </cell>
          <cell r="O639">
            <v>3820950</v>
          </cell>
          <cell r="P639">
            <v>3820950</v>
          </cell>
          <cell r="Q639">
            <v>3820950</v>
          </cell>
          <cell r="R639">
            <v>3820950</v>
          </cell>
          <cell r="S639" t="str">
            <v>N0449736</v>
          </cell>
          <cell r="T639" t="str">
            <v>779/QĐ-BVQY103</v>
          </cell>
          <cell r="U639">
            <v>46142</v>
          </cell>
          <cell r="V639">
            <v>0</v>
          </cell>
          <cell r="W639">
            <v>0</v>
          </cell>
          <cell r="X639">
            <v>69</v>
          </cell>
          <cell r="Y639">
            <v>69</v>
          </cell>
          <cell r="Z639">
            <v>0</v>
          </cell>
          <cell r="AA639">
            <v>3820950</v>
          </cell>
          <cell r="AB639">
            <v>263645550</v>
          </cell>
          <cell r="AC639">
            <v>69</v>
          </cell>
          <cell r="AD639">
            <v>3820950</v>
          </cell>
          <cell r="AE639">
            <v>263645550</v>
          </cell>
          <cell r="AF639">
            <v>0</v>
          </cell>
          <cell r="AG639">
            <v>0</v>
          </cell>
          <cell r="AJ639">
            <v>533338</v>
          </cell>
          <cell r="AK639">
            <v>232</v>
          </cell>
        </row>
        <row r="640">
          <cell r="E640" t="str">
            <v>Hóa chất dung dịch dùng để xúc rửa trên hệ thống phân tích đông máu tự động</v>
          </cell>
          <cell r="F640" t="str">
            <v>0020302400
HemosIL Rinse solution</v>
          </cell>
          <cell r="H640" t="str">
            <v>Bình</v>
          </cell>
          <cell r="I640" t="str">
            <v/>
          </cell>
          <cell r="J640" t="str">
            <v>Công ty TNHH Thiết bị Minh Tâm</v>
          </cell>
          <cell r="K640" t="str">
            <v>Instrumentation Laboratory Company, Mỹ</v>
          </cell>
          <cell r="L640" t="str">
            <v>Hoa Kỳ</v>
          </cell>
          <cell r="M640" t="str">
            <v/>
          </cell>
          <cell r="N640" t="str">
            <v>230000221/PCBA-HN</v>
          </cell>
          <cell r="O640">
            <v>3820950</v>
          </cell>
          <cell r="P640">
            <v>3820950</v>
          </cell>
          <cell r="Q640">
            <v>3820950</v>
          </cell>
          <cell r="R640">
            <v>3820950</v>
          </cell>
          <cell r="S640" t="str">
            <v>N0147205</v>
          </cell>
          <cell r="T640" t="str">
            <v>4574/QĐ-BVQY103</v>
          </cell>
          <cell r="U640">
            <v>46053</v>
          </cell>
          <cell r="V640">
            <v>0</v>
          </cell>
          <cell r="W640">
            <v>0</v>
          </cell>
          <cell r="X640">
            <v>73</v>
          </cell>
          <cell r="Y640">
            <v>73</v>
          </cell>
          <cell r="Z640">
            <v>0</v>
          </cell>
          <cell r="AA640">
            <v>3820950</v>
          </cell>
          <cell r="AB640">
            <v>278929350</v>
          </cell>
          <cell r="AC640">
            <v>73</v>
          </cell>
          <cell r="AD640">
            <v>3820950</v>
          </cell>
          <cell r="AE640">
            <v>278929350</v>
          </cell>
          <cell r="AF640">
            <v>0</v>
          </cell>
          <cell r="AG640">
            <v>0</v>
          </cell>
          <cell r="AJ640">
            <v>523283</v>
          </cell>
          <cell r="AK640">
            <v>232</v>
          </cell>
        </row>
        <row r="641">
          <cell r="E641" t="str">
            <v>Hóa chất dùng để chuẩn bị mẫu (ly giải hồng cầu và bảo vệ bạch cầu) cho xét nghiệm huyết học</v>
          </cell>
          <cell r="F641" t="str">
            <v>628020
COULTER DxH Diff Pack</v>
          </cell>
          <cell r="H641" t="str">
            <v>Hộp</v>
          </cell>
          <cell r="I641" t="str">
            <v/>
          </cell>
          <cell r="J641" t="str">
            <v>Công ty TNHH Kỹ thuật Thanh Hà</v>
          </cell>
          <cell r="K641" t="str">
            <v>Beckman Coulter Laboratory Systems (Suzhou) Co., Ltd., Trung Quốc sản xuất cho Beckman Coulter, Inc., Mỹ</v>
          </cell>
          <cell r="L641" t="str">
            <v>Trung Hoa</v>
          </cell>
          <cell r="M641" t="str">
            <v/>
          </cell>
          <cell r="N641" t="str">
            <v>220002779/PCBB-BYT</v>
          </cell>
          <cell r="O641">
            <v>10054800</v>
          </cell>
          <cell r="P641">
            <v>10054800</v>
          </cell>
          <cell r="Q641">
            <v>10054800</v>
          </cell>
          <cell r="R641">
            <v>10054800</v>
          </cell>
          <cell r="S641" t="str">
            <v>2504128</v>
          </cell>
          <cell r="T641" t="str">
            <v>779/QĐ-BVQY103</v>
          </cell>
          <cell r="U641">
            <v>46039</v>
          </cell>
          <cell r="V641">
            <v>0</v>
          </cell>
          <cell r="W641">
            <v>0</v>
          </cell>
          <cell r="X641">
            <v>1</v>
          </cell>
          <cell r="Y641">
            <v>1</v>
          </cell>
          <cell r="Z641">
            <v>0</v>
          </cell>
          <cell r="AA641">
            <v>10054800</v>
          </cell>
          <cell r="AB641">
            <v>10054800</v>
          </cell>
          <cell r="AC641">
            <v>1</v>
          </cell>
          <cell r="AD641">
            <v>10054800</v>
          </cell>
          <cell r="AE641">
            <v>10054800</v>
          </cell>
          <cell r="AF641">
            <v>0</v>
          </cell>
          <cell r="AG641">
            <v>0</v>
          </cell>
          <cell r="AJ641">
            <v>549354</v>
          </cell>
          <cell r="AK641">
            <v>72</v>
          </cell>
        </row>
        <row r="642">
          <cell r="E642" t="str">
            <v>Hóa chất dùng để chuẩn bị mẫu (ly giải hồng cầu và bảo vệ bạch cầu) cho xét nghiệm huyết học</v>
          </cell>
          <cell r="F642" t="str">
            <v>628020
COULTER DxH Diff Pack</v>
          </cell>
          <cell r="H642" t="str">
            <v>Hộp</v>
          </cell>
          <cell r="I642" t="str">
            <v/>
          </cell>
          <cell r="J642" t="str">
            <v>Công ty TNHH Kỹ thuật Thanh Hà</v>
          </cell>
          <cell r="K642" t="str">
            <v>Beckman Coulter Laboratory Systems (Suzhou) Co., Ltd., Trung Quốc sản xuất cho Beckman Coulter, Inc., Mỹ</v>
          </cell>
          <cell r="L642" t="str">
            <v>Trung Hoa</v>
          </cell>
          <cell r="M642" t="str">
            <v/>
          </cell>
          <cell r="N642" t="str">
            <v>220002779/PCBB-BYT</v>
          </cell>
          <cell r="O642">
            <v>10054800</v>
          </cell>
          <cell r="P642">
            <v>10054800</v>
          </cell>
          <cell r="Q642">
            <v>10054800</v>
          </cell>
          <cell r="R642">
            <v>10054800</v>
          </cell>
          <cell r="S642" t="str">
            <v>2503119</v>
          </cell>
          <cell r="T642" t="str">
            <v>779/QĐ-BVQY103</v>
          </cell>
          <cell r="U642">
            <v>45998</v>
          </cell>
          <cell r="V642">
            <v>0</v>
          </cell>
          <cell r="W642">
            <v>0</v>
          </cell>
          <cell r="X642">
            <v>14</v>
          </cell>
          <cell r="Y642">
            <v>14</v>
          </cell>
          <cell r="Z642">
            <v>0</v>
          </cell>
          <cell r="AA642">
            <v>10054800</v>
          </cell>
          <cell r="AB642">
            <v>140767200</v>
          </cell>
          <cell r="AC642">
            <v>14</v>
          </cell>
          <cell r="AD642">
            <v>10054800</v>
          </cell>
          <cell r="AE642">
            <v>140767200</v>
          </cell>
          <cell r="AF642">
            <v>0</v>
          </cell>
          <cell r="AG642">
            <v>0</v>
          </cell>
          <cell r="AJ642">
            <v>545574</v>
          </cell>
          <cell r="AK642">
            <v>72</v>
          </cell>
        </row>
        <row r="643">
          <cell r="E643" t="str">
            <v>Hóa chất dùng để chuẩn bị mẫu (ly giải hồng cầu và bảo vệ bạch cầu) cho xét nghiệm huyết học</v>
          </cell>
          <cell r="F643" t="str">
            <v>628020
COULTER DxH Diff Pack</v>
          </cell>
          <cell r="H643" t="str">
            <v>Hộp</v>
          </cell>
          <cell r="I643" t="str">
            <v/>
          </cell>
          <cell r="J643" t="str">
            <v>Công ty TNHH Kỹ thuật Thanh Hà</v>
          </cell>
          <cell r="K643" t="str">
            <v>Beckman Coulter Laboratory Systems (Suzhou) Co., Ltd., Trung Quốc sản xuất cho Beckman Coulter, Inc., Mỹ</v>
          </cell>
          <cell r="L643" t="str">
            <v>Trung Hoa</v>
          </cell>
          <cell r="M643" t="str">
            <v/>
          </cell>
          <cell r="N643" t="str">
            <v>220002779/PCBB-BYT</v>
          </cell>
          <cell r="O643">
            <v>10054800</v>
          </cell>
          <cell r="P643">
            <v>10054800</v>
          </cell>
          <cell r="Q643">
            <v>10054800</v>
          </cell>
          <cell r="R643">
            <v>10054800</v>
          </cell>
          <cell r="S643" t="str">
            <v>2411117</v>
          </cell>
          <cell r="T643" t="str">
            <v>779/QĐ-BVQY103</v>
          </cell>
          <cell r="U643">
            <v>45862</v>
          </cell>
          <cell r="V643">
            <v>0</v>
          </cell>
          <cell r="W643">
            <v>0</v>
          </cell>
          <cell r="X643">
            <v>16</v>
          </cell>
          <cell r="Y643">
            <v>16</v>
          </cell>
          <cell r="Z643">
            <v>0</v>
          </cell>
          <cell r="AA643">
            <v>10054800</v>
          </cell>
          <cell r="AB643">
            <v>160876800</v>
          </cell>
          <cell r="AC643">
            <v>16</v>
          </cell>
          <cell r="AD643">
            <v>10054800</v>
          </cell>
          <cell r="AE643">
            <v>160876800</v>
          </cell>
          <cell r="AF643">
            <v>0</v>
          </cell>
          <cell r="AG643">
            <v>0</v>
          </cell>
          <cell r="AJ643">
            <v>538167</v>
          </cell>
          <cell r="AK643">
            <v>72</v>
          </cell>
        </row>
        <row r="644">
          <cell r="E644" t="str">
            <v>Hóa chất dùng để chuẩn bị mẫu (ly giải hồng cầu và bảo vệ bạch cầu) cho xét nghiệm huyết học</v>
          </cell>
          <cell r="F644" t="str">
            <v>628020
COULTER DxH Diff Pack</v>
          </cell>
          <cell r="H644" t="str">
            <v>Hộp</v>
          </cell>
          <cell r="I644" t="str">
            <v/>
          </cell>
          <cell r="J644" t="str">
            <v>Công ty TNHH Kỹ thuật Thanh Hà</v>
          </cell>
          <cell r="K644" t="str">
            <v>Beckman Coulter Laboratory Systems (Suzhou) Co., Ltd., Trung Quốc sản xuất cho Beckman Coulter, Inc., Mỹ</v>
          </cell>
          <cell r="L644" t="str">
            <v>Trung Hoa</v>
          </cell>
          <cell r="M644" t="str">
            <v/>
          </cell>
          <cell r="N644" t="str">
            <v>220002779/PCBB-BYT</v>
          </cell>
          <cell r="O644">
            <v>10054800</v>
          </cell>
          <cell r="P644">
            <v>10054800</v>
          </cell>
          <cell r="Q644">
            <v>10054800</v>
          </cell>
          <cell r="R644">
            <v>10054800</v>
          </cell>
          <cell r="S644" t="str">
            <v>2410122</v>
          </cell>
          <cell r="T644" t="str">
            <v>779/QĐ-BVQY103</v>
          </cell>
          <cell r="U644">
            <v>45831</v>
          </cell>
          <cell r="V644">
            <v>0</v>
          </cell>
          <cell r="W644">
            <v>0</v>
          </cell>
          <cell r="X644">
            <v>4</v>
          </cell>
          <cell r="Y644">
            <v>4</v>
          </cell>
          <cell r="Z644">
            <v>0</v>
          </cell>
          <cell r="AA644">
            <v>10054800</v>
          </cell>
          <cell r="AB644">
            <v>40219200</v>
          </cell>
          <cell r="AC644">
            <v>4</v>
          </cell>
          <cell r="AD644">
            <v>10054800</v>
          </cell>
          <cell r="AE644">
            <v>40219200</v>
          </cell>
          <cell r="AF644">
            <v>0</v>
          </cell>
          <cell r="AG644">
            <v>0</v>
          </cell>
          <cell r="AJ644">
            <v>533525</v>
          </cell>
          <cell r="AK644">
            <v>72</v>
          </cell>
        </row>
        <row r="645">
          <cell r="E645" t="str">
            <v>Hóa chất dùng để chuẩn bị mẫu (ly giải hồng cầu và bảo vệ bạch cầu) cho xét nghiệm huyết học</v>
          </cell>
          <cell r="F645" t="str">
            <v>628020
COULTER DxH Diff Pack</v>
          </cell>
          <cell r="H645" t="str">
            <v>Hộp</v>
          </cell>
          <cell r="I645" t="str">
            <v/>
          </cell>
          <cell r="J645" t="str">
            <v>Công ty TNHH Thiết bị Minh Tâm</v>
          </cell>
          <cell r="K645" t="str">
            <v>Beckman Coulter Laboratory Systems (Suzhou) Co., Ltd., Trung Quốc sản xuất cho Beckman Coulter, Inc., Mỹ</v>
          </cell>
          <cell r="L645" t="str">
            <v>Trung Hoa</v>
          </cell>
          <cell r="M645" t="str">
            <v/>
          </cell>
          <cell r="N645" t="str">
            <v>220002779/PCBB-BYT</v>
          </cell>
          <cell r="O645">
            <v>10054800</v>
          </cell>
          <cell r="P645">
            <v>10054800</v>
          </cell>
          <cell r="Q645">
            <v>10054800</v>
          </cell>
          <cell r="R645">
            <v>10054800</v>
          </cell>
          <cell r="S645" t="str">
            <v>2409125</v>
          </cell>
          <cell r="T645" t="str">
            <v>4574/QĐ-BVQY103</v>
          </cell>
          <cell r="U645">
            <v>45802</v>
          </cell>
          <cell r="V645">
            <v>0</v>
          </cell>
          <cell r="W645">
            <v>0</v>
          </cell>
          <cell r="X645">
            <v>12</v>
          </cell>
          <cell r="Y645">
            <v>12</v>
          </cell>
          <cell r="Z645">
            <v>0</v>
          </cell>
          <cell r="AA645">
            <v>10054800</v>
          </cell>
          <cell r="AB645">
            <v>120657600</v>
          </cell>
          <cell r="AC645">
            <v>12</v>
          </cell>
          <cell r="AD645">
            <v>10054800</v>
          </cell>
          <cell r="AE645">
            <v>120657600</v>
          </cell>
          <cell r="AF645">
            <v>0</v>
          </cell>
          <cell r="AG645">
            <v>0</v>
          </cell>
          <cell r="AJ645">
            <v>526816</v>
          </cell>
          <cell r="AK645">
            <v>72</v>
          </cell>
        </row>
        <row r="646">
          <cell r="E646" t="str">
            <v>Hóa chất dùng để chuẩn bị mẫu (ly giải hồng cầu và bảo vệ bạch cầu) cho xét nghiệm huyết học</v>
          </cell>
          <cell r="F646" t="str">
            <v>628020
COULTER DxH Diff Pack</v>
          </cell>
          <cell r="H646" t="str">
            <v>Hộp</v>
          </cell>
          <cell r="I646" t="str">
            <v/>
          </cell>
          <cell r="J646" t="str">
            <v>Công ty TNHH Thiết bị Minh Tâm</v>
          </cell>
          <cell r="K646" t="str">
            <v>Beckman Coulter Laboratory Systems (Suzhou) Co., Ltd., Trung Quốc sản xuất cho Beckman Coulter, Inc., Mỹ</v>
          </cell>
          <cell r="L646" t="str">
            <v>Trung Hoa</v>
          </cell>
          <cell r="M646" t="str">
            <v/>
          </cell>
          <cell r="N646" t="str">
            <v>220002779/PCBB-BYT</v>
          </cell>
          <cell r="O646">
            <v>10054800</v>
          </cell>
          <cell r="P646">
            <v>10054800</v>
          </cell>
          <cell r="Q646">
            <v>10054800</v>
          </cell>
          <cell r="R646">
            <v>10054800</v>
          </cell>
          <cell r="S646" t="str">
            <v>2408125</v>
          </cell>
          <cell r="T646" t="str">
            <v>4574/QĐ-BVQY103</v>
          </cell>
          <cell r="U646">
            <v>45771</v>
          </cell>
          <cell r="V646">
            <v>0</v>
          </cell>
          <cell r="W646">
            <v>0</v>
          </cell>
          <cell r="X646">
            <v>15</v>
          </cell>
          <cell r="Y646">
            <v>15</v>
          </cell>
          <cell r="Z646">
            <v>0</v>
          </cell>
          <cell r="AA646">
            <v>10054800</v>
          </cell>
          <cell r="AB646">
            <v>150822000</v>
          </cell>
          <cell r="AC646">
            <v>15</v>
          </cell>
          <cell r="AD646">
            <v>10054800</v>
          </cell>
          <cell r="AE646">
            <v>150822000</v>
          </cell>
          <cell r="AF646">
            <v>0</v>
          </cell>
          <cell r="AG646">
            <v>0</v>
          </cell>
          <cell r="AJ646">
            <v>523285</v>
          </cell>
          <cell r="AK646">
            <v>72</v>
          </cell>
        </row>
        <row r="647">
          <cell r="E647" t="str">
            <v>Hóa chất dùng để chuẩn bị mẫu (ly giải hồng cầu và bảo vệ bạch cầu) cho xét nghiệm huyết học</v>
          </cell>
          <cell r="F647" t="str">
            <v>628020
COULTER DxH Diff Pack</v>
          </cell>
          <cell r="H647" t="str">
            <v>Hộp</v>
          </cell>
          <cell r="I647" t="str">
            <v/>
          </cell>
          <cell r="J647" t="str">
            <v>Công ty TNHH Thiết bị Minh Tâm</v>
          </cell>
          <cell r="K647" t="str">
            <v>Beckman Coulter Laboratory Systems (Suzhou) Co., Ltd., Trung Quốc sản xuất cho Beckman Coulter, Inc., Mỹ</v>
          </cell>
          <cell r="L647" t="str">
            <v>Trung Hoa</v>
          </cell>
          <cell r="M647" t="str">
            <v/>
          </cell>
          <cell r="N647" t="str">
            <v/>
          </cell>
          <cell r="O647">
            <v>0</v>
          </cell>
          <cell r="P647">
            <v>10259865</v>
          </cell>
          <cell r="Q647">
            <v>0</v>
          </cell>
          <cell r="R647">
            <v>10259865</v>
          </cell>
          <cell r="S647" t="str">
            <v>2404128</v>
          </cell>
          <cell r="T647" t="str">
            <v>Hàng tặng</v>
          </cell>
          <cell r="U647">
            <v>44982</v>
          </cell>
          <cell r="V647">
            <v>0</v>
          </cell>
          <cell r="W647">
            <v>0</v>
          </cell>
          <cell r="X647">
            <v>10</v>
          </cell>
          <cell r="Y647">
            <v>10</v>
          </cell>
          <cell r="Z647">
            <v>0</v>
          </cell>
          <cell r="AA647">
            <v>0</v>
          </cell>
          <cell r="AB647">
            <v>0</v>
          </cell>
          <cell r="AC647">
            <v>10</v>
          </cell>
          <cell r="AD647">
            <v>0</v>
          </cell>
          <cell r="AE647">
            <v>0</v>
          </cell>
          <cell r="AF647">
            <v>0</v>
          </cell>
          <cell r="AG647">
            <v>0</v>
          </cell>
          <cell r="AJ647">
            <v>390540</v>
          </cell>
          <cell r="AK647">
            <v>72</v>
          </cell>
        </row>
        <row r="648">
          <cell r="E648" t="str">
            <v>Hoá chất dùng để phân tích các thành phần bạch cầu</v>
          </cell>
          <cell r="F648" t="str">
            <v>628020 COULTER DxH Diff Pack</v>
          </cell>
          <cell r="H648" t="str">
            <v>Hộp</v>
          </cell>
          <cell r="I648" t="str">
            <v/>
          </cell>
          <cell r="J648" t="str">
            <v>Công ty TNHH Thiết bị Minh Tâm</v>
          </cell>
          <cell r="K648" t="str">
            <v>Beckman Coulter Laboratory Systems (Suzhou) Co., Ltd., Trung Quốc sản xuất cho Beckman Coulter, Inc.</v>
          </cell>
          <cell r="L648" t="str">
            <v>Mỹ</v>
          </cell>
          <cell r="M648" t="str">
            <v/>
          </cell>
          <cell r="N648" t="str">
            <v/>
          </cell>
          <cell r="O648">
            <v>10106250</v>
          </cell>
          <cell r="P648">
            <v>10106250</v>
          </cell>
          <cell r="Q648">
            <v>10106250</v>
          </cell>
          <cell r="R648">
            <v>10106250</v>
          </cell>
          <cell r="S648" t="str">
            <v>2404129</v>
          </cell>
          <cell r="T648" t="str">
            <v>4387/QĐ-BVQY103</v>
          </cell>
          <cell r="U648">
            <v>45659</v>
          </cell>
          <cell r="V648">
            <v>0</v>
          </cell>
          <cell r="W648">
            <v>0</v>
          </cell>
          <cell r="X648">
            <v>5</v>
          </cell>
          <cell r="Y648">
            <v>5</v>
          </cell>
          <cell r="Z648">
            <v>0</v>
          </cell>
          <cell r="AA648">
            <v>10106250</v>
          </cell>
          <cell r="AB648">
            <v>50531250</v>
          </cell>
          <cell r="AC648">
            <v>5</v>
          </cell>
          <cell r="AD648">
            <v>10106250</v>
          </cell>
          <cell r="AE648">
            <v>50531250</v>
          </cell>
          <cell r="AF648">
            <v>0</v>
          </cell>
          <cell r="AG648">
            <v>0</v>
          </cell>
          <cell r="AJ648">
            <v>522186</v>
          </cell>
          <cell r="AK648">
            <v>5</v>
          </cell>
        </row>
        <row r="649">
          <cell r="E649" t="str">
            <v>Hóa chất dùng để xét nghiệm xác định hoạt độ Protein S tự do</v>
          </cell>
          <cell r="F649" t="str">
            <v>HemosIL Protein S Activity; 0020302000</v>
          </cell>
          <cell r="H649" t="str">
            <v>Hộp</v>
          </cell>
          <cell r="I649" t="str">
            <v/>
          </cell>
          <cell r="J649" t="str">
            <v>Công ty TNHH Kỹ thuật Thanh Hà</v>
          </cell>
          <cell r="K649" t="str">
            <v>Instrumentation Laboratory Company, Mỹ</v>
          </cell>
          <cell r="L649" t="str">
            <v>Mỹ</v>
          </cell>
          <cell r="M649" t="str">
            <v/>
          </cell>
          <cell r="N649" t="str">
            <v>220002862/PCBB-BYT</v>
          </cell>
          <cell r="O649">
            <v>28357350</v>
          </cell>
          <cell r="P649">
            <v>28357350</v>
          </cell>
          <cell r="Q649">
            <v>28357350</v>
          </cell>
          <cell r="R649">
            <v>28357350</v>
          </cell>
          <cell r="S649" t="str">
            <v>N0945753</v>
          </cell>
          <cell r="T649" t="str">
            <v>779/QĐ-BVQY103</v>
          </cell>
          <cell r="U649">
            <v>46265</v>
          </cell>
          <cell r="V649">
            <v>0</v>
          </cell>
          <cell r="W649">
            <v>0</v>
          </cell>
          <cell r="X649">
            <v>1</v>
          </cell>
          <cell r="Y649">
            <v>1</v>
          </cell>
          <cell r="Z649">
            <v>0</v>
          </cell>
          <cell r="AA649">
            <v>28357350</v>
          </cell>
          <cell r="AB649">
            <v>28357350</v>
          </cell>
          <cell r="AC649">
            <v>1</v>
          </cell>
          <cell r="AD649">
            <v>28357350</v>
          </cell>
          <cell r="AE649">
            <v>28357350</v>
          </cell>
          <cell r="AF649">
            <v>0</v>
          </cell>
          <cell r="AG649">
            <v>0</v>
          </cell>
          <cell r="AJ649">
            <v>544499</v>
          </cell>
          <cell r="AK649">
            <v>1</v>
          </cell>
        </row>
        <row r="650">
          <cell r="E650" t="str">
            <v>Hóa chất dùng để XN định lượng Protein C</v>
          </cell>
          <cell r="F650" t="str">
            <v>0020300500
HemosIL Protein C</v>
          </cell>
          <cell r="H650" t="str">
            <v>Hộp</v>
          </cell>
          <cell r="I650" t="str">
            <v/>
          </cell>
          <cell r="J650" t="str">
            <v>Công ty TNHH Kỹ thuật Thanh Hà</v>
          </cell>
          <cell r="K650" t="str">
            <v>Instrumentation Laboratory Company, Mỹ</v>
          </cell>
          <cell r="L650" t="str">
            <v>Hoa Kỳ</v>
          </cell>
          <cell r="M650" t="str">
            <v/>
          </cell>
          <cell r="N650" t="str">
            <v>220002862/PCBB-BYT</v>
          </cell>
          <cell r="O650">
            <v>18771900</v>
          </cell>
          <cell r="P650">
            <v>18771900</v>
          </cell>
          <cell r="Q650">
            <v>18771900</v>
          </cell>
          <cell r="R650">
            <v>18771900</v>
          </cell>
          <cell r="S650" t="str">
            <v>N1047191</v>
          </cell>
          <cell r="T650" t="str">
            <v>779/QĐ-BVQY103</v>
          </cell>
          <cell r="U650">
            <v>46326</v>
          </cell>
          <cell r="V650">
            <v>0</v>
          </cell>
          <cell r="W650">
            <v>0</v>
          </cell>
          <cell r="X650">
            <v>1</v>
          </cell>
          <cell r="Y650">
            <v>1</v>
          </cell>
          <cell r="Z650">
            <v>0</v>
          </cell>
          <cell r="AA650">
            <v>18771900</v>
          </cell>
          <cell r="AB650">
            <v>18771900</v>
          </cell>
          <cell r="AC650">
            <v>1</v>
          </cell>
          <cell r="AD650">
            <v>18771900</v>
          </cell>
          <cell r="AE650">
            <v>18771900</v>
          </cell>
          <cell r="AF650">
            <v>0</v>
          </cell>
          <cell r="AG650">
            <v>0</v>
          </cell>
          <cell r="AJ650">
            <v>544498</v>
          </cell>
          <cell r="AK650">
            <v>3</v>
          </cell>
        </row>
        <row r="651">
          <cell r="E651" t="str">
            <v>Hóa chất dùng để XN định lượng Protein C</v>
          </cell>
          <cell r="F651" t="str">
            <v>0020300500
HemosIL Protein C</v>
          </cell>
          <cell r="H651" t="str">
            <v>Hộp</v>
          </cell>
          <cell r="I651" t="str">
            <v/>
          </cell>
          <cell r="J651" t="str">
            <v>Công ty TNHH Thiết bị Minh Tâm</v>
          </cell>
          <cell r="K651" t="str">
            <v>Instrumentation Laboratory Company, Mỹ</v>
          </cell>
          <cell r="L651" t="str">
            <v>Hoa Kỳ</v>
          </cell>
          <cell r="M651" t="str">
            <v/>
          </cell>
          <cell r="N651" t="str">
            <v>220002862/PCBB-BYT</v>
          </cell>
          <cell r="O651">
            <v>18771900</v>
          </cell>
          <cell r="P651">
            <v>18771900</v>
          </cell>
          <cell r="Q651">
            <v>18771900</v>
          </cell>
          <cell r="R651">
            <v>18771900</v>
          </cell>
          <cell r="S651" t="str">
            <v>N0341004</v>
          </cell>
          <cell r="T651" t="str">
            <v>2965/QĐ-BVQY103</v>
          </cell>
          <cell r="U651">
            <v>46112</v>
          </cell>
          <cell r="V651">
            <v>0</v>
          </cell>
          <cell r="W651">
            <v>0</v>
          </cell>
          <cell r="X651">
            <v>2</v>
          </cell>
          <cell r="Y651">
            <v>2</v>
          </cell>
          <cell r="Z651">
            <v>0</v>
          </cell>
          <cell r="AA651">
            <v>18771900</v>
          </cell>
          <cell r="AB651">
            <v>37543800</v>
          </cell>
          <cell r="AC651">
            <v>2</v>
          </cell>
          <cell r="AD651">
            <v>18771900</v>
          </cell>
          <cell r="AE651">
            <v>37543800</v>
          </cell>
          <cell r="AF651">
            <v>0</v>
          </cell>
          <cell r="AG651">
            <v>0</v>
          </cell>
          <cell r="AJ651">
            <v>523282</v>
          </cell>
          <cell r="AK651">
            <v>3</v>
          </cell>
        </row>
        <row r="652">
          <cell r="E652" t="str">
            <v>Hóa chất đệm điện giải</v>
          </cell>
          <cell r="F652" t="str">
            <v>66320 ISE Buffer</v>
          </cell>
          <cell r="H652" t="str">
            <v>Hộp</v>
          </cell>
          <cell r="I652" t="str">
            <v/>
          </cell>
          <cell r="J652" t="str">
            <v>Công ty TNHH Thiết bị Minh Tâm</v>
          </cell>
          <cell r="K652" t="str">
            <v>Beckman Coulter/Ai-len</v>
          </cell>
          <cell r="L652" t="str">
            <v>Ailen</v>
          </cell>
          <cell r="M652" t="str">
            <v/>
          </cell>
          <cell r="N652" t="str">
            <v>170000220/PCBA-HN</v>
          </cell>
          <cell r="O652">
            <v>5721660</v>
          </cell>
          <cell r="P652">
            <v>5721660</v>
          </cell>
          <cell r="Q652">
            <v>5721660</v>
          </cell>
          <cell r="R652">
            <v>5721660</v>
          </cell>
          <cell r="S652" t="str">
            <v>2775</v>
          </cell>
          <cell r="T652" t="str">
            <v>743/QĐ-BVQY103</v>
          </cell>
          <cell r="U652">
            <v>46042</v>
          </cell>
          <cell r="V652">
            <v>0</v>
          </cell>
          <cell r="W652">
            <v>0</v>
          </cell>
          <cell r="X652">
            <v>3</v>
          </cell>
          <cell r="Y652">
            <v>3</v>
          </cell>
          <cell r="Z652">
            <v>0</v>
          </cell>
          <cell r="AA652">
            <v>5721660</v>
          </cell>
          <cell r="AB652">
            <v>17164980</v>
          </cell>
          <cell r="AC652">
            <v>3</v>
          </cell>
          <cell r="AD652">
            <v>5721660</v>
          </cell>
          <cell r="AE652">
            <v>17164980</v>
          </cell>
          <cell r="AF652">
            <v>0</v>
          </cell>
          <cell r="AG652">
            <v>0</v>
          </cell>
          <cell r="AJ652">
            <v>533533</v>
          </cell>
          <cell r="AK652">
            <v>3</v>
          </cell>
        </row>
        <row r="653">
          <cell r="E653" t="str">
            <v>Hóa chất đếm số lượng tuyệt đối</v>
          </cell>
          <cell r="F653" t="str">
            <v>7547053
Flow-Count Fluorospheres</v>
          </cell>
          <cell r="H653" t="str">
            <v>Hộp</v>
          </cell>
          <cell r="I653" t="str">
            <v/>
          </cell>
          <cell r="J653" t="str">
            <v>Công ty TNHH Thiết bị Minh Tâm</v>
          </cell>
          <cell r="K653" t="str">
            <v>Beckman Coulter, Inc., Mỹ</v>
          </cell>
          <cell r="L653" t="str">
            <v>Hoa Kỳ</v>
          </cell>
          <cell r="M653" t="str">
            <v/>
          </cell>
          <cell r="N653" t="str">
            <v>10533NK/BYT-TB-CT</v>
          </cell>
          <cell r="O653">
            <v>11984700</v>
          </cell>
          <cell r="P653">
            <v>11984700</v>
          </cell>
          <cell r="Q653">
            <v>11984700</v>
          </cell>
          <cell r="R653">
            <v>11984700</v>
          </cell>
          <cell r="S653" t="str">
            <v>7548295F</v>
          </cell>
          <cell r="T653" t="str">
            <v>2963/QĐ-BVQY103</v>
          </cell>
          <cell r="U653">
            <v>45839</v>
          </cell>
          <cell r="V653">
            <v>0</v>
          </cell>
          <cell r="W653">
            <v>0</v>
          </cell>
          <cell r="X653">
            <v>1</v>
          </cell>
          <cell r="Y653">
            <v>1</v>
          </cell>
          <cell r="Z653">
            <v>0</v>
          </cell>
          <cell r="AA653">
            <v>11984700</v>
          </cell>
          <cell r="AB653">
            <v>11984700</v>
          </cell>
          <cell r="AC653">
            <v>1</v>
          </cell>
          <cell r="AD653">
            <v>11984700</v>
          </cell>
          <cell r="AE653">
            <v>11984700</v>
          </cell>
          <cell r="AF653">
            <v>0</v>
          </cell>
          <cell r="AG653">
            <v>0</v>
          </cell>
          <cell r="AJ653">
            <v>523281</v>
          </cell>
          <cell r="AK653">
            <v>1</v>
          </cell>
        </row>
        <row r="654">
          <cell r="E654" t="str">
            <v>Hóa chất điện giải cho điện cực tham chiếu</v>
          </cell>
          <cell r="F654" t="str">
            <v>66318
ISE Reference</v>
          </cell>
          <cell r="H654" t="str">
            <v>hộp</v>
          </cell>
          <cell r="I654" t="str">
            <v/>
          </cell>
          <cell r="J654" t="str">
            <v>Công ty TNHH Thiết bị Minh Tâm</v>
          </cell>
          <cell r="K654" t="str">
            <v>Beckman Coulter Ireland Inc., Ai-len</v>
          </cell>
          <cell r="L654" t="str">
            <v>Ailen</v>
          </cell>
          <cell r="M654" t="str">
            <v/>
          </cell>
          <cell r="N654" t="str">
            <v>220002859/PCBB-BYT</v>
          </cell>
          <cell r="O654">
            <v>5226900</v>
          </cell>
          <cell r="P654">
            <v>5226900</v>
          </cell>
          <cell r="Q654">
            <v>5226900</v>
          </cell>
          <cell r="R654">
            <v>5226900</v>
          </cell>
          <cell r="S654" t="str">
            <v>2831</v>
          </cell>
          <cell r="T654" t="str">
            <v>743/QĐ-BVQY103</v>
          </cell>
          <cell r="U654">
            <v>46013</v>
          </cell>
          <cell r="V654">
            <v>0</v>
          </cell>
          <cell r="W654">
            <v>0</v>
          </cell>
          <cell r="X654">
            <v>2</v>
          </cell>
          <cell r="Y654">
            <v>2</v>
          </cell>
          <cell r="Z654">
            <v>0</v>
          </cell>
          <cell r="AA654">
            <v>5226900</v>
          </cell>
          <cell r="AB654">
            <v>10453800</v>
          </cell>
          <cell r="AC654">
            <v>2</v>
          </cell>
          <cell r="AD654">
            <v>5226900</v>
          </cell>
          <cell r="AE654">
            <v>10453800</v>
          </cell>
          <cell r="AF654">
            <v>0</v>
          </cell>
          <cell r="AG654">
            <v>0</v>
          </cell>
          <cell r="AJ654">
            <v>533530</v>
          </cell>
          <cell r="AK654">
            <v>8</v>
          </cell>
        </row>
        <row r="655">
          <cell r="E655" t="str">
            <v>Hóa chất điện giải cho điện cực tham chiếu</v>
          </cell>
          <cell r="F655" t="str">
            <v>66318
ISE Reference</v>
          </cell>
          <cell r="H655" t="str">
            <v>hộp</v>
          </cell>
          <cell r="I655" t="str">
            <v/>
          </cell>
          <cell r="J655" t="str">
            <v>Công ty TNHH Thiết bị Minh Tâm</v>
          </cell>
          <cell r="K655" t="str">
            <v>Beckman Coulter Ireland Inc., Ai-len</v>
          </cell>
          <cell r="L655" t="str">
            <v>Ailen</v>
          </cell>
          <cell r="M655" t="str">
            <v/>
          </cell>
          <cell r="N655" t="str">
            <v>220002859/PCBB-BYT</v>
          </cell>
          <cell r="O655">
            <v>5226900</v>
          </cell>
          <cell r="P655">
            <v>5226900</v>
          </cell>
          <cell r="Q655">
            <v>5226900</v>
          </cell>
          <cell r="R655">
            <v>5226900</v>
          </cell>
          <cell r="S655" t="str">
            <v>2827</v>
          </cell>
          <cell r="T655" t="str">
            <v>2965/QĐ-BVQY103</v>
          </cell>
          <cell r="U655">
            <v>45980</v>
          </cell>
          <cell r="V655">
            <v>0</v>
          </cell>
          <cell r="W655">
            <v>0</v>
          </cell>
          <cell r="X655">
            <v>1</v>
          </cell>
          <cell r="Y655">
            <v>1</v>
          </cell>
          <cell r="Z655">
            <v>0</v>
          </cell>
          <cell r="AA655">
            <v>5226900</v>
          </cell>
          <cell r="AB655">
            <v>5226900</v>
          </cell>
          <cell r="AC655">
            <v>1</v>
          </cell>
          <cell r="AD655">
            <v>5226900</v>
          </cell>
          <cell r="AE655">
            <v>5226900</v>
          </cell>
          <cell r="AF655">
            <v>0</v>
          </cell>
          <cell r="AG655">
            <v>0</v>
          </cell>
          <cell r="AJ655">
            <v>526823</v>
          </cell>
          <cell r="AK655">
            <v>8</v>
          </cell>
        </row>
        <row r="656">
          <cell r="E656" t="str">
            <v>Hóa chất điện giải cho điện cực tham chiếu</v>
          </cell>
          <cell r="F656" t="str">
            <v>66318
ISE Reference</v>
          </cell>
          <cell r="H656" t="str">
            <v>hộp</v>
          </cell>
          <cell r="I656" t="str">
            <v/>
          </cell>
          <cell r="J656" t="str">
            <v>Công ty TNHH Thiết bị Minh Tâm</v>
          </cell>
          <cell r="K656" t="str">
            <v>Beckman Coulter Ireland Inc., Ai-len</v>
          </cell>
          <cell r="L656" t="str">
            <v>Ailen</v>
          </cell>
          <cell r="M656" t="str">
            <v/>
          </cell>
          <cell r="N656" t="str">
            <v>220002859/PCBB-BYT</v>
          </cell>
          <cell r="O656">
            <v>5226900</v>
          </cell>
          <cell r="P656">
            <v>5226900</v>
          </cell>
          <cell r="Q656">
            <v>5226900</v>
          </cell>
          <cell r="R656">
            <v>5226900</v>
          </cell>
          <cell r="S656" t="str">
            <v>2824</v>
          </cell>
          <cell r="T656" t="str">
            <v>2851/QĐ-BVQY103</v>
          </cell>
          <cell r="U656">
            <v>45957</v>
          </cell>
          <cell r="V656">
            <v>0</v>
          </cell>
          <cell r="W656">
            <v>0</v>
          </cell>
          <cell r="X656">
            <v>3</v>
          </cell>
          <cell r="Y656">
            <v>3</v>
          </cell>
          <cell r="Z656">
            <v>0</v>
          </cell>
          <cell r="AA656">
            <v>5226900</v>
          </cell>
          <cell r="AB656">
            <v>15680700</v>
          </cell>
          <cell r="AC656">
            <v>3</v>
          </cell>
          <cell r="AD656">
            <v>5226900</v>
          </cell>
          <cell r="AE656">
            <v>15680700</v>
          </cell>
          <cell r="AF656">
            <v>0</v>
          </cell>
          <cell r="AG656">
            <v>0</v>
          </cell>
          <cell r="AJ656">
            <v>519157</v>
          </cell>
          <cell r="AK656">
            <v>8</v>
          </cell>
        </row>
        <row r="657">
          <cell r="E657" t="str">
            <v>Hóa chất điện giải cho điện cực tham chiếu</v>
          </cell>
          <cell r="F657" t="str">
            <v>66318
ISE Reference</v>
          </cell>
          <cell r="H657" t="str">
            <v>hộp</v>
          </cell>
          <cell r="I657" t="str">
            <v/>
          </cell>
          <cell r="J657" t="str">
            <v>Công ty TNHH Thiết bị Minh Tâm</v>
          </cell>
          <cell r="K657" t="str">
            <v>Beckman Coulter Ireland Inc., Ai-len</v>
          </cell>
          <cell r="L657" t="str">
            <v>Ailen</v>
          </cell>
          <cell r="M657" t="str">
            <v/>
          </cell>
          <cell r="N657" t="str">
            <v>220002859/PCBB-BYT</v>
          </cell>
          <cell r="O657">
            <v>5226900</v>
          </cell>
          <cell r="P657">
            <v>5226900</v>
          </cell>
          <cell r="Q657">
            <v>5226900</v>
          </cell>
          <cell r="R657">
            <v>5226900</v>
          </cell>
          <cell r="S657" t="str">
            <v>2819</v>
          </cell>
          <cell r="T657" t="str">
            <v>2851/QĐ-BVQY103</v>
          </cell>
          <cell r="U657">
            <v>45902</v>
          </cell>
          <cell r="V657">
            <v>0</v>
          </cell>
          <cell r="W657">
            <v>0</v>
          </cell>
          <cell r="X657">
            <v>2</v>
          </cell>
          <cell r="Y657">
            <v>2</v>
          </cell>
          <cell r="Z657">
            <v>0</v>
          </cell>
          <cell r="AA657">
            <v>5226900</v>
          </cell>
          <cell r="AB657">
            <v>10453800</v>
          </cell>
          <cell r="AC657">
            <v>2</v>
          </cell>
          <cell r="AD657">
            <v>5226900</v>
          </cell>
          <cell r="AE657">
            <v>10453800</v>
          </cell>
          <cell r="AF657">
            <v>0</v>
          </cell>
          <cell r="AG657">
            <v>0</v>
          </cell>
          <cell r="AJ657">
            <v>386671</v>
          </cell>
          <cell r="AK657">
            <v>8</v>
          </cell>
        </row>
        <row r="658">
          <cell r="E658" t="str">
            <v>Hóa chất Định lượng AFP</v>
          </cell>
          <cell r="F658" t="str">
            <v>33210
ACCESS AFP</v>
          </cell>
          <cell r="H658" t="str">
            <v>Hộp</v>
          </cell>
          <cell r="I658" t="str">
            <v/>
          </cell>
          <cell r="J658" t="str">
            <v>Công ty TNHH Thiết bị Minh Tâm</v>
          </cell>
          <cell r="K658" t="str">
            <v>Beckman Coulter, Inc., Mỹ</v>
          </cell>
          <cell r="L658" t="str">
            <v>Hoa Kỳ</v>
          </cell>
          <cell r="M658" t="str">
            <v/>
          </cell>
          <cell r="N658" t="str">
            <v>2400238ĐKLH/BYT-HTTB</v>
          </cell>
          <cell r="O658">
            <v>4746000</v>
          </cell>
          <cell r="P658">
            <v>4746000</v>
          </cell>
          <cell r="Q658">
            <v>4746000</v>
          </cell>
          <cell r="R658">
            <v>4746000</v>
          </cell>
          <cell r="S658" t="str">
            <v>440242</v>
          </cell>
          <cell r="T658" t="str">
            <v>743/QĐ-BVQY103</v>
          </cell>
          <cell r="U658">
            <v>46112</v>
          </cell>
          <cell r="V658">
            <v>0</v>
          </cell>
          <cell r="W658">
            <v>0</v>
          </cell>
          <cell r="X658">
            <v>40</v>
          </cell>
          <cell r="Y658">
            <v>40</v>
          </cell>
          <cell r="Z658">
            <v>0</v>
          </cell>
          <cell r="AA658">
            <v>4746000</v>
          </cell>
          <cell r="AB658">
            <v>189840000</v>
          </cell>
          <cell r="AC658">
            <v>40</v>
          </cell>
          <cell r="AD658">
            <v>4746000</v>
          </cell>
          <cell r="AE658">
            <v>189840000</v>
          </cell>
          <cell r="AF658">
            <v>0</v>
          </cell>
          <cell r="AG658">
            <v>0</v>
          </cell>
          <cell r="AJ658">
            <v>543296</v>
          </cell>
          <cell r="AK658">
            <v>101</v>
          </cell>
        </row>
        <row r="659">
          <cell r="E659" t="str">
            <v>Hóa chất Định lượng AFP</v>
          </cell>
          <cell r="F659" t="str">
            <v>33210
ACCESS AFP</v>
          </cell>
          <cell r="H659" t="str">
            <v>Hộp</v>
          </cell>
          <cell r="I659" t="str">
            <v/>
          </cell>
          <cell r="J659" t="str">
            <v>Công ty TNHH Thiết bị Minh Tâm</v>
          </cell>
          <cell r="K659" t="str">
            <v>Beckman Coulter, Inc., Mỹ</v>
          </cell>
          <cell r="L659" t="str">
            <v>Hoa Kỳ</v>
          </cell>
          <cell r="M659" t="str">
            <v/>
          </cell>
          <cell r="N659" t="str">
            <v>2400238ĐKLH/BYT-HTTB</v>
          </cell>
          <cell r="O659">
            <v>4746000</v>
          </cell>
          <cell r="P659">
            <v>4746000</v>
          </cell>
          <cell r="Q659">
            <v>4746000</v>
          </cell>
          <cell r="R659">
            <v>4746000</v>
          </cell>
          <cell r="S659" t="str">
            <v>439998</v>
          </cell>
          <cell r="T659" t="str">
            <v>743/QĐ-BVQY103</v>
          </cell>
          <cell r="U659">
            <v>46081</v>
          </cell>
          <cell r="V659">
            <v>0</v>
          </cell>
          <cell r="W659">
            <v>0</v>
          </cell>
          <cell r="X659">
            <v>21</v>
          </cell>
          <cell r="Y659">
            <v>21</v>
          </cell>
          <cell r="Z659">
            <v>0</v>
          </cell>
          <cell r="AA659">
            <v>4746000</v>
          </cell>
          <cell r="AB659">
            <v>99666000</v>
          </cell>
          <cell r="AC659">
            <v>21</v>
          </cell>
          <cell r="AD659">
            <v>4746000</v>
          </cell>
          <cell r="AE659">
            <v>99666000</v>
          </cell>
          <cell r="AF659">
            <v>0</v>
          </cell>
          <cell r="AG659">
            <v>0</v>
          </cell>
          <cell r="AJ659">
            <v>534940</v>
          </cell>
          <cell r="AK659">
            <v>101</v>
          </cell>
        </row>
        <row r="660">
          <cell r="E660" t="str">
            <v>Hóa chất Định lượng AFP</v>
          </cell>
          <cell r="F660" t="str">
            <v>33210
ACCESS AFP</v>
          </cell>
          <cell r="H660" t="str">
            <v>Hộp</v>
          </cell>
          <cell r="I660" t="str">
            <v/>
          </cell>
          <cell r="J660" t="str">
            <v>Công ty TNHH Thiết bị Minh Tâm</v>
          </cell>
          <cell r="K660" t="str">
            <v>Beckman Coulter, Inc., Mỹ</v>
          </cell>
          <cell r="L660" t="str">
            <v>Hoa Kỳ</v>
          </cell>
          <cell r="M660" t="str">
            <v/>
          </cell>
          <cell r="N660" t="str">
            <v>2400238ĐKLH/BYT-HTTB</v>
          </cell>
          <cell r="O660">
            <v>4746000</v>
          </cell>
          <cell r="P660">
            <v>4746000</v>
          </cell>
          <cell r="Q660">
            <v>4746000</v>
          </cell>
          <cell r="R660">
            <v>4746000</v>
          </cell>
          <cell r="S660" t="str">
            <v>439816</v>
          </cell>
          <cell r="T660" t="str">
            <v>90/QĐ-BVQY103</v>
          </cell>
          <cell r="U660">
            <v>46022</v>
          </cell>
          <cell r="V660">
            <v>0</v>
          </cell>
          <cell r="W660">
            <v>0</v>
          </cell>
          <cell r="X660">
            <v>35</v>
          </cell>
          <cell r="Y660">
            <v>35</v>
          </cell>
          <cell r="Z660">
            <v>0</v>
          </cell>
          <cell r="AA660">
            <v>4746000</v>
          </cell>
          <cell r="AB660">
            <v>166110000</v>
          </cell>
          <cell r="AC660">
            <v>35</v>
          </cell>
          <cell r="AD660">
            <v>4746000</v>
          </cell>
          <cell r="AE660">
            <v>166110000</v>
          </cell>
          <cell r="AF660">
            <v>0</v>
          </cell>
          <cell r="AG660">
            <v>0</v>
          </cell>
          <cell r="AJ660">
            <v>527740</v>
          </cell>
          <cell r="AK660">
            <v>101</v>
          </cell>
        </row>
        <row r="661">
          <cell r="E661" t="str">
            <v>Hóa chất Định lượng AFP</v>
          </cell>
          <cell r="F661" t="str">
            <v>33210
ACCESS AFP</v>
          </cell>
          <cell r="H661" t="str">
            <v>Hộp</v>
          </cell>
          <cell r="I661" t="str">
            <v/>
          </cell>
          <cell r="J661" t="str">
            <v>Công ty TNHH Thiết bị Minh Tâm</v>
          </cell>
          <cell r="K661" t="str">
            <v>Beckman Coulter, Inc., Mỹ</v>
          </cell>
          <cell r="L661" t="str">
            <v>Hoa Kỳ</v>
          </cell>
          <cell r="M661" t="str">
            <v/>
          </cell>
          <cell r="N661" t="str">
            <v>2400238ĐKLH/BYT-HTTB</v>
          </cell>
          <cell r="O661">
            <v>4746000</v>
          </cell>
          <cell r="P661">
            <v>4746000</v>
          </cell>
          <cell r="Q661">
            <v>4746000</v>
          </cell>
          <cell r="R661">
            <v>4746000</v>
          </cell>
          <cell r="S661" t="str">
            <v>439634</v>
          </cell>
          <cell r="T661" t="str">
            <v>4573/QĐ-BVQY103</v>
          </cell>
          <cell r="U661">
            <v>45961</v>
          </cell>
          <cell r="V661">
            <v>0</v>
          </cell>
          <cell r="W661">
            <v>0</v>
          </cell>
          <cell r="X661">
            <v>5</v>
          </cell>
          <cell r="Y661">
            <v>5</v>
          </cell>
          <cell r="Z661">
            <v>0</v>
          </cell>
          <cell r="AA661">
            <v>4746000</v>
          </cell>
          <cell r="AB661">
            <v>23730000</v>
          </cell>
          <cell r="AC661">
            <v>5</v>
          </cell>
          <cell r="AD661">
            <v>4746000</v>
          </cell>
          <cell r="AE661">
            <v>23730000</v>
          </cell>
          <cell r="AF661">
            <v>0</v>
          </cell>
          <cell r="AG661">
            <v>0</v>
          </cell>
          <cell r="AJ661">
            <v>523317</v>
          </cell>
          <cell r="AK661">
            <v>101</v>
          </cell>
        </row>
        <row r="662">
          <cell r="E662" t="str">
            <v>Hóa chất Định lượng Albumin</v>
          </cell>
          <cell r="F662" t="str">
            <v>OSR6102
ALBUMIN</v>
          </cell>
          <cell r="H662" t="str">
            <v>Hộp</v>
          </cell>
          <cell r="I662" t="str">
            <v/>
          </cell>
          <cell r="J662" t="str">
            <v>Công ty TNHH Thiết bị Minh Tâm</v>
          </cell>
          <cell r="K662" t="str">
            <v>Beckman Coulter Ireland Inc., Ai-len sản xuất cho Beckman Coulter, Inc., Mỹ</v>
          </cell>
          <cell r="L662" t="str">
            <v>Ailen</v>
          </cell>
          <cell r="M662" t="str">
            <v/>
          </cell>
          <cell r="N662" t="str">
            <v>240000106/PCBB-HN</v>
          </cell>
          <cell r="O662">
            <v>1900500</v>
          </cell>
          <cell r="P662">
            <v>1900500</v>
          </cell>
          <cell r="Q662">
            <v>1900500</v>
          </cell>
          <cell r="R662">
            <v>1900500</v>
          </cell>
          <cell r="S662" t="str">
            <v>2597</v>
          </cell>
          <cell r="T662" t="str">
            <v>743/QĐ-BVQY103</v>
          </cell>
          <cell r="U662">
            <v>46113</v>
          </cell>
          <cell r="V662">
            <v>0</v>
          </cell>
          <cell r="W662">
            <v>0</v>
          </cell>
          <cell r="X662">
            <v>2</v>
          </cell>
          <cell r="Y662">
            <v>2</v>
          </cell>
          <cell r="Z662">
            <v>0</v>
          </cell>
          <cell r="AA662">
            <v>1900500</v>
          </cell>
          <cell r="AB662">
            <v>3801000</v>
          </cell>
          <cell r="AC662">
            <v>2</v>
          </cell>
          <cell r="AD662">
            <v>1900500</v>
          </cell>
          <cell r="AE662">
            <v>3801000</v>
          </cell>
          <cell r="AF662">
            <v>0</v>
          </cell>
          <cell r="AG662">
            <v>0</v>
          </cell>
          <cell r="AJ662">
            <v>547264</v>
          </cell>
          <cell r="AK662">
            <v>22</v>
          </cell>
        </row>
        <row r="663">
          <cell r="E663" t="str">
            <v>Hóa chất Định lượng Albumin</v>
          </cell>
          <cell r="F663" t="str">
            <v>OSR6102
ALBUMIN</v>
          </cell>
          <cell r="H663" t="str">
            <v>Hộp</v>
          </cell>
          <cell r="I663" t="str">
            <v/>
          </cell>
          <cell r="J663" t="str">
            <v>Công ty TNHH Thiết bị Minh Tâm</v>
          </cell>
          <cell r="K663" t="str">
            <v>Beckman Coulter Ireland Inc., Ai-len sản xuất cho Beckman Coulter, Inc., Mỹ</v>
          </cell>
          <cell r="L663" t="str">
            <v>Ailen</v>
          </cell>
          <cell r="M663" t="str">
            <v/>
          </cell>
          <cell r="N663" t="str">
            <v>240000106/PCBB-HN</v>
          </cell>
          <cell r="O663">
            <v>1900500</v>
          </cell>
          <cell r="P663">
            <v>1900500</v>
          </cell>
          <cell r="Q663">
            <v>1900500</v>
          </cell>
          <cell r="R663">
            <v>1900500</v>
          </cell>
          <cell r="S663" t="str">
            <v>2595</v>
          </cell>
          <cell r="T663" t="str">
            <v>743/QĐ-BVQY103</v>
          </cell>
          <cell r="U663">
            <v>46054</v>
          </cell>
          <cell r="V663">
            <v>0</v>
          </cell>
          <cell r="W663">
            <v>0</v>
          </cell>
          <cell r="X663">
            <v>11</v>
          </cell>
          <cell r="Y663">
            <v>11</v>
          </cell>
          <cell r="Z663">
            <v>0</v>
          </cell>
          <cell r="AA663">
            <v>1900500</v>
          </cell>
          <cell r="AB663">
            <v>20905500</v>
          </cell>
          <cell r="AC663">
            <v>11</v>
          </cell>
          <cell r="AD663">
            <v>1900500</v>
          </cell>
          <cell r="AE663">
            <v>20905500</v>
          </cell>
          <cell r="AF663">
            <v>0</v>
          </cell>
          <cell r="AG663">
            <v>0</v>
          </cell>
          <cell r="AJ663">
            <v>533557</v>
          </cell>
          <cell r="AK663">
            <v>22</v>
          </cell>
        </row>
        <row r="664">
          <cell r="E664" t="str">
            <v>Hóa chất Định lượng Albumin</v>
          </cell>
          <cell r="F664" t="str">
            <v>OSR6102
ALBUMIN</v>
          </cell>
          <cell r="H664" t="str">
            <v>Hộp</v>
          </cell>
          <cell r="I664" t="str">
            <v/>
          </cell>
          <cell r="J664" t="str">
            <v>Công ty TNHH Thiết bị Minh Tâm</v>
          </cell>
          <cell r="K664" t="str">
            <v>Beckman Coulter Ireland Inc., Ai-len sản xuất cho Beckman Coulter, Inc., Mỹ</v>
          </cell>
          <cell r="L664" t="str">
            <v>Ailen</v>
          </cell>
          <cell r="M664" t="str">
            <v/>
          </cell>
          <cell r="N664" t="str">
            <v>240000106/PCBB-HN</v>
          </cell>
          <cell r="O664">
            <v>1900500</v>
          </cell>
          <cell r="P664">
            <v>1900500</v>
          </cell>
          <cell r="Q664">
            <v>1900500</v>
          </cell>
          <cell r="R664">
            <v>1900500</v>
          </cell>
          <cell r="S664" t="str">
            <v>2593</v>
          </cell>
          <cell r="T664" t="str">
            <v>4573/QĐ-BVQY103</v>
          </cell>
          <cell r="U664">
            <v>45931</v>
          </cell>
          <cell r="V664">
            <v>0</v>
          </cell>
          <cell r="W664">
            <v>0</v>
          </cell>
          <cell r="X664">
            <v>4</v>
          </cell>
          <cell r="Y664">
            <v>4</v>
          </cell>
          <cell r="Z664">
            <v>0</v>
          </cell>
          <cell r="AA664">
            <v>1900500</v>
          </cell>
          <cell r="AB664">
            <v>7602000</v>
          </cell>
          <cell r="AC664">
            <v>4</v>
          </cell>
          <cell r="AD664">
            <v>1900500</v>
          </cell>
          <cell r="AE664">
            <v>7602000</v>
          </cell>
          <cell r="AF664">
            <v>0</v>
          </cell>
          <cell r="AG664">
            <v>0</v>
          </cell>
          <cell r="AJ664">
            <v>523338</v>
          </cell>
          <cell r="AK664">
            <v>22</v>
          </cell>
        </row>
        <row r="665">
          <cell r="E665" t="str">
            <v>Hóa chất Định lượng Albumin</v>
          </cell>
          <cell r="F665" t="str">
            <v>OSR6102
ALBUMIN</v>
          </cell>
          <cell r="H665" t="str">
            <v>Hộp</v>
          </cell>
          <cell r="I665" t="str">
            <v/>
          </cell>
          <cell r="J665" t="str">
            <v>Công ty TNHH Thiết bị Minh Tâm</v>
          </cell>
          <cell r="K665" t="str">
            <v>Beckman Coulter Ireland Inc., Ai-len sản xuất cho Beckman Coulter, Inc., Mỹ</v>
          </cell>
          <cell r="L665" t="str">
            <v>Ailen</v>
          </cell>
          <cell r="M665" t="str">
            <v/>
          </cell>
          <cell r="N665" t="str">
            <v>240000106/PCBB-HN</v>
          </cell>
          <cell r="O665">
            <v>1900500</v>
          </cell>
          <cell r="P665">
            <v>1900500</v>
          </cell>
          <cell r="Q665">
            <v>1900500</v>
          </cell>
          <cell r="R665">
            <v>1900500</v>
          </cell>
          <cell r="S665" t="str">
            <v>2591</v>
          </cell>
          <cell r="T665" t="str">
            <v>2851/QĐ-BVQY103</v>
          </cell>
          <cell r="U665">
            <v>45901</v>
          </cell>
          <cell r="V665">
            <v>0</v>
          </cell>
          <cell r="W665">
            <v>0</v>
          </cell>
          <cell r="X665">
            <v>5</v>
          </cell>
          <cell r="Y665">
            <v>5</v>
          </cell>
          <cell r="Z665">
            <v>0</v>
          </cell>
          <cell r="AA665">
            <v>1900500</v>
          </cell>
          <cell r="AB665">
            <v>9502500</v>
          </cell>
          <cell r="AC665">
            <v>5</v>
          </cell>
          <cell r="AD665">
            <v>1900500</v>
          </cell>
          <cell r="AE665">
            <v>9502500</v>
          </cell>
          <cell r="AF665">
            <v>0</v>
          </cell>
          <cell r="AG665">
            <v>0</v>
          </cell>
          <cell r="AJ665">
            <v>386693</v>
          </cell>
          <cell r="AK665">
            <v>22</v>
          </cell>
        </row>
        <row r="666">
          <cell r="E666" t="str">
            <v>Hóa chất Định lượng CEA</v>
          </cell>
          <cell r="F666" t="str">
            <v>33200
ACCESS CEA</v>
          </cell>
          <cell r="H666" t="str">
            <v>Hộp</v>
          </cell>
          <cell r="I666" t="str">
            <v/>
          </cell>
          <cell r="J666" t="str">
            <v>Công ty TNHH Thiết bị Minh Tâm</v>
          </cell>
          <cell r="K666" t="str">
            <v>Bio-Rad, Pháp sản xuất cho Beckman Coulter, Inc., Mỹ</v>
          </cell>
          <cell r="L666" t="str">
            <v>Pháp</v>
          </cell>
          <cell r="M666" t="str">
            <v/>
          </cell>
          <cell r="N666" t="str">
            <v>2301725ĐKLH/BYT-HTTB</v>
          </cell>
          <cell r="O666">
            <v>6961500</v>
          </cell>
          <cell r="P666">
            <v>6961500</v>
          </cell>
          <cell r="Q666">
            <v>6961500</v>
          </cell>
          <cell r="R666">
            <v>6961500</v>
          </cell>
          <cell r="S666" t="str">
            <v>595068</v>
          </cell>
          <cell r="T666" t="str">
            <v>743/QĐ-BVQY103</v>
          </cell>
          <cell r="U666">
            <v>46085</v>
          </cell>
          <cell r="V666">
            <v>0</v>
          </cell>
          <cell r="W666">
            <v>0</v>
          </cell>
          <cell r="X666">
            <v>47</v>
          </cell>
          <cell r="Y666">
            <v>47</v>
          </cell>
          <cell r="Z666">
            <v>0</v>
          </cell>
          <cell r="AA666">
            <v>6961500</v>
          </cell>
          <cell r="AB666">
            <v>327190500</v>
          </cell>
          <cell r="AC666">
            <v>47</v>
          </cell>
          <cell r="AD666">
            <v>6961500</v>
          </cell>
          <cell r="AE666">
            <v>327190500</v>
          </cell>
          <cell r="AF666">
            <v>0</v>
          </cell>
          <cell r="AG666">
            <v>0</v>
          </cell>
          <cell r="AJ666">
            <v>543261</v>
          </cell>
          <cell r="AK666">
            <v>99</v>
          </cell>
        </row>
        <row r="667">
          <cell r="E667" t="str">
            <v>Hóa chất Định lượng CEA</v>
          </cell>
          <cell r="F667" t="str">
            <v>33200
ACCESS CEA</v>
          </cell>
          <cell r="H667" t="str">
            <v>Hộp</v>
          </cell>
          <cell r="I667" t="str">
            <v/>
          </cell>
          <cell r="J667" t="str">
            <v>Công ty TNHH Thiết bị Minh Tâm</v>
          </cell>
          <cell r="K667" t="str">
            <v>Bio-Rad, Pháp sản xuất cho Beckman Coulter, Inc., Mỹ</v>
          </cell>
          <cell r="L667" t="str">
            <v>Pháp</v>
          </cell>
          <cell r="M667" t="str">
            <v/>
          </cell>
          <cell r="N667" t="str">
            <v>2301725ĐKLH/BYT-HTTB</v>
          </cell>
          <cell r="O667">
            <v>6961500</v>
          </cell>
          <cell r="P667">
            <v>6961500</v>
          </cell>
          <cell r="Q667">
            <v>6961500</v>
          </cell>
          <cell r="R667">
            <v>6961500</v>
          </cell>
          <cell r="S667" t="str">
            <v>595067</v>
          </cell>
          <cell r="T667" t="str">
            <v>90/QĐ-BVQY103</v>
          </cell>
          <cell r="U667">
            <v>46079</v>
          </cell>
          <cell r="V667">
            <v>0</v>
          </cell>
          <cell r="W667">
            <v>0</v>
          </cell>
          <cell r="X667">
            <v>7</v>
          </cell>
          <cell r="Y667">
            <v>7</v>
          </cell>
          <cell r="Z667">
            <v>0</v>
          </cell>
          <cell r="AA667">
            <v>6961500</v>
          </cell>
          <cell r="AB667">
            <v>48730500</v>
          </cell>
          <cell r="AC667">
            <v>7</v>
          </cell>
          <cell r="AD667">
            <v>6961500</v>
          </cell>
          <cell r="AE667">
            <v>48730500</v>
          </cell>
          <cell r="AF667">
            <v>0</v>
          </cell>
          <cell r="AG667">
            <v>0</v>
          </cell>
          <cell r="AJ667">
            <v>538641</v>
          </cell>
          <cell r="AK667">
            <v>99</v>
          </cell>
        </row>
        <row r="668">
          <cell r="E668" t="str">
            <v>Hóa chất Định lượng CEA</v>
          </cell>
          <cell r="F668" t="str">
            <v>33200
ACCESS CEA</v>
          </cell>
          <cell r="H668" t="str">
            <v>Hộp</v>
          </cell>
          <cell r="I668" t="str">
            <v/>
          </cell>
          <cell r="J668" t="str">
            <v>Công ty TNHH Thiết bị Minh Tâm</v>
          </cell>
          <cell r="K668" t="str">
            <v>Bio-Rad, Pháp sản xuất cho Beckman Coulter, Inc., Mỹ</v>
          </cell>
          <cell r="L668" t="str">
            <v>Pháp</v>
          </cell>
          <cell r="M668" t="str">
            <v/>
          </cell>
          <cell r="N668" t="str">
            <v>2301725ĐKLH/BYT-HTTB</v>
          </cell>
          <cell r="O668">
            <v>6961500</v>
          </cell>
          <cell r="P668">
            <v>6961500</v>
          </cell>
          <cell r="Q668">
            <v>6961500</v>
          </cell>
          <cell r="R668">
            <v>6961500</v>
          </cell>
          <cell r="S668" t="str">
            <v>595064</v>
          </cell>
          <cell r="T668" t="str">
            <v>90/QĐ-BVQY103</v>
          </cell>
          <cell r="U668">
            <v>46049</v>
          </cell>
          <cell r="V668">
            <v>0</v>
          </cell>
          <cell r="W668">
            <v>0</v>
          </cell>
          <cell r="X668">
            <v>23</v>
          </cell>
          <cell r="Y668">
            <v>23</v>
          </cell>
          <cell r="Z668">
            <v>0</v>
          </cell>
          <cell r="AA668">
            <v>6961500</v>
          </cell>
          <cell r="AB668">
            <v>160114500</v>
          </cell>
          <cell r="AC668">
            <v>23</v>
          </cell>
          <cell r="AD668">
            <v>6961500</v>
          </cell>
          <cell r="AE668">
            <v>160114500</v>
          </cell>
          <cell r="AF668">
            <v>0</v>
          </cell>
          <cell r="AG668">
            <v>0</v>
          </cell>
          <cell r="AJ668">
            <v>537719</v>
          </cell>
          <cell r="AK668">
            <v>99</v>
          </cell>
        </row>
        <row r="669">
          <cell r="E669" t="str">
            <v>Hóa chất Định lượng CEA</v>
          </cell>
          <cell r="F669" t="str">
            <v>33200
ACCESS CEA</v>
          </cell>
          <cell r="H669" t="str">
            <v>Hộp</v>
          </cell>
          <cell r="I669" t="str">
            <v/>
          </cell>
          <cell r="J669" t="str">
            <v>Công ty TNHH Thiết bị Minh Tâm</v>
          </cell>
          <cell r="K669" t="str">
            <v>Bio-Rad, Pháp sản xuất cho Beckman Coulter, Inc., Mỹ</v>
          </cell>
          <cell r="L669" t="str">
            <v>Pháp</v>
          </cell>
          <cell r="M669" t="str">
            <v/>
          </cell>
          <cell r="N669" t="str">
            <v>2301725ĐKLH/BYT-HTTB</v>
          </cell>
          <cell r="O669">
            <v>6961500</v>
          </cell>
          <cell r="P669">
            <v>6961500</v>
          </cell>
          <cell r="Q669">
            <v>6961500</v>
          </cell>
          <cell r="R669">
            <v>6961500</v>
          </cell>
          <cell r="S669" t="str">
            <v>495060</v>
          </cell>
          <cell r="T669" t="str">
            <v>4573/QĐ-BVQY103</v>
          </cell>
          <cell r="U669">
            <v>46014</v>
          </cell>
          <cell r="V669">
            <v>0</v>
          </cell>
          <cell r="W669">
            <v>0</v>
          </cell>
          <cell r="X669">
            <v>4</v>
          </cell>
          <cell r="Y669">
            <v>4</v>
          </cell>
          <cell r="Z669">
            <v>0</v>
          </cell>
          <cell r="AA669">
            <v>6961500</v>
          </cell>
          <cell r="AB669">
            <v>27846000</v>
          </cell>
          <cell r="AC669">
            <v>4</v>
          </cell>
          <cell r="AD669">
            <v>6961500</v>
          </cell>
          <cell r="AE669">
            <v>27846000</v>
          </cell>
          <cell r="AF669">
            <v>0</v>
          </cell>
          <cell r="AG669">
            <v>0</v>
          </cell>
          <cell r="AJ669">
            <v>530399</v>
          </cell>
          <cell r="AK669">
            <v>99</v>
          </cell>
        </row>
        <row r="670">
          <cell r="E670" t="str">
            <v>Hóa chất Định lượng CEA</v>
          </cell>
          <cell r="F670" t="str">
            <v>33200
ACCESS CEA</v>
          </cell>
          <cell r="H670" t="str">
            <v>Hộp</v>
          </cell>
          <cell r="I670" t="str">
            <v/>
          </cell>
          <cell r="J670" t="str">
            <v>Công ty TNHH Thiết bị Minh Tâm</v>
          </cell>
          <cell r="K670" t="str">
            <v>Bio-Rad, Pháp sản xuất cho Beckman Coulter, Inc., Mỹ</v>
          </cell>
          <cell r="L670" t="str">
            <v>Pháp</v>
          </cell>
          <cell r="M670" t="str">
            <v/>
          </cell>
          <cell r="N670" t="str">
            <v>2301725ĐKLH/BYT-HTTB</v>
          </cell>
          <cell r="O670">
            <v>6961500</v>
          </cell>
          <cell r="P670">
            <v>6961500</v>
          </cell>
          <cell r="Q670">
            <v>6961500</v>
          </cell>
          <cell r="R670">
            <v>6961500</v>
          </cell>
          <cell r="S670" t="str">
            <v>495056</v>
          </cell>
          <cell r="T670" t="str">
            <v>4573/QĐ-BVQY103</v>
          </cell>
          <cell r="U670">
            <v>45986</v>
          </cell>
          <cell r="V670">
            <v>0</v>
          </cell>
          <cell r="W670">
            <v>0</v>
          </cell>
          <cell r="X670">
            <v>10</v>
          </cell>
          <cell r="Y670">
            <v>10</v>
          </cell>
          <cell r="Z670">
            <v>0</v>
          </cell>
          <cell r="AA670">
            <v>6961500</v>
          </cell>
          <cell r="AB670">
            <v>69615000</v>
          </cell>
          <cell r="AC670">
            <v>10</v>
          </cell>
          <cell r="AD670">
            <v>6961500</v>
          </cell>
          <cell r="AE670">
            <v>69615000</v>
          </cell>
          <cell r="AF670">
            <v>0</v>
          </cell>
          <cell r="AG670">
            <v>0</v>
          </cell>
          <cell r="AJ670">
            <v>526822</v>
          </cell>
          <cell r="AK670">
            <v>99</v>
          </cell>
        </row>
        <row r="671">
          <cell r="E671" t="str">
            <v>Hóa chất Định lượng CEA</v>
          </cell>
          <cell r="F671" t="str">
            <v>33200
ACCESS CEA</v>
          </cell>
          <cell r="H671" t="str">
            <v>Hộp</v>
          </cell>
          <cell r="I671" t="str">
            <v/>
          </cell>
          <cell r="J671" t="str">
            <v>Công ty TNHH Thiết bị Minh Tâm</v>
          </cell>
          <cell r="K671" t="str">
            <v>Bio-Rad, Pháp sản xuất cho Beckman Coulter, Inc., Mỹ</v>
          </cell>
          <cell r="L671" t="str">
            <v>Pháp</v>
          </cell>
          <cell r="M671" t="str">
            <v/>
          </cell>
          <cell r="N671" t="str">
            <v>2301725ĐKLH/BYT-HTTB</v>
          </cell>
          <cell r="O671">
            <v>6961500</v>
          </cell>
          <cell r="P671">
            <v>6961500</v>
          </cell>
          <cell r="Q671">
            <v>6961500</v>
          </cell>
          <cell r="R671">
            <v>6961500</v>
          </cell>
          <cell r="S671" t="str">
            <v>495053</v>
          </cell>
          <cell r="T671" t="str">
            <v>4573/QĐ-BVQY103</v>
          </cell>
          <cell r="U671">
            <v>45965</v>
          </cell>
          <cell r="V671">
            <v>0</v>
          </cell>
          <cell r="W671">
            <v>0</v>
          </cell>
          <cell r="X671">
            <v>3</v>
          </cell>
          <cell r="Y671">
            <v>3</v>
          </cell>
          <cell r="Z671">
            <v>0</v>
          </cell>
          <cell r="AA671">
            <v>6961500</v>
          </cell>
          <cell r="AB671">
            <v>20884500</v>
          </cell>
          <cell r="AC671">
            <v>3</v>
          </cell>
          <cell r="AD671">
            <v>6961500</v>
          </cell>
          <cell r="AE671">
            <v>20884500</v>
          </cell>
          <cell r="AF671">
            <v>0</v>
          </cell>
          <cell r="AG671">
            <v>0</v>
          </cell>
          <cell r="AJ671">
            <v>524725</v>
          </cell>
          <cell r="AK671">
            <v>99</v>
          </cell>
        </row>
        <row r="672">
          <cell r="E672" t="str">
            <v>Hóa chất Định lượng CEA</v>
          </cell>
          <cell r="F672" t="str">
            <v>33200
ACCESS CEA</v>
          </cell>
          <cell r="H672" t="str">
            <v>Hộp</v>
          </cell>
          <cell r="I672" t="str">
            <v/>
          </cell>
          <cell r="J672" t="str">
            <v>Công ty TNHH Thiết bị Minh Tâm</v>
          </cell>
          <cell r="K672" t="str">
            <v>Bio-Rad, Pháp sản xuất cho Beckman Coulter, Inc., Mỹ</v>
          </cell>
          <cell r="L672" t="str">
            <v>Pháp</v>
          </cell>
          <cell r="M672" t="str">
            <v/>
          </cell>
          <cell r="N672" t="str">
            <v>2301725ĐKLH/BYT-HTTB</v>
          </cell>
          <cell r="O672">
            <v>6961500</v>
          </cell>
          <cell r="P672">
            <v>6961500</v>
          </cell>
          <cell r="Q672">
            <v>6961500</v>
          </cell>
          <cell r="R672">
            <v>6961500</v>
          </cell>
          <cell r="S672" t="str">
            <v>495045</v>
          </cell>
          <cell r="T672" t="str">
            <v>4573/QĐ-BVQY103</v>
          </cell>
          <cell r="U672">
            <v>45853</v>
          </cell>
          <cell r="V672">
            <v>0</v>
          </cell>
          <cell r="W672">
            <v>0</v>
          </cell>
          <cell r="X672">
            <v>5</v>
          </cell>
          <cell r="Y672">
            <v>5</v>
          </cell>
          <cell r="Z672">
            <v>0</v>
          </cell>
          <cell r="AA672">
            <v>6961500</v>
          </cell>
          <cell r="AB672">
            <v>34807500</v>
          </cell>
          <cell r="AC672">
            <v>5</v>
          </cell>
          <cell r="AD672">
            <v>6961500</v>
          </cell>
          <cell r="AE672">
            <v>34807500</v>
          </cell>
          <cell r="AF672">
            <v>0</v>
          </cell>
          <cell r="AG672">
            <v>0</v>
          </cell>
          <cell r="AJ672">
            <v>523318</v>
          </cell>
          <cell r="AK672">
            <v>99</v>
          </cell>
        </row>
        <row r="673">
          <cell r="E673" t="str">
            <v>Hóa chất định lượng Creatinin</v>
          </cell>
          <cell r="F673" t="str">
            <v>OSR6178
CREATININE</v>
          </cell>
          <cell r="H673" t="str">
            <v>Hộp</v>
          </cell>
          <cell r="I673" t="str">
            <v/>
          </cell>
          <cell r="J673" t="str">
            <v>Công ty TNHH Thiết bị Minh Tâm</v>
          </cell>
          <cell r="K673" t="str">
            <v>Beckman Coulter Ireland Inc., Ai-len sản xuất cho Beckman Coulter, Inc., Mỹ</v>
          </cell>
          <cell r="L673" t="str">
            <v>Ailen</v>
          </cell>
          <cell r="M673" t="str">
            <v/>
          </cell>
          <cell r="N673" t="str">
            <v>240002670/PCBB-HN</v>
          </cell>
          <cell r="O673">
            <v>2310000</v>
          </cell>
          <cell r="P673">
            <v>2310000</v>
          </cell>
          <cell r="Q673">
            <v>2310000</v>
          </cell>
          <cell r="R673">
            <v>2310000</v>
          </cell>
          <cell r="S673" t="str">
            <v>2755</v>
          </cell>
          <cell r="T673" t="str">
            <v>743/QĐ-BVQY103</v>
          </cell>
          <cell r="U673">
            <v>46447</v>
          </cell>
          <cell r="V673">
            <v>0</v>
          </cell>
          <cell r="W673">
            <v>0</v>
          </cell>
          <cell r="X673">
            <v>7</v>
          </cell>
          <cell r="Y673">
            <v>7</v>
          </cell>
          <cell r="Z673">
            <v>0</v>
          </cell>
          <cell r="AA673">
            <v>2310000</v>
          </cell>
          <cell r="AB673">
            <v>16170000</v>
          </cell>
          <cell r="AC673">
            <v>7</v>
          </cell>
          <cell r="AD673">
            <v>2310000</v>
          </cell>
          <cell r="AE673">
            <v>16170000</v>
          </cell>
          <cell r="AF673">
            <v>0</v>
          </cell>
          <cell r="AG673">
            <v>0</v>
          </cell>
          <cell r="AJ673">
            <v>546443</v>
          </cell>
          <cell r="AK673">
            <v>54</v>
          </cell>
        </row>
        <row r="674">
          <cell r="E674" t="str">
            <v>Hóa chất định lượng Creatinin</v>
          </cell>
          <cell r="F674" t="str">
            <v>OSR6178
CREATININE</v>
          </cell>
          <cell r="H674" t="str">
            <v>Hộp</v>
          </cell>
          <cell r="I674" t="str">
            <v/>
          </cell>
          <cell r="J674" t="str">
            <v>Công ty TNHH Thiết bị Minh Tâm</v>
          </cell>
          <cell r="K674" t="str">
            <v>Beckman Coulter Ireland Inc., Ai-len sản xuất cho Beckman Coulter, Inc., Mỹ</v>
          </cell>
          <cell r="L674" t="str">
            <v>Ailen</v>
          </cell>
          <cell r="M674" t="str">
            <v/>
          </cell>
          <cell r="N674" t="str">
            <v>240002670/PCBB-HN</v>
          </cell>
          <cell r="O674">
            <v>2310000</v>
          </cell>
          <cell r="P674">
            <v>2310000</v>
          </cell>
          <cell r="Q674">
            <v>2310000</v>
          </cell>
          <cell r="R674">
            <v>2310000</v>
          </cell>
          <cell r="S674" t="str">
            <v>2753</v>
          </cell>
          <cell r="T674" t="str">
            <v>743/QĐ-BVQY103</v>
          </cell>
          <cell r="U674">
            <v>46447</v>
          </cell>
          <cell r="V674">
            <v>0</v>
          </cell>
          <cell r="W674">
            <v>0</v>
          </cell>
          <cell r="X674">
            <v>5</v>
          </cell>
          <cell r="Y674">
            <v>5</v>
          </cell>
          <cell r="Z674">
            <v>0</v>
          </cell>
          <cell r="AA674">
            <v>2310000</v>
          </cell>
          <cell r="AB674">
            <v>11550000</v>
          </cell>
          <cell r="AC674">
            <v>5</v>
          </cell>
          <cell r="AD674">
            <v>2310000</v>
          </cell>
          <cell r="AE674">
            <v>11550000</v>
          </cell>
          <cell r="AF674">
            <v>0</v>
          </cell>
          <cell r="AG674">
            <v>0</v>
          </cell>
          <cell r="AJ674">
            <v>543317</v>
          </cell>
          <cell r="AK674">
            <v>54</v>
          </cell>
        </row>
        <row r="675">
          <cell r="E675" t="str">
            <v>Hóa chất định lượng Creatinin</v>
          </cell>
          <cell r="F675" t="str">
            <v>OSR6178
CREATININE</v>
          </cell>
          <cell r="H675" t="str">
            <v>Hộp</v>
          </cell>
          <cell r="I675" t="str">
            <v/>
          </cell>
          <cell r="J675" t="str">
            <v>Công ty TNHH Thiết bị Minh Tâm</v>
          </cell>
          <cell r="K675" t="str">
            <v>Beckman Coulter Ireland Inc., Ai-len sản xuất cho Beckman Coulter, Inc., Mỹ</v>
          </cell>
          <cell r="L675" t="str">
            <v>Ailen</v>
          </cell>
          <cell r="M675" t="str">
            <v/>
          </cell>
          <cell r="N675" t="str">
            <v>240002670/PCBB-HN</v>
          </cell>
          <cell r="O675">
            <v>2310000</v>
          </cell>
          <cell r="P675">
            <v>2310000</v>
          </cell>
          <cell r="Q675">
            <v>2310000</v>
          </cell>
          <cell r="R675">
            <v>2310000</v>
          </cell>
          <cell r="S675" t="str">
            <v>2738</v>
          </cell>
          <cell r="T675" t="str">
            <v>743/QĐ-BVQY103</v>
          </cell>
          <cell r="U675">
            <v>46235</v>
          </cell>
          <cell r="V675">
            <v>0</v>
          </cell>
          <cell r="W675">
            <v>0</v>
          </cell>
          <cell r="X675">
            <v>2</v>
          </cell>
          <cell r="Y675">
            <v>2</v>
          </cell>
          <cell r="Z675">
            <v>0</v>
          </cell>
          <cell r="AA675">
            <v>2310000</v>
          </cell>
          <cell r="AB675">
            <v>4620000</v>
          </cell>
          <cell r="AC675">
            <v>2</v>
          </cell>
          <cell r="AD675">
            <v>2310000</v>
          </cell>
          <cell r="AE675">
            <v>4620000</v>
          </cell>
          <cell r="AF675">
            <v>0</v>
          </cell>
          <cell r="AG675">
            <v>0</v>
          </cell>
          <cell r="AJ675">
            <v>533556</v>
          </cell>
          <cell r="AK675">
            <v>54</v>
          </cell>
        </row>
        <row r="676">
          <cell r="E676" t="str">
            <v>Hóa chất định lượng Creatinin</v>
          </cell>
          <cell r="F676" t="str">
            <v>OSR6178
CREATININE</v>
          </cell>
          <cell r="H676" t="str">
            <v>Hộp</v>
          </cell>
          <cell r="I676" t="str">
            <v/>
          </cell>
          <cell r="J676" t="str">
            <v>Công ty TNHH Thiết bị Minh Tâm</v>
          </cell>
          <cell r="K676" t="str">
            <v>Beckman Coulter Ireland Inc., Ai-len sản xuất cho Beckman Coulter, Inc., Mỹ</v>
          </cell>
          <cell r="L676" t="str">
            <v>Ailen</v>
          </cell>
          <cell r="M676" t="str">
            <v/>
          </cell>
          <cell r="N676" t="str">
            <v>240002670/PCBB-HN</v>
          </cell>
          <cell r="O676">
            <v>2310000</v>
          </cell>
          <cell r="P676">
            <v>2310000</v>
          </cell>
          <cell r="Q676">
            <v>2310000</v>
          </cell>
          <cell r="R676">
            <v>2310000</v>
          </cell>
          <cell r="S676" t="str">
            <v>2726</v>
          </cell>
          <cell r="T676" t="str">
            <v>4573/QĐ-BVQY103</v>
          </cell>
          <cell r="U676">
            <v>46113</v>
          </cell>
          <cell r="V676">
            <v>0</v>
          </cell>
          <cell r="W676">
            <v>0</v>
          </cell>
          <cell r="X676">
            <v>5</v>
          </cell>
          <cell r="Y676">
            <v>5</v>
          </cell>
          <cell r="Z676">
            <v>0</v>
          </cell>
          <cell r="AA676">
            <v>2310000</v>
          </cell>
          <cell r="AB676">
            <v>11550000</v>
          </cell>
          <cell r="AC676">
            <v>5</v>
          </cell>
          <cell r="AD676">
            <v>2310000</v>
          </cell>
          <cell r="AE676">
            <v>11550000</v>
          </cell>
          <cell r="AF676">
            <v>0</v>
          </cell>
          <cell r="AG676">
            <v>0</v>
          </cell>
          <cell r="AJ676">
            <v>523337</v>
          </cell>
          <cell r="AK676">
            <v>54</v>
          </cell>
        </row>
        <row r="677">
          <cell r="E677" t="str">
            <v>Hóa chất định lượng Creatinin</v>
          </cell>
          <cell r="F677" t="str">
            <v>OSR6178
CREATININE</v>
          </cell>
          <cell r="H677" t="str">
            <v>Hộp</v>
          </cell>
          <cell r="I677" t="str">
            <v/>
          </cell>
          <cell r="J677" t="str">
            <v>Công ty TNHH Thiết bị Minh Tâm</v>
          </cell>
          <cell r="K677" t="str">
            <v>Beckman Coulter Ireland Inc., Ai-len sản xuất cho Beckman Coulter, Inc., Mỹ</v>
          </cell>
          <cell r="L677" t="str">
            <v>Ailen</v>
          </cell>
          <cell r="M677" t="str">
            <v/>
          </cell>
          <cell r="N677" t="str">
            <v>2100060ĐKLH/BYT-TB-CT</v>
          </cell>
          <cell r="O677">
            <v>2310000</v>
          </cell>
          <cell r="P677">
            <v>2310000</v>
          </cell>
          <cell r="Q677">
            <v>2310000</v>
          </cell>
          <cell r="R677">
            <v>2310000</v>
          </cell>
          <cell r="S677" t="str">
            <v>2726</v>
          </cell>
          <cell r="T677" t="str">
            <v>2965/QĐ-BVQY103</v>
          </cell>
          <cell r="U677">
            <v>46113</v>
          </cell>
          <cell r="V677">
            <v>0</v>
          </cell>
          <cell r="W677">
            <v>0</v>
          </cell>
          <cell r="X677">
            <v>10</v>
          </cell>
          <cell r="Y677">
            <v>10</v>
          </cell>
          <cell r="Z677">
            <v>0</v>
          </cell>
          <cell r="AA677">
            <v>2310000</v>
          </cell>
          <cell r="AB677">
            <v>23100000</v>
          </cell>
          <cell r="AC677">
            <v>10</v>
          </cell>
          <cell r="AD677">
            <v>2310000</v>
          </cell>
          <cell r="AE677">
            <v>23100000</v>
          </cell>
          <cell r="AF677">
            <v>0</v>
          </cell>
          <cell r="AG677">
            <v>0</v>
          </cell>
          <cell r="AJ677">
            <v>523294</v>
          </cell>
          <cell r="AK677">
            <v>54</v>
          </cell>
        </row>
        <row r="678">
          <cell r="E678" t="str">
            <v>Hóa chất định lượng Creatinin</v>
          </cell>
          <cell r="F678" t="str">
            <v>OSR6178
CREATININE</v>
          </cell>
          <cell r="H678" t="str">
            <v>Hộp</v>
          </cell>
          <cell r="I678" t="str">
            <v/>
          </cell>
          <cell r="J678" t="str">
            <v>Công ty TNHH Thiết bị Minh Tâm</v>
          </cell>
          <cell r="K678" t="str">
            <v>Beckman Coulter Ireland Inc., Ai-len sản xuất cho Beckman Coulter, Inc., Mỹ</v>
          </cell>
          <cell r="L678" t="str">
            <v>Ailen</v>
          </cell>
          <cell r="M678" t="str">
            <v/>
          </cell>
          <cell r="N678" t="str">
            <v>2100060ĐKLH/BYT-TB-CT</v>
          </cell>
          <cell r="O678">
            <v>2310000</v>
          </cell>
          <cell r="P678">
            <v>2310000</v>
          </cell>
          <cell r="Q678">
            <v>2310000</v>
          </cell>
          <cell r="R678">
            <v>2310000</v>
          </cell>
          <cell r="S678" t="str">
            <v>2725</v>
          </cell>
          <cell r="T678" t="str">
            <v>2965/QĐ-BVQY103</v>
          </cell>
          <cell r="U678">
            <v>46113</v>
          </cell>
          <cell r="V678">
            <v>0</v>
          </cell>
          <cell r="W678">
            <v>0</v>
          </cell>
          <cell r="X678">
            <v>10</v>
          </cell>
          <cell r="Y678">
            <v>10</v>
          </cell>
          <cell r="Z678">
            <v>0</v>
          </cell>
          <cell r="AA678">
            <v>2310000</v>
          </cell>
          <cell r="AB678">
            <v>23100000</v>
          </cell>
          <cell r="AC678">
            <v>10</v>
          </cell>
          <cell r="AD678">
            <v>2310000</v>
          </cell>
          <cell r="AE678">
            <v>23100000</v>
          </cell>
          <cell r="AF678">
            <v>0</v>
          </cell>
          <cell r="AG678">
            <v>0</v>
          </cell>
          <cell r="AJ678">
            <v>521787</v>
          </cell>
          <cell r="AK678">
            <v>54</v>
          </cell>
        </row>
        <row r="679">
          <cell r="E679" t="str">
            <v>Hóa chất định lượng Creatinin</v>
          </cell>
          <cell r="F679" t="str">
            <v>OSR6178
CREATININE</v>
          </cell>
          <cell r="H679" t="str">
            <v>Hộp</v>
          </cell>
          <cell r="I679" t="str">
            <v/>
          </cell>
          <cell r="J679" t="str">
            <v>Công ty TNHH Thiết bị Minh Tâm</v>
          </cell>
          <cell r="K679" t="str">
            <v>Beckman Coulter Ireland Inc., Ai-len sản xuất cho Beckman Coulter, Inc., Mỹ</v>
          </cell>
          <cell r="L679" t="str">
            <v>Ailen</v>
          </cell>
          <cell r="M679" t="str">
            <v/>
          </cell>
          <cell r="N679" t="str">
            <v>2100060ĐKLH/BYT-TB-CT</v>
          </cell>
          <cell r="O679">
            <v>2310000</v>
          </cell>
          <cell r="P679">
            <v>2310000</v>
          </cell>
          <cell r="Q679">
            <v>2310000</v>
          </cell>
          <cell r="R679">
            <v>2310000</v>
          </cell>
          <cell r="S679" t="str">
            <v>2723</v>
          </cell>
          <cell r="T679" t="str">
            <v>2851/QĐ-BVQY103</v>
          </cell>
          <cell r="U679">
            <v>46082</v>
          </cell>
          <cell r="V679">
            <v>0</v>
          </cell>
          <cell r="W679">
            <v>0</v>
          </cell>
          <cell r="X679">
            <v>15</v>
          </cell>
          <cell r="Y679">
            <v>15</v>
          </cell>
          <cell r="Z679">
            <v>0</v>
          </cell>
          <cell r="AA679">
            <v>2310000</v>
          </cell>
          <cell r="AB679">
            <v>34650000</v>
          </cell>
          <cell r="AC679">
            <v>15</v>
          </cell>
          <cell r="AD679">
            <v>2310000</v>
          </cell>
          <cell r="AE679">
            <v>34650000</v>
          </cell>
          <cell r="AF679">
            <v>0</v>
          </cell>
          <cell r="AG679">
            <v>0</v>
          </cell>
          <cell r="AJ679">
            <v>386652</v>
          </cell>
          <cell r="AK679">
            <v>54</v>
          </cell>
        </row>
        <row r="680">
          <cell r="E680" t="str">
            <v>Hóa chất Định lượng Cholesterol toàn phần</v>
          </cell>
          <cell r="F680" t="str">
            <v>OSR6116
CHOLESTEROL</v>
          </cell>
          <cell r="H680" t="str">
            <v>Hộp</v>
          </cell>
          <cell r="I680" t="str">
            <v/>
          </cell>
          <cell r="J680" t="str">
            <v>Công ty TNHH Thiết bị Minh Tâm</v>
          </cell>
          <cell r="K680" t="str">
            <v>Beckman Coulter Ireland Inc., Ai-len sản xuất cho Beckman Coulter, Inc., Mỹ</v>
          </cell>
          <cell r="L680" t="str">
            <v>Ailen</v>
          </cell>
          <cell r="M680" t="str">
            <v/>
          </cell>
          <cell r="N680" t="str">
            <v>240000685/PCBB-HN</v>
          </cell>
          <cell r="O680">
            <v>3496500</v>
          </cell>
          <cell r="P680">
            <v>3496500</v>
          </cell>
          <cell r="Q680">
            <v>3496500</v>
          </cell>
          <cell r="R680">
            <v>3496500</v>
          </cell>
          <cell r="S680" t="str">
            <v>2601</v>
          </cell>
          <cell r="T680" t="str">
            <v>743/QĐ-BVQY103</v>
          </cell>
          <cell r="U680">
            <v>46204</v>
          </cell>
          <cell r="V680">
            <v>0</v>
          </cell>
          <cell r="W680">
            <v>0</v>
          </cell>
          <cell r="X680">
            <v>12</v>
          </cell>
          <cell r="Y680">
            <v>12</v>
          </cell>
          <cell r="Z680">
            <v>0</v>
          </cell>
          <cell r="AA680">
            <v>3496500</v>
          </cell>
          <cell r="AB680">
            <v>41958000</v>
          </cell>
          <cell r="AC680">
            <v>12</v>
          </cell>
          <cell r="AD680">
            <v>3496500</v>
          </cell>
          <cell r="AE680">
            <v>41958000</v>
          </cell>
          <cell r="AF680">
            <v>0</v>
          </cell>
          <cell r="AG680">
            <v>0</v>
          </cell>
          <cell r="AJ680">
            <v>531883</v>
          </cell>
          <cell r="AK680">
            <v>12</v>
          </cell>
        </row>
        <row r="681">
          <cell r="E681" t="str">
            <v>Hóa chất định lượng D-Dimer</v>
          </cell>
          <cell r="F681" t="str">
            <v>0020500100 HemosIL D-Dimer HS 500</v>
          </cell>
          <cell r="H681" t="str">
            <v>Hộp</v>
          </cell>
          <cell r="I681" t="str">
            <v/>
          </cell>
          <cell r="J681" t="str">
            <v>Công ty TNHH Kỹ thuật Thanh Hà</v>
          </cell>
          <cell r="K681" t="str">
            <v>Biokit, S.A./ Tây Ban Nha sản xuất cho Instrumentation Laboratory/ Mỹ</v>
          </cell>
          <cell r="L681" t="str">
            <v>Tây Ban Nha</v>
          </cell>
          <cell r="M681" t="str">
            <v/>
          </cell>
          <cell r="N681" t="str">
            <v>220002874/PCBB-BYT</v>
          </cell>
          <cell r="O681">
            <v>22306200</v>
          </cell>
          <cell r="P681">
            <v>22306200</v>
          </cell>
          <cell r="Q681">
            <v>22306200</v>
          </cell>
          <cell r="R681">
            <v>22306200</v>
          </cell>
          <cell r="S681" t="str">
            <v>B37308</v>
          </cell>
          <cell r="T681" t="str">
            <v>779/QĐ-BVQY103</v>
          </cell>
          <cell r="U681">
            <v>46173</v>
          </cell>
          <cell r="V681">
            <v>0</v>
          </cell>
          <cell r="W681">
            <v>0</v>
          </cell>
          <cell r="X681">
            <v>10</v>
          </cell>
          <cell r="Y681">
            <v>10</v>
          </cell>
          <cell r="Z681">
            <v>0</v>
          </cell>
          <cell r="AA681">
            <v>22306200</v>
          </cell>
          <cell r="AB681">
            <v>223062000</v>
          </cell>
          <cell r="AC681">
            <v>10</v>
          </cell>
          <cell r="AD681">
            <v>22306200</v>
          </cell>
          <cell r="AE681">
            <v>223062000</v>
          </cell>
          <cell r="AF681">
            <v>0</v>
          </cell>
          <cell r="AG681">
            <v>0</v>
          </cell>
          <cell r="AJ681">
            <v>545579</v>
          </cell>
          <cell r="AK681">
            <v>94</v>
          </cell>
        </row>
        <row r="682">
          <cell r="E682" t="str">
            <v>Hóa chất định lượng D-Dimer</v>
          </cell>
          <cell r="F682" t="str">
            <v>0020500100 HemosIL D-Dimer HS 500</v>
          </cell>
          <cell r="H682" t="str">
            <v>Hộp</v>
          </cell>
          <cell r="I682" t="str">
            <v/>
          </cell>
          <cell r="J682" t="str">
            <v>Công ty TNHH Kỹ thuật Thanh Hà</v>
          </cell>
          <cell r="K682" t="str">
            <v>Biokit, S.A./ Tây Ban Nha sản xuất cho Instrumentation Laboratory/ Mỹ</v>
          </cell>
          <cell r="L682" t="str">
            <v>Tây Ban Nha</v>
          </cell>
          <cell r="M682" t="str">
            <v/>
          </cell>
          <cell r="N682" t="str">
            <v>220002874/PCBB-BYT</v>
          </cell>
          <cell r="O682">
            <v>22306200</v>
          </cell>
          <cell r="P682">
            <v>22306200</v>
          </cell>
          <cell r="Q682">
            <v>22306200</v>
          </cell>
          <cell r="R682">
            <v>22306200</v>
          </cell>
          <cell r="S682" t="str">
            <v>B36989</v>
          </cell>
          <cell r="T682" t="str">
            <v>779/QĐ-BVQY103</v>
          </cell>
          <cell r="U682">
            <v>46022</v>
          </cell>
          <cell r="V682">
            <v>0</v>
          </cell>
          <cell r="W682">
            <v>0</v>
          </cell>
          <cell r="X682">
            <v>3</v>
          </cell>
          <cell r="Y682">
            <v>2</v>
          </cell>
          <cell r="Z682">
            <v>1</v>
          </cell>
          <cell r="AA682">
            <v>22306200</v>
          </cell>
          <cell r="AB682">
            <v>66918600</v>
          </cell>
          <cell r="AC682">
            <v>3</v>
          </cell>
          <cell r="AD682">
            <v>22306200</v>
          </cell>
          <cell r="AE682">
            <v>66918600</v>
          </cell>
          <cell r="AF682">
            <v>0</v>
          </cell>
          <cell r="AG682">
            <v>0</v>
          </cell>
          <cell r="AJ682">
            <v>539455</v>
          </cell>
          <cell r="AK682">
            <v>94</v>
          </cell>
        </row>
        <row r="683">
          <cell r="E683" t="str">
            <v>Hóa chất định lượng D-Dimer</v>
          </cell>
          <cell r="F683" t="str">
            <v>0020500100 HemosIL D-Dimer HS 500</v>
          </cell>
          <cell r="H683" t="str">
            <v>Hộp</v>
          </cell>
          <cell r="I683" t="str">
            <v/>
          </cell>
          <cell r="J683" t="str">
            <v>Công ty TNHH Kỹ thuật Thanh Hà</v>
          </cell>
          <cell r="K683" t="str">
            <v>Biokit, S.A./ Tây Ban Nha sản xuất cho Instrumentation Laboratory/ Mỹ</v>
          </cell>
          <cell r="L683" t="str">
            <v>Tây Ban Nha</v>
          </cell>
          <cell r="M683" t="str">
            <v/>
          </cell>
          <cell r="N683" t="str">
            <v>220002874/PCBB-BYT</v>
          </cell>
          <cell r="O683">
            <v>22306200</v>
          </cell>
          <cell r="P683">
            <v>22306200</v>
          </cell>
          <cell r="Q683">
            <v>22306200</v>
          </cell>
          <cell r="R683">
            <v>22306200</v>
          </cell>
          <cell r="S683" t="str">
            <v>B37084</v>
          </cell>
          <cell r="T683" t="str">
            <v>779/QĐ-BVQY103</v>
          </cell>
          <cell r="U683">
            <v>46081</v>
          </cell>
          <cell r="V683">
            <v>0</v>
          </cell>
          <cell r="W683">
            <v>0</v>
          </cell>
          <cell r="X683">
            <v>1</v>
          </cell>
          <cell r="Y683">
            <v>1</v>
          </cell>
          <cell r="Z683">
            <v>0</v>
          </cell>
          <cell r="AA683">
            <v>22306200</v>
          </cell>
          <cell r="AB683">
            <v>22306200</v>
          </cell>
          <cell r="AC683">
            <v>1</v>
          </cell>
          <cell r="AD683">
            <v>22306200</v>
          </cell>
          <cell r="AE683">
            <v>22306200</v>
          </cell>
          <cell r="AF683">
            <v>0</v>
          </cell>
          <cell r="AG683">
            <v>0</v>
          </cell>
          <cell r="AJ683">
            <v>538177</v>
          </cell>
          <cell r="AK683">
            <v>94</v>
          </cell>
        </row>
        <row r="684">
          <cell r="E684" t="str">
            <v>Hóa chất định lượng D-Dimer</v>
          </cell>
          <cell r="F684" t="str">
            <v>0020500100 HemosIL D-Dimer HS 500</v>
          </cell>
          <cell r="H684" t="str">
            <v>Hộp</v>
          </cell>
          <cell r="I684" t="str">
            <v/>
          </cell>
          <cell r="J684" t="str">
            <v>Công ty TNHH Thiết bị Minh Tâm</v>
          </cell>
          <cell r="K684" t="str">
            <v>Biokit, S.A./ Tây Ban Nha sản xuất cho Instrumentation Laboratory/ Mỹ</v>
          </cell>
          <cell r="L684" t="str">
            <v>Tây Ban Nha</v>
          </cell>
          <cell r="M684" t="str">
            <v/>
          </cell>
          <cell r="N684" t="str">
            <v>220002874/PCBB-BYT</v>
          </cell>
          <cell r="O684">
            <v>22306200</v>
          </cell>
          <cell r="P684">
            <v>22306200</v>
          </cell>
          <cell r="Q684">
            <v>22306200</v>
          </cell>
          <cell r="R684">
            <v>22306200</v>
          </cell>
          <cell r="S684" t="str">
            <v>B36539</v>
          </cell>
          <cell r="T684" t="str">
            <v>4682/QĐ-BVQY103</v>
          </cell>
          <cell r="U684">
            <v>45869</v>
          </cell>
          <cell r="V684">
            <v>0</v>
          </cell>
          <cell r="W684">
            <v>0</v>
          </cell>
          <cell r="X684">
            <v>40</v>
          </cell>
          <cell r="Y684">
            <v>40</v>
          </cell>
          <cell r="Z684">
            <v>0</v>
          </cell>
          <cell r="AA684">
            <v>22306200</v>
          </cell>
          <cell r="AB684">
            <v>892248000</v>
          </cell>
          <cell r="AC684">
            <v>40</v>
          </cell>
          <cell r="AD684">
            <v>22306200</v>
          </cell>
          <cell r="AE684">
            <v>892248000</v>
          </cell>
          <cell r="AF684">
            <v>0</v>
          </cell>
          <cell r="AG684">
            <v>0</v>
          </cell>
          <cell r="AJ684">
            <v>387099</v>
          </cell>
          <cell r="AK684">
            <v>94</v>
          </cell>
        </row>
        <row r="685">
          <cell r="E685" t="str">
            <v>Hóa chất định lượng D-Dimer</v>
          </cell>
          <cell r="F685" t="str">
            <v>0020500100 HemosIL D-Dimer HS 500</v>
          </cell>
          <cell r="H685" t="str">
            <v>Hộp</v>
          </cell>
          <cell r="I685" t="str">
            <v/>
          </cell>
          <cell r="J685" t="str">
            <v>Công ty TNHH Thiết bị Minh Tâm</v>
          </cell>
          <cell r="K685" t="str">
            <v>Biokit, S.A./ Tây Ban Nha sản xuất cho Instrumentation Laboratory/ Mỹ</v>
          </cell>
          <cell r="L685" t="str">
            <v>Tây Ban Nha</v>
          </cell>
          <cell r="M685" t="str">
            <v/>
          </cell>
          <cell r="N685" t="str">
            <v>220002874/PCBB-BYT</v>
          </cell>
          <cell r="O685">
            <v>22306200</v>
          </cell>
          <cell r="P685">
            <v>22306200</v>
          </cell>
          <cell r="Q685">
            <v>22306200</v>
          </cell>
          <cell r="R685">
            <v>22306200</v>
          </cell>
          <cell r="S685" t="str">
            <v>B36483</v>
          </cell>
          <cell r="T685" t="str">
            <v>4682/QĐ-BVQY103</v>
          </cell>
          <cell r="U685">
            <v>45838</v>
          </cell>
          <cell r="V685">
            <v>0</v>
          </cell>
          <cell r="W685">
            <v>0</v>
          </cell>
          <cell r="X685">
            <v>39</v>
          </cell>
          <cell r="Y685">
            <v>39</v>
          </cell>
          <cell r="Z685">
            <v>0</v>
          </cell>
          <cell r="AA685">
            <v>22306200</v>
          </cell>
          <cell r="AB685">
            <v>869941800</v>
          </cell>
          <cell r="AC685">
            <v>39</v>
          </cell>
          <cell r="AD685">
            <v>22306200</v>
          </cell>
          <cell r="AE685">
            <v>869941800</v>
          </cell>
          <cell r="AF685">
            <v>0</v>
          </cell>
          <cell r="AG685">
            <v>0</v>
          </cell>
          <cell r="AJ685">
            <v>376646</v>
          </cell>
          <cell r="AK685">
            <v>94</v>
          </cell>
        </row>
        <row r="686">
          <cell r="E686" t="str">
            <v>Hóa chất định lượng D-Dimer</v>
          </cell>
          <cell r="F686" t="str">
            <v>0020500100 HemosIL D-Dimer HS 500</v>
          </cell>
          <cell r="H686" t="str">
            <v>Hộp</v>
          </cell>
          <cell r="I686" t="str">
            <v/>
          </cell>
          <cell r="J686" t="str">
            <v>Công ty TNHH Thiết bị Minh Tâm</v>
          </cell>
          <cell r="K686" t="str">
            <v>Biokit, S.A./ Tây Ban Nha sản xuất cho Instrumentation Laboratory/ Mỹ</v>
          </cell>
          <cell r="L686" t="str">
            <v>Tây Ban Nha</v>
          </cell>
          <cell r="M686" t="str">
            <v/>
          </cell>
          <cell r="N686" t="str">
            <v>220002874/PCBB-BYT</v>
          </cell>
          <cell r="O686">
            <v>22306200</v>
          </cell>
          <cell r="P686">
            <v>22306200</v>
          </cell>
          <cell r="Q686">
            <v>22306200</v>
          </cell>
          <cell r="R686">
            <v>22306200</v>
          </cell>
          <cell r="S686" t="str">
            <v>B36332</v>
          </cell>
          <cell r="T686" t="str">
            <v>4682/QĐ-BVQY103</v>
          </cell>
          <cell r="U686">
            <v>45747</v>
          </cell>
          <cell r="V686">
            <v>0</v>
          </cell>
          <cell r="W686">
            <v>0</v>
          </cell>
          <cell r="X686">
            <v>1</v>
          </cell>
          <cell r="Y686">
            <v>1</v>
          </cell>
          <cell r="Z686">
            <v>0</v>
          </cell>
          <cell r="AA686">
            <v>22306200</v>
          </cell>
          <cell r="AB686">
            <v>22306200</v>
          </cell>
          <cell r="AC686">
            <v>1</v>
          </cell>
          <cell r="AD686">
            <v>22306200</v>
          </cell>
          <cell r="AE686">
            <v>22306200</v>
          </cell>
          <cell r="AF686">
            <v>0</v>
          </cell>
          <cell r="AG686">
            <v>0</v>
          </cell>
          <cell r="AJ686">
            <v>345979</v>
          </cell>
          <cell r="AK686">
            <v>94</v>
          </cell>
        </row>
        <row r="687">
          <cell r="E687" t="str">
            <v>Hóa chất Định lượng Estriol</v>
          </cell>
          <cell r="F687" t="str">
            <v>33570
ACCESS UNCONJUGATED ESTRIOL</v>
          </cell>
          <cell r="H687" t="str">
            <v>Hộp</v>
          </cell>
          <cell r="I687" t="str">
            <v/>
          </cell>
          <cell r="J687" t="str">
            <v>Công ty TNHH Thiết bị Minh Tâm</v>
          </cell>
          <cell r="K687" t="str">
            <v>Beckman Coulter, Inc., Mỹ</v>
          </cell>
          <cell r="L687" t="str">
            <v>Hoa Kỳ</v>
          </cell>
          <cell r="M687" t="str">
            <v/>
          </cell>
          <cell r="N687" t="str">
            <v>8085NK/BYT-TB-CT</v>
          </cell>
          <cell r="O687">
            <v>3797850</v>
          </cell>
          <cell r="P687">
            <v>3797850</v>
          </cell>
          <cell r="Q687">
            <v>3797850</v>
          </cell>
          <cell r="R687">
            <v>3797850</v>
          </cell>
          <cell r="S687" t="str">
            <v>440497</v>
          </cell>
          <cell r="T687" t="str">
            <v>743/QĐ-BVQY103</v>
          </cell>
          <cell r="U687">
            <v>46356</v>
          </cell>
          <cell r="V687">
            <v>0</v>
          </cell>
          <cell r="W687">
            <v>0</v>
          </cell>
          <cell r="X687">
            <v>1</v>
          </cell>
          <cell r="Y687">
            <v>1</v>
          </cell>
          <cell r="Z687">
            <v>0</v>
          </cell>
          <cell r="AA687">
            <v>3797850</v>
          </cell>
          <cell r="AB687">
            <v>3797850</v>
          </cell>
          <cell r="AC687">
            <v>1</v>
          </cell>
          <cell r="AD687">
            <v>3797850</v>
          </cell>
          <cell r="AE687">
            <v>3797850</v>
          </cell>
          <cell r="AF687">
            <v>0</v>
          </cell>
          <cell r="AG687">
            <v>0</v>
          </cell>
          <cell r="AJ687">
            <v>544645</v>
          </cell>
          <cell r="AK687">
            <v>1</v>
          </cell>
        </row>
        <row r="688">
          <cell r="E688" t="str">
            <v>Hóa chất định lượng ferritin</v>
          </cell>
          <cell r="F688" t="str">
            <v>ACCESS FERRITIN; 33020</v>
          </cell>
          <cell r="H688" t="str">
            <v>Hộp</v>
          </cell>
          <cell r="I688" t="str">
            <v/>
          </cell>
          <cell r="J688" t="str">
            <v>Công ty TNHH Thiết bị Minh Tâm</v>
          </cell>
          <cell r="K688" t="str">
            <v>Beckman Coulter, Inc.</v>
          </cell>
          <cell r="L688" t="str">
            <v>Mỹ</v>
          </cell>
          <cell r="M688" t="str">
            <v/>
          </cell>
          <cell r="N688" t="str">
            <v>220001164/PCBB-BYT</v>
          </cell>
          <cell r="O688">
            <v>2532600</v>
          </cell>
          <cell r="P688">
            <v>2532600</v>
          </cell>
          <cell r="Q688">
            <v>2532600</v>
          </cell>
          <cell r="R688">
            <v>2532600</v>
          </cell>
          <cell r="S688" t="str">
            <v>538142</v>
          </cell>
          <cell r="T688" t="str">
            <v>743/QĐ-BVQY103</v>
          </cell>
          <cell r="U688">
            <v>46112</v>
          </cell>
          <cell r="V688">
            <v>0</v>
          </cell>
          <cell r="W688">
            <v>0</v>
          </cell>
          <cell r="X688">
            <v>10</v>
          </cell>
          <cell r="Y688">
            <v>10</v>
          </cell>
          <cell r="Z688">
            <v>0</v>
          </cell>
          <cell r="AA688">
            <v>2532600</v>
          </cell>
          <cell r="AB688">
            <v>25326000</v>
          </cell>
          <cell r="AC688">
            <v>10</v>
          </cell>
          <cell r="AD688">
            <v>2532600</v>
          </cell>
          <cell r="AE688">
            <v>25326000</v>
          </cell>
          <cell r="AF688">
            <v>0</v>
          </cell>
          <cell r="AG688">
            <v>0</v>
          </cell>
          <cell r="AJ688">
            <v>549461</v>
          </cell>
          <cell r="AK688">
            <v>53</v>
          </cell>
        </row>
        <row r="689">
          <cell r="E689" t="str">
            <v>Hóa chất định lượng ferritin</v>
          </cell>
          <cell r="F689" t="str">
            <v>ACCESS FERRITIN; 33020</v>
          </cell>
          <cell r="H689" t="str">
            <v>Hộp</v>
          </cell>
          <cell r="I689" t="str">
            <v/>
          </cell>
          <cell r="J689" t="str">
            <v>Công ty TNHH Thiết bị Minh Tâm</v>
          </cell>
          <cell r="K689" t="str">
            <v>Beckman Coulter, Inc.</v>
          </cell>
          <cell r="L689" t="str">
            <v>Mỹ</v>
          </cell>
          <cell r="M689" t="str">
            <v/>
          </cell>
          <cell r="N689" t="str">
            <v>220001164/PCBB-BYT</v>
          </cell>
          <cell r="O689">
            <v>2532600</v>
          </cell>
          <cell r="P689">
            <v>2532600</v>
          </cell>
          <cell r="Q689">
            <v>2532600</v>
          </cell>
          <cell r="R689">
            <v>2532600</v>
          </cell>
          <cell r="S689" t="str">
            <v>538120</v>
          </cell>
          <cell r="T689" t="str">
            <v>743/QĐ-BVQY103</v>
          </cell>
          <cell r="U689">
            <v>46053</v>
          </cell>
          <cell r="V689">
            <v>0</v>
          </cell>
          <cell r="W689">
            <v>0</v>
          </cell>
          <cell r="X689">
            <v>10</v>
          </cell>
          <cell r="Y689">
            <v>10</v>
          </cell>
          <cell r="Z689">
            <v>0</v>
          </cell>
          <cell r="AA689">
            <v>2532600</v>
          </cell>
          <cell r="AB689">
            <v>25326000</v>
          </cell>
          <cell r="AC689">
            <v>10</v>
          </cell>
          <cell r="AD689">
            <v>2532600</v>
          </cell>
          <cell r="AE689">
            <v>25326000</v>
          </cell>
          <cell r="AF689">
            <v>0</v>
          </cell>
          <cell r="AG689">
            <v>0</v>
          </cell>
          <cell r="AJ689">
            <v>545601</v>
          </cell>
          <cell r="AK689">
            <v>53</v>
          </cell>
        </row>
        <row r="690">
          <cell r="E690" t="str">
            <v>Hóa chất định lượng ferritin</v>
          </cell>
          <cell r="F690" t="str">
            <v>ACCESS FERRITIN; 33020</v>
          </cell>
          <cell r="H690" t="str">
            <v>Hộp</v>
          </cell>
          <cell r="I690" t="str">
            <v/>
          </cell>
          <cell r="J690" t="str">
            <v>Công ty TNHH Thiết bị Minh Tâm</v>
          </cell>
          <cell r="K690" t="str">
            <v>Beckman Coulter, Inc.</v>
          </cell>
          <cell r="L690" t="str">
            <v>Mỹ</v>
          </cell>
          <cell r="M690" t="str">
            <v/>
          </cell>
          <cell r="N690" t="str">
            <v>220001164/PCBB-BYT</v>
          </cell>
          <cell r="O690">
            <v>2532600</v>
          </cell>
          <cell r="P690">
            <v>2532600</v>
          </cell>
          <cell r="Q690">
            <v>2532600</v>
          </cell>
          <cell r="R690">
            <v>2532600</v>
          </cell>
          <cell r="S690" t="str">
            <v>440381</v>
          </cell>
          <cell r="T690" t="str">
            <v>743/QĐ-BVQY103</v>
          </cell>
          <cell r="U690">
            <v>45991</v>
          </cell>
          <cell r="V690">
            <v>0</v>
          </cell>
          <cell r="W690">
            <v>0</v>
          </cell>
          <cell r="X690">
            <v>1</v>
          </cell>
          <cell r="Y690">
            <v>1</v>
          </cell>
          <cell r="Z690">
            <v>0</v>
          </cell>
          <cell r="AA690">
            <v>2532600</v>
          </cell>
          <cell r="AB690">
            <v>2532600</v>
          </cell>
          <cell r="AC690">
            <v>1</v>
          </cell>
          <cell r="AD690">
            <v>2532600</v>
          </cell>
          <cell r="AE690">
            <v>2532600</v>
          </cell>
          <cell r="AF690">
            <v>0</v>
          </cell>
          <cell r="AG690">
            <v>0</v>
          </cell>
          <cell r="AJ690">
            <v>538361</v>
          </cell>
          <cell r="AK690">
            <v>53</v>
          </cell>
        </row>
        <row r="691">
          <cell r="E691" t="str">
            <v>Hóa chất định lượng ferritin</v>
          </cell>
          <cell r="F691" t="str">
            <v>ACCESS FERRITIN; 33020</v>
          </cell>
          <cell r="H691" t="str">
            <v>Hộp</v>
          </cell>
          <cell r="I691" t="str">
            <v/>
          </cell>
          <cell r="J691" t="str">
            <v>Công ty TNHH Thiết bị Minh Tâm</v>
          </cell>
          <cell r="K691" t="str">
            <v>Beckman Coulter, Inc.</v>
          </cell>
          <cell r="L691" t="str">
            <v>Mỹ</v>
          </cell>
          <cell r="M691" t="str">
            <v/>
          </cell>
          <cell r="N691" t="str">
            <v>220001164/PCBB-BYT</v>
          </cell>
          <cell r="O691">
            <v>2532600</v>
          </cell>
          <cell r="P691">
            <v>2532600</v>
          </cell>
          <cell r="Q691">
            <v>2532600</v>
          </cell>
          <cell r="R691">
            <v>2532600</v>
          </cell>
          <cell r="S691" t="str">
            <v>440313</v>
          </cell>
          <cell r="T691" t="str">
            <v>743/QĐ-BVQY103</v>
          </cell>
          <cell r="U691">
            <v>45961</v>
          </cell>
          <cell r="V691">
            <v>0</v>
          </cell>
          <cell r="W691">
            <v>0</v>
          </cell>
          <cell r="X691">
            <v>2</v>
          </cell>
          <cell r="Y691">
            <v>2</v>
          </cell>
          <cell r="Z691">
            <v>0</v>
          </cell>
          <cell r="AA691">
            <v>2532600</v>
          </cell>
          <cell r="AB691">
            <v>5065200</v>
          </cell>
          <cell r="AC691">
            <v>2</v>
          </cell>
          <cell r="AD691">
            <v>2532600</v>
          </cell>
          <cell r="AE691">
            <v>5065200</v>
          </cell>
          <cell r="AF691">
            <v>0</v>
          </cell>
          <cell r="AG691">
            <v>0</v>
          </cell>
          <cell r="AJ691">
            <v>534993</v>
          </cell>
          <cell r="AK691">
            <v>53</v>
          </cell>
        </row>
        <row r="692">
          <cell r="E692" t="str">
            <v>Hóa chất định lượng ferritin</v>
          </cell>
          <cell r="F692" t="str">
            <v>ACCESS FERRITIN; 33020</v>
          </cell>
          <cell r="H692" t="str">
            <v>Hộp</v>
          </cell>
          <cell r="I692" t="str">
            <v/>
          </cell>
          <cell r="J692" t="str">
            <v>Công ty TNHH Thiết bị Minh Tâm</v>
          </cell>
          <cell r="K692" t="str">
            <v>Beckman Coulter, Inc.</v>
          </cell>
          <cell r="L692" t="str">
            <v>Mỹ</v>
          </cell>
          <cell r="M692" t="str">
            <v/>
          </cell>
          <cell r="N692" t="str">
            <v>220001164/PCBB-BYT; 8085NK/BYT-TB-CT</v>
          </cell>
          <cell r="O692">
            <v>2532600</v>
          </cell>
          <cell r="P692">
            <v>2532600</v>
          </cell>
          <cell r="Q692">
            <v>2532600</v>
          </cell>
          <cell r="R692">
            <v>2532600</v>
          </cell>
          <cell r="S692" t="str">
            <v>439512</v>
          </cell>
          <cell r="T692" t="str">
            <v>4685/QĐ-BVQY103</v>
          </cell>
          <cell r="U692">
            <v>45777</v>
          </cell>
          <cell r="V692">
            <v>0</v>
          </cell>
          <cell r="W692">
            <v>0</v>
          </cell>
          <cell r="X692">
            <v>15</v>
          </cell>
          <cell r="Y692">
            <v>15</v>
          </cell>
          <cell r="Z692">
            <v>0</v>
          </cell>
          <cell r="AA692">
            <v>2532600</v>
          </cell>
          <cell r="AB692">
            <v>37989000</v>
          </cell>
          <cell r="AC692">
            <v>15</v>
          </cell>
          <cell r="AD692">
            <v>2532600</v>
          </cell>
          <cell r="AE692">
            <v>37989000</v>
          </cell>
          <cell r="AF692">
            <v>0</v>
          </cell>
          <cell r="AG692">
            <v>0</v>
          </cell>
          <cell r="AJ692">
            <v>387183</v>
          </cell>
          <cell r="AK692">
            <v>53</v>
          </cell>
        </row>
        <row r="693">
          <cell r="E693" t="str">
            <v>Hóa chất định lượng ferritin</v>
          </cell>
          <cell r="F693" t="str">
            <v>ACCESS FERRITIN; 33020</v>
          </cell>
          <cell r="H693" t="str">
            <v>Hộp</v>
          </cell>
          <cell r="I693" t="str">
            <v/>
          </cell>
          <cell r="J693" t="str">
            <v>Công ty TNHH Thiết bị Minh Tâm</v>
          </cell>
          <cell r="K693" t="str">
            <v>Beckman Coulter, Inc.</v>
          </cell>
          <cell r="L693" t="str">
            <v>Mỹ</v>
          </cell>
          <cell r="M693" t="str">
            <v/>
          </cell>
          <cell r="N693" t="str">
            <v>220001164/PCBB-BYT; 8085NK/BYT-TB-CT</v>
          </cell>
          <cell r="O693">
            <v>2532600</v>
          </cell>
          <cell r="P693">
            <v>2532600</v>
          </cell>
          <cell r="Q693">
            <v>2532600</v>
          </cell>
          <cell r="R693">
            <v>2532600</v>
          </cell>
          <cell r="S693" t="str">
            <v>439371</v>
          </cell>
          <cell r="T693" t="str">
            <v>4685/QĐ-BVQY103</v>
          </cell>
          <cell r="U693">
            <v>45747</v>
          </cell>
          <cell r="V693">
            <v>0</v>
          </cell>
          <cell r="W693">
            <v>0</v>
          </cell>
          <cell r="X693">
            <v>15</v>
          </cell>
          <cell r="Y693">
            <v>15</v>
          </cell>
          <cell r="Z693">
            <v>0</v>
          </cell>
          <cell r="AA693">
            <v>2532600</v>
          </cell>
          <cell r="AB693">
            <v>37989000</v>
          </cell>
          <cell r="AC693">
            <v>15</v>
          </cell>
          <cell r="AD693">
            <v>2532600</v>
          </cell>
          <cell r="AE693">
            <v>37989000</v>
          </cell>
          <cell r="AF693">
            <v>0</v>
          </cell>
          <cell r="AG693">
            <v>0</v>
          </cell>
          <cell r="AJ693">
            <v>376650</v>
          </cell>
          <cell r="AK693">
            <v>53</v>
          </cell>
        </row>
        <row r="694">
          <cell r="E694" t="str">
            <v>Hóa chất Định lượng Glucose</v>
          </cell>
          <cell r="F694" t="str">
            <v>OSR6221
GLUCOSE</v>
          </cell>
          <cell r="H694" t="str">
            <v>Hộp</v>
          </cell>
          <cell r="I694" t="str">
            <v/>
          </cell>
          <cell r="J694" t="str">
            <v>Công ty TNHH Thiết bị Minh Tâm</v>
          </cell>
          <cell r="K694" t="str">
            <v>Beckman Coulter Ireland Inc., Ai-len sản xuất cho Beckman Coulter, Inc., Mỹ</v>
          </cell>
          <cell r="L694" t="str">
            <v>Ailen</v>
          </cell>
          <cell r="M694" t="str">
            <v/>
          </cell>
          <cell r="N694" t="str">
            <v>230002233/PCBB-HN</v>
          </cell>
          <cell r="O694">
            <v>5097750</v>
          </cell>
          <cell r="P694">
            <v>5097750</v>
          </cell>
          <cell r="Q694">
            <v>5097750</v>
          </cell>
          <cell r="R694">
            <v>5097750</v>
          </cell>
          <cell r="S694" t="str">
            <v>2714</v>
          </cell>
          <cell r="T694" t="str">
            <v>743/QĐ-BVQY103</v>
          </cell>
          <cell r="U694">
            <v>46266</v>
          </cell>
          <cell r="V694">
            <v>0</v>
          </cell>
          <cell r="W694">
            <v>0</v>
          </cell>
          <cell r="X694">
            <v>17</v>
          </cell>
          <cell r="Y694">
            <v>17</v>
          </cell>
          <cell r="Z694">
            <v>0</v>
          </cell>
          <cell r="AA694">
            <v>5097750</v>
          </cell>
          <cell r="AB694">
            <v>86661750</v>
          </cell>
          <cell r="AC694">
            <v>17</v>
          </cell>
          <cell r="AD694">
            <v>5097750</v>
          </cell>
          <cell r="AE694">
            <v>86661750</v>
          </cell>
          <cell r="AF694">
            <v>0</v>
          </cell>
          <cell r="AG694">
            <v>0</v>
          </cell>
          <cell r="AJ694">
            <v>547066</v>
          </cell>
          <cell r="AK694">
            <v>44</v>
          </cell>
        </row>
        <row r="695">
          <cell r="E695" t="str">
            <v>Hóa chất Định lượng Glucose</v>
          </cell>
          <cell r="F695" t="str">
            <v>OSR6221
GLUCOSE</v>
          </cell>
          <cell r="H695" t="str">
            <v>Hộp</v>
          </cell>
          <cell r="I695" t="str">
            <v/>
          </cell>
          <cell r="J695" t="str">
            <v>Công ty TNHH Thiết bị Minh Tâm</v>
          </cell>
          <cell r="K695" t="str">
            <v>Beckman Coulter Ireland Inc., Ai-len sản xuất cho Beckman Coulter, Inc., Mỹ</v>
          </cell>
          <cell r="L695" t="str">
            <v>Ailen</v>
          </cell>
          <cell r="M695" t="str">
            <v/>
          </cell>
          <cell r="N695" t="str">
            <v>230002233/PCBB-HN</v>
          </cell>
          <cell r="O695">
            <v>5097750</v>
          </cell>
          <cell r="P695">
            <v>5097750</v>
          </cell>
          <cell r="Q695">
            <v>5097750</v>
          </cell>
          <cell r="R695">
            <v>5097750</v>
          </cell>
          <cell r="S695" t="str">
            <v>2713</v>
          </cell>
          <cell r="T695" t="str">
            <v>743/QĐ-BVQY103</v>
          </cell>
          <cell r="U695">
            <v>46235</v>
          </cell>
          <cell r="V695">
            <v>0</v>
          </cell>
          <cell r="W695">
            <v>0</v>
          </cell>
          <cell r="X695">
            <v>1</v>
          </cell>
          <cell r="Y695">
            <v>1</v>
          </cell>
          <cell r="Z695">
            <v>0</v>
          </cell>
          <cell r="AA695">
            <v>5097750</v>
          </cell>
          <cell r="AB695">
            <v>5097750</v>
          </cell>
          <cell r="AC695">
            <v>1</v>
          </cell>
          <cell r="AD695">
            <v>5097750</v>
          </cell>
          <cell r="AE695">
            <v>5097750</v>
          </cell>
          <cell r="AF695">
            <v>0</v>
          </cell>
          <cell r="AG695">
            <v>0</v>
          </cell>
          <cell r="AJ695">
            <v>537579</v>
          </cell>
          <cell r="AK695">
            <v>44</v>
          </cell>
        </row>
        <row r="696">
          <cell r="E696" t="str">
            <v>Hóa chất Định lượng Glucose</v>
          </cell>
          <cell r="F696" t="str">
            <v>OSR6221
GLUCOSE</v>
          </cell>
          <cell r="H696" t="str">
            <v>Hộp</v>
          </cell>
          <cell r="I696" t="str">
            <v/>
          </cell>
          <cell r="J696" t="str">
            <v>Công ty TNHH Thiết bị Minh Tâm</v>
          </cell>
          <cell r="K696" t="str">
            <v>Beckman Coulter Ireland Inc., Ai-len sản xuất cho Beckman Coulter, Inc., Mỹ</v>
          </cell>
          <cell r="L696" t="str">
            <v>Ailen</v>
          </cell>
          <cell r="M696" t="str">
            <v/>
          </cell>
          <cell r="N696" t="str">
            <v>230002233/PCBB-HN</v>
          </cell>
          <cell r="O696">
            <v>5097750</v>
          </cell>
          <cell r="P696">
            <v>5097750</v>
          </cell>
          <cell r="Q696">
            <v>5097750</v>
          </cell>
          <cell r="R696">
            <v>5097750</v>
          </cell>
          <cell r="S696" t="str">
            <v>2712</v>
          </cell>
          <cell r="T696" t="str">
            <v>743/QĐ-BVQY103</v>
          </cell>
          <cell r="U696">
            <v>46204</v>
          </cell>
          <cell r="V696">
            <v>0</v>
          </cell>
          <cell r="W696">
            <v>0</v>
          </cell>
          <cell r="X696">
            <v>9</v>
          </cell>
          <cell r="Y696">
            <v>9</v>
          </cell>
          <cell r="Z696">
            <v>0</v>
          </cell>
          <cell r="AA696">
            <v>5097750</v>
          </cell>
          <cell r="AB696">
            <v>45879750</v>
          </cell>
          <cell r="AC696">
            <v>9</v>
          </cell>
          <cell r="AD696">
            <v>5097750</v>
          </cell>
          <cell r="AE696">
            <v>45879750</v>
          </cell>
          <cell r="AF696">
            <v>0</v>
          </cell>
          <cell r="AG696">
            <v>0</v>
          </cell>
          <cell r="AJ696">
            <v>533554</v>
          </cell>
          <cell r="AK696">
            <v>44</v>
          </cell>
        </row>
        <row r="697">
          <cell r="E697" t="str">
            <v>Hóa chất Định lượng Glucose</v>
          </cell>
          <cell r="F697" t="str">
            <v>OSR6221
GLUCOSE</v>
          </cell>
          <cell r="H697" t="str">
            <v>Hộp</v>
          </cell>
          <cell r="I697" t="str">
            <v/>
          </cell>
          <cell r="J697" t="str">
            <v>Công ty TNHH Thiết bị Minh Tâm</v>
          </cell>
          <cell r="K697" t="str">
            <v>Beckman Coulter Ireland Inc., Ai-len sản xuất cho Beckman Coulter, Inc., Mỹ</v>
          </cell>
          <cell r="L697" t="str">
            <v>Ailen</v>
          </cell>
          <cell r="M697" t="str">
            <v/>
          </cell>
          <cell r="N697" t="str">
            <v>230002233/PCBB-HN</v>
          </cell>
          <cell r="O697">
            <v>5097708</v>
          </cell>
          <cell r="P697">
            <v>5097708</v>
          </cell>
          <cell r="Q697">
            <v>5097708</v>
          </cell>
          <cell r="R697">
            <v>5097708</v>
          </cell>
          <cell r="S697" t="str">
            <v>2711</v>
          </cell>
          <cell r="T697" t="str">
            <v>90/QĐ-BVQY103</v>
          </cell>
          <cell r="U697">
            <v>46174</v>
          </cell>
          <cell r="V697">
            <v>0</v>
          </cell>
          <cell r="W697">
            <v>0</v>
          </cell>
          <cell r="X697">
            <v>7</v>
          </cell>
          <cell r="Y697">
            <v>7</v>
          </cell>
          <cell r="Z697">
            <v>0</v>
          </cell>
          <cell r="AA697">
            <v>5097708</v>
          </cell>
          <cell r="AB697">
            <v>35683956</v>
          </cell>
          <cell r="AC697">
            <v>7</v>
          </cell>
          <cell r="AD697">
            <v>5097708</v>
          </cell>
          <cell r="AE697">
            <v>35683956</v>
          </cell>
          <cell r="AF697">
            <v>0</v>
          </cell>
          <cell r="AG697">
            <v>0</v>
          </cell>
          <cell r="AJ697">
            <v>527727</v>
          </cell>
          <cell r="AK697">
            <v>44</v>
          </cell>
        </row>
        <row r="698">
          <cell r="E698" t="str">
            <v>Hóa chất Định lượng Glucose</v>
          </cell>
          <cell r="F698" t="str">
            <v>OSR6221
GLUCOSE</v>
          </cell>
          <cell r="H698" t="str">
            <v>Hộp</v>
          </cell>
          <cell r="I698" t="str">
            <v/>
          </cell>
          <cell r="J698" t="str">
            <v>Công ty TNHH Thiết bị Minh Tâm</v>
          </cell>
          <cell r="K698" t="str">
            <v>Beckman Coulter Ireland Inc., Ai-len sản xuất cho Beckman Coulter, Inc., Mỹ</v>
          </cell>
          <cell r="L698" t="str">
            <v>Ailen</v>
          </cell>
          <cell r="M698" t="str">
            <v/>
          </cell>
          <cell r="N698" t="str">
            <v>230002233/PCBB-HN</v>
          </cell>
          <cell r="O698">
            <v>5097750</v>
          </cell>
          <cell r="P698">
            <v>5097750</v>
          </cell>
          <cell r="Q698">
            <v>5097750</v>
          </cell>
          <cell r="R698">
            <v>5097750</v>
          </cell>
          <cell r="S698" t="str">
            <v>2711</v>
          </cell>
          <cell r="T698" t="str">
            <v>4573/QĐ-BVQY103</v>
          </cell>
          <cell r="U698">
            <v>46174</v>
          </cell>
          <cell r="V698">
            <v>0</v>
          </cell>
          <cell r="W698">
            <v>0</v>
          </cell>
          <cell r="X698">
            <v>5</v>
          </cell>
          <cell r="Y698">
            <v>5</v>
          </cell>
          <cell r="Z698">
            <v>0</v>
          </cell>
          <cell r="AA698">
            <v>5097750</v>
          </cell>
          <cell r="AB698">
            <v>25488750</v>
          </cell>
          <cell r="AC698">
            <v>5</v>
          </cell>
          <cell r="AD698">
            <v>5097750</v>
          </cell>
          <cell r="AE698">
            <v>25488750</v>
          </cell>
          <cell r="AF698">
            <v>0</v>
          </cell>
          <cell r="AG698">
            <v>0</v>
          </cell>
          <cell r="AJ698">
            <v>523336</v>
          </cell>
          <cell r="AK698">
            <v>44</v>
          </cell>
        </row>
        <row r="699">
          <cell r="E699" t="str">
            <v>Hóa chất Định lượng Glucose</v>
          </cell>
          <cell r="F699" t="str">
            <v>OSR6221
GLUCOSE</v>
          </cell>
          <cell r="H699" t="str">
            <v>Hộp</v>
          </cell>
          <cell r="I699" t="str">
            <v/>
          </cell>
          <cell r="J699" t="str">
            <v>Công ty TNHH Thiết bị Minh Tâm</v>
          </cell>
          <cell r="K699" t="str">
            <v>Beckman Coulter Ireland Inc., Ai-len sản xuất cho Beckman Coulter, Inc., Mỹ</v>
          </cell>
          <cell r="L699" t="str">
            <v>Ailen</v>
          </cell>
          <cell r="M699" t="str">
            <v/>
          </cell>
          <cell r="N699" t="str">
            <v>230002233/PCBB-HN</v>
          </cell>
          <cell r="O699">
            <v>5097750</v>
          </cell>
          <cell r="P699">
            <v>5097750</v>
          </cell>
          <cell r="Q699">
            <v>5097750</v>
          </cell>
          <cell r="R699">
            <v>5097750</v>
          </cell>
          <cell r="S699" t="str">
            <v>2709</v>
          </cell>
          <cell r="T699" t="str">
            <v>2851/QĐ-BVQY103</v>
          </cell>
          <cell r="U699">
            <v>46113</v>
          </cell>
          <cell r="V699">
            <v>0</v>
          </cell>
          <cell r="W699">
            <v>0</v>
          </cell>
          <cell r="X699">
            <v>5</v>
          </cell>
          <cell r="Y699">
            <v>5</v>
          </cell>
          <cell r="Z699">
            <v>0</v>
          </cell>
          <cell r="AA699">
            <v>5097750</v>
          </cell>
          <cell r="AB699">
            <v>25488750</v>
          </cell>
          <cell r="AC699">
            <v>5</v>
          </cell>
          <cell r="AD699">
            <v>5097750</v>
          </cell>
          <cell r="AE699">
            <v>25488750</v>
          </cell>
          <cell r="AF699">
            <v>0</v>
          </cell>
          <cell r="AG699">
            <v>0</v>
          </cell>
          <cell r="AJ699">
            <v>386650</v>
          </cell>
          <cell r="AK699">
            <v>44</v>
          </cell>
        </row>
        <row r="700">
          <cell r="E700" t="str">
            <v>Hóa chất Định lượng hFSH</v>
          </cell>
          <cell r="F700" t="str">
            <v>33520
ACCESS hFSH</v>
          </cell>
          <cell r="H700" t="str">
            <v>Hộp</v>
          </cell>
          <cell r="I700" t="str">
            <v/>
          </cell>
          <cell r="J700" t="str">
            <v>Công ty TNHH Thiết bị Minh Tâm</v>
          </cell>
          <cell r="K700" t="str">
            <v>Beckman Coulter, Inc., Mỹ</v>
          </cell>
          <cell r="L700" t="str">
            <v>Hoa Kỳ</v>
          </cell>
          <cell r="M700" t="str">
            <v/>
          </cell>
          <cell r="N700" t="str">
            <v>220001174/PCBB-BYT</v>
          </cell>
          <cell r="O700">
            <v>3797850</v>
          </cell>
          <cell r="P700">
            <v>3797850</v>
          </cell>
          <cell r="Q700">
            <v>3797850</v>
          </cell>
          <cell r="R700">
            <v>3797850</v>
          </cell>
          <cell r="S700" t="str">
            <v>439645</v>
          </cell>
          <cell r="T700" t="str">
            <v>90/QĐ-BVQY103</v>
          </cell>
          <cell r="U700">
            <v>46142</v>
          </cell>
          <cell r="V700">
            <v>0</v>
          </cell>
          <cell r="W700">
            <v>0</v>
          </cell>
          <cell r="X700">
            <v>2</v>
          </cell>
          <cell r="Y700">
            <v>2</v>
          </cell>
          <cell r="Z700">
            <v>0</v>
          </cell>
          <cell r="AA700">
            <v>3797850</v>
          </cell>
          <cell r="AB700">
            <v>7595700</v>
          </cell>
          <cell r="AC700">
            <v>2</v>
          </cell>
          <cell r="AD700">
            <v>3797850</v>
          </cell>
          <cell r="AE700">
            <v>7595700</v>
          </cell>
          <cell r="AF700">
            <v>0</v>
          </cell>
          <cell r="AG700">
            <v>0</v>
          </cell>
          <cell r="AJ700">
            <v>527720</v>
          </cell>
          <cell r="AK700">
            <v>2</v>
          </cell>
        </row>
        <row r="701">
          <cell r="E701" t="str">
            <v>Hóa chất Định lượng hLH</v>
          </cell>
          <cell r="F701" t="str">
            <v>33510
ACCESS hLH</v>
          </cell>
          <cell r="H701" t="str">
            <v>Hộp</v>
          </cell>
          <cell r="I701" t="str">
            <v/>
          </cell>
          <cell r="J701" t="str">
            <v>Công ty TNHH Thiết bị Minh Tâm</v>
          </cell>
          <cell r="K701" t="str">
            <v>Beckman Coulter, Inc., Mỹ</v>
          </cell>
          <cell r="L701" t="str">
            <v>Hoa Kỳ</v>
          </cell>
          <cell r="M701" t="str">
            <v/>
          </cell>
          <cell r="N701" t="str">
            <v>220001173/PCBB-BYT</v>
          </cell>
          <cell r="O701">
            <v>3797850</v>
          </cell>
          <cell r="P701">
            <v>3797850</v>
          </cell>
          <cell r="Q701">
            <v>3797850</v>
          </cell>
          <cell r="R701">
            <v>3797850</v>
          </cell>
          <cell r="S701" t="str">
            <v>439916</v>
          </cell>
          <cell r="T701" t="str">
            <v>90/QĐ-BVQY103</v>
          </cell>
          <cell r="U701">
            <v>46203</v>
          </cell>
          <cell r="V701">
            <v>0</v>
          </cell>
          <cell r="W701">
            <v>0</v>
          </cell>
          <cell r="X701">
            <v>2</v>
          </cell>
          <cell r="Y701">
            <v>2</v>
          </cell>
          <cell r="Z701">
            <v>0</v>
          </cell>
          <cell r="AA701">
            <v>3797850</v>
          </cell>
          <cell r="AB701">
            <v>7595700</v>
          </cell>
          <cell r="AC701">
            <v>2</v>
          </cell>
          <cell r="AD701">
            <v>3797850</v>
          </cell>
          <cell r="AE701">
            <v>7595700</v>
          </cell>
          <cell r="AF701">
            <v>0</v>
          </cell>
          <cell r="AG701">
            <v>0</v>
          </cell>
          <cell r="AJ701">
            <v>527719</v>
          </cell>
          <cell r="AK701">
            <v>2</v>
          </cell>
        </row>
        <row r="702">
          <cell r="E702" t="str">
            <v>Hóa chất định lượng iPTH</v>
          </cell>
          <cell r="F702" t="str">
            <v>A16972
ACCESS INTACT PTH (iPTH)</v>
          </cell>
          <cell r="H702" t="str">
            <v>Hộp</v>
          </cell>
          <cell r="I702" t="str">
            <v/>
          </cell>
          <cell r="J702" t="str">
            <v>Công ty TNHH Thiết bị Minh Tâm</v>
          </cell>
          <cell r="K702" t="str">
            <v>Beckman Coulter, Inc., Mỹ</v>
          </cell>
          <cell r="L702" t="str">
            <v>Hoa Kỳ</v>
          </cell>
          <cell r="M702" t="str">
            <v/>
          </cell>
          <cell r="N702" t="str">
            <v>2100387ĐKLH/BYT-TB-CT</v>
          </cell>
          <cell r="O702">
            <v>8071350</v>
          </cell>
          <cell r="P702">
            <v>8071350</v>
          </cell>
          <cell r="Q702">
            <v>8071350</v>
          </cell>
          <cell r="R702">
            <v>8071350</v>
          </cell>
          <cell r="S702" t="str">
            <v>440090</v>
          </cell>
          <cell r="T702" t="str">
            <v>4573/QĐ-BVQY103</v>
          </cell>
          <cell r="U702">
            <v>45900</v>
          </cell>
          <cell r="V702">
            <v>0</v>
          </cell>
          <cell r="W702">
            <v>0</v>
          </cell>
          <cell r="X702">
            <v>10</v>
          </cell>
          <cell r="Y702">
            <v>10</v>
          </cell>
          <cell r="Z702">
            <v>0</v>
          </cell>
          <cell r="AA702">
            <v>8071350</v>
          </cell>
          <cell r="AB702">
            <v>80713500</v>
          </cell>
          <cell r="AC702">
            <v>10</v>
          </cell>
          <cell r="AD702">
            <v>8071350</v>
          </cell>
          <cell r="AE702">
            <v>80713500</v>
          </cell>
          <cell r="AF702">
            <v>0</v>
          </cell>
          <cell r="AG702">
            <v>0</v>
          </cell>
          <cell r="AJ702">
            <v>524256</v>
          </cell>
          <cell r="AK702">
            <v>15</v>
          </cell>
        </row>
        <row r="703">
          <cell r="E703" t="str">
            <v>Hóa chất định lượng iPTH</v>
          </cell>
          <cell r="F703" t="str">
            <v>A16972
ACCESS INTACT PTH (iPTH)</v>
          </cell>
          <cell r="H703" t="str">
            <v>Hộp</v>
          </cell>
          <cell r="I703" t="str">
            <v/>
          </cell>
          <cell r="J703" t="str">
            <v>Công ty TNHH Thiết bị Minh Tâm</v>
          </cell>
          <cell r="K703" t="str">
            <v>Beckman Coulter, Inc., Mỹ</v>
          </cell>
          <cell r="L703" t="str">
            <v>Hoa Kỳ</v>
          </cell>
          <cell r="M703" t="str">
            <v/>
          </cell>
          <cell r="N703" t="str">
            <v>2100387ĐKLH/BYT-TB-CT</v>
          </cell>
          <cell r="O703">
            <v>8071350</v>
          </cell>
          <cell r="P703">
            <v>8071350</v>
          </cell>
          <cell r="Q703">
            <v>8071350</v>
          </cell>
          <cell r="R703">
            <v>8071350</v>
          </cell>
          <cell r="S703" t="str">
            <v>439650</v>
          </cell>
          <cell r="T703" t="str">
            <v>2851/QĐ-BVQY103</v>
          </cell>
          <cell r="U703">
            <v>45808</v>
          </cell>
          <cell r="V703">
            <v>0</v>
          </cell>
          <cell r="W703">
            <v>0</v>
          </cell>
          <cell r="X703">
            <v>2</v>
          </cell>
          <cell r="Y703">
            <v>2</v>
          </cell>
          <cell r="Z703">
            <v>0</v>
          </cell>
          <cell r="AA703">
            <v>8071350</v>
          </cell>
          <cell r="AB703">
            <v>16142700</v>
          </cell>
          <cell r="AC703">
            <v>2</v>
          </cell>
          <cell r="AD703">
            <v>8071350</v>
          </cell>
          <cell r="AE703">
            <v>16142700</v>
          </cell>
          <cell r="AF703">
            <v>0</v>
          </cell>
          <cell r="AG703">
            <v>0</v>
          </cell>
          <cell r="AJ703">
            <v>394957</v>
          </cell>
          <cell r="AK703">
            <v>15</v>
          </cell>
        </row>
        <row r="704">
          <cell r="E704" t="str">
            <v>Hóa chất định lượng iPTH</v>
          </cell>
          <cell r="F704" t="str">
            <v>A16972
ACCESS INTACT PTH (iPTH)</v>
          </cell>
          <cell r="H704" t="str">
            <v>Hộp</v>
          </cell>
          <cell r="I704" t="str">
            <v/>
          </cell>
          <cell r="J704" t="str">
            <v>Công ty TNHH Thiết bị Minh Tâm</v>
          </cell>
          <cell r="K704" t="str">
            <v>Beckman Coulter, Inc., Mỹ</v>
          </cell>
          <cell r="L704" t="str">
            <v>Hoa Kỳ</v>
          </cell>
          <cell r="M704" t="str">
            <v/>
          </cell>
          <cell r="N704" t="str">
            <v>2100387ĐKLH/BYT-TB-CT</v>
          </cell>
          <cell r="O704">
            <v>8071350</v>
          </cell>
          <cell r="P704">
            <v>8071350</v>
          </cell>
          <cell r="Q704">
            <v>8071350</v>
          </cell>
          <cell r="R704">
            <v>8071350</v>
          </cell>
          <cell r="S704" t="str">
            <v>439206</v>
          </cell>
          <cell r="T704" t="str">
            <v>2851/QĐ-BVQY103</v>
          </cell>
          <cell r="U704">
            <v>45716</v>
          </cell>
          <cell r="V704">
            <v>0</v>
          </cell>
          <cell r="W704">
            <v>0</v>
          </cell>
          <cell r="X704">
            <v>3</v>
          </cell>
          <cell r="Y704">
            <v>3</v>
          </cell>
          <cell r="Z704">
            <v>0</v>
          </cell>
          <cell r="AA704">
            <v>8071350</v>
          </cell>
          <cell r="AB704">
            <v>24214050</v>
          </cell>
          <cell r="AC704">
            <v>3</v>
          </cell>
          <cell r="AD704">
            <v>8071350</v>
          </cell>
          <cell r="AE704">
            <v>24214050</v>
          </cell>
          <cell r="AF704">
            <v>0</v>
          </cell>
          <cell r="AG704">
            <v>0</v>
          </cell>
          <cell r="AJ704">
            <v>386669</v>
          </cell>
          <cell r="AK704">
            <v>15</v>
          </cell>
        </row>
        <row r="705">
          <cell r="E705" t="str">
            <v>Hóa chất định lượng Mg</v>
          </cell>
          <cell r="F705" t="str">
            <v>OSR6189
MAGNESIUM</v>
          </cell>
          <cell r="H705" t="str">
            <v>Hộp</v>
          </cell>
          <cell r="I705" t="str">
            <v/>
          </cell>
          <cell r="J705" t="str">
            <v>Công ty TNHH Thiết bị Minh Tâm</v>
          </cell>
          <cell r="K705" t="str">
            <v>Beckman Coulter Ireland Inc., Ai-len sản xuất cho Beckman Coulter, Inc., Mỹ</v>
          </cell>
          <cell r="L705" t="str">
            <v>Ailen</v>
          </cell>
          <cell r="M705" t="str">
            <v/>
          </cell>
          <cell r="N705" t="str">
            <v>240002872/PCBB-HN</v>
          </cell>
          <cell r="O705">
            <v>2197440</v>
          </cell>
          <cell r="P705">
            <v>2197440</v>
          </cell>
          <cell r="Q705">
            <v>2197440</v>
          </cell>
          <cell r="R705">
            <v>2197440</v>
          </cell>
          <cell r="S705" t="str">
            <v>2723</v>
          </cell>
          <cell r="T705" t="str">
            <v>743/QĐ-BVQY103</v>
          </cell>
          <cell r="U705">
            <v>46266</v>
          </cell>
          <cell r="V705">
            <v>0</v>
          </cell>
          <cell r="W705">
            <v>0</v>
          </cell>
          <cell r="X705">
            <v>2</v>
          </cell>
          <cell r="Y705">
            <v>2</v>
          </cell>
          <cell r="Z705">
            <v>0</v>
          </cell>
          <cell r="AA705">
            <v>2197440</v>
          </cell>
          <cell r="AB705">
            <v>4394880</v>
          </cell>
          <cell r="AC705">
            <v>2</v>
          </cell>
          <cell r="AD705">
            <v>2197440</v>
          </cell>
          <cell r="AE705">
            <v>4394880</v>
          </cell>
          <cell r="AF705">
            <v>0</v>
          </cell>
          <cell r="AG705">
            <v>0</v>
          </cell>
          <cell r="AJ705">
            <v>534922</v>
          </cell>
          <cell r="AK705">
            <v>4</v>
          </cell>
        </row>
        <row r="706">
          <cell r="E706" t="str">
            <v>Hóa chất định lượng Mg</v>
          </cell>
          <cell r="F706" t="str">
            <v>OSR6189
MAGNESIUM</v>
          </cell>
          <cell r="H706" t="str">
            <v>Hộp</v>
          </cell>
          <cell r="I706" t="str">
            <v/>
          </cell>
          <cell r="J706" t="str">
            <v>Công ty TNHH Thiết bị Minh Tâm</v>
          </cell>
          <cell r="K706" t="str">
            <v>Beckman Coulter Ireland Inc., Ai-len sản xuất cho Beckman Coulter, Inc., Mỹ</v>
          </cell>
          <cell r="L706" t="str">
            <v>Ailen</v>
          </cell>
          <cell r="M706" t="str">
            <v/>
          </cell>
          <cell r="N706" t="str">
            <v>240002872/PCBB-HN</v>
          </cell>
          <cell r="O706">
            <v>2195508</v>
          </cell>
          <cell r="P706">
            <v>2195508</v>
          </cell>
          <cell r="Q706">
            <v>2195508</v>
          </cell>
          <cell r="R706">
            <v>2195508</v>
          </cell>
          <cell r="S706" t="str">
            <v>2720</v>
          </cell>
          <cell r="T706" t="str">
            <v>4573/QĐ-BVQY103</v>
          </cell>
          <cell r="U706">
            <v>46204</v>
          </cell>
          <cell r="V706">
            <v>0</v>
          </cell>
          <cell r="W706">
            <v>0</v>
          </cell>
          <cell r="X706">
            <v>2</v>
          </cell>
          <cell r="Y706">
            <v>2</v>
          </cell>
          <cell r="Z706">
            <v>0</v>
          </cell>
          <cell r="AA706">
            <v>2195508</v>
          </cell>
          <cell r="AB706">
            <v>4391016</v>
          </cell>
          <cell r="AC706">
            <v>2</v>
          </cell>
          <cell r="AD706">
            <v>2195508</v>
          </cell>
          <cell r="AE706">
            <v>4391016</v>
          </cell>
          <cell r="AF706">
            <v>0</v>
          </cell>
          <cell r="AG706">
            <v>0</v>
          </cell>
          <cell r="AJ706">
            <v>523335</v>
          </cell>
          <cell r="AK706">
            <v>4</v>
          </cell>
        </row>
        <row r="707">
          <cell r="E707" t="str">
            <v>Hóa chất Định lượng PSA toàn phần</v>
          </cell>
          <cell r="F707" t="str">
            <v>37200
ACCESS HYBRITECH PSA</v>
          </cell>
          <cell r="H707" t="str">
            <v>Hộp</v>
          </cell>
          <cell r="I707" t="str">
            <v/>
          </cell>
          <cell r="J707" t="str">
            <v>Công ty TNHH Thiết bị Minh Tâm</v>
          </cell>
          <cell r="K707" t="str">
            <v>Beckman Coulter, Inc., Mỹ</v>
          </cell>
          <cell r="L707" t="str">
            <v>Hoa Kỳ</v>
          </cell>
          <cell r="M707" t="str">
            <v/>
          </cell>
          <cell r="N707" t="str">
            <v>2400230ĐKLH/BYT-HTTB</v>
          </cell>
          <cell r="O707">
            <v>5696250</v>
          </cell>
          <cell r="P707">
            <v>5696250</v>
          </cell>
          <cell r="Q707">
            <v>5696250</v>
          </cell>
          <cell r="R707">
            <v>5696250</v>
          </cell>
          <cell r="S707" t="str">
            <v>538220</v>
          </cell>
          <cell r="T707" t="str">
            <v>743/QĐ-BVQY103</v>
          </cell>
          <cell r="U707">
            <v>46081</v>
          </cell>
          <cell r="V707">
            <v>0</v>
          </cell>
          <cell r="W707">
            <v>0</v>
          </cell>
          <cell r="X707">
            <v>25</v>
          </cell>
          <cell r="Y707">
            <v>25</v>
          </cell>
          <cell r="Z707">
            <v>0</v>
          </cell>
          <cell r="AA707">
            <v>5696250</v>
          </cell>
          <cell r="AB707">
            <v>142406250</v>
          </cell>
          <cell r="AC707">
            <v>25</v>
          </cell>
          <cell r="AD707">
            <v>5696250</v>
          </cell>
          <cell r="AE707">
            <v>142406250</v>
          </cell>
          <cell r="AF707">
            <v>0</v>
          </cell>
          <cell r="AG707">
            <v>0</v>
          </cell>
          <cell r="AJ707">
            <v>545606</v>
          </cell>
          <cell r="AK707">
            <v>54</v>
          </cell>
        </row>
        <row r="708">
          <cell r="E708" t="str">
            <v>Hóa chất Định lượng PSA toàn phần</v>
          </cell>
          <cell r="F708" t="str">
            <v>37200
ACCESS HYBRITECH PSA</v>
          </cell>
          <cell r="H708" t="str">
            <v>Hộp</v>
          </cell>
          <cell r="I708" t="str">
            <v/>
          </cell>
          <cell r="J708" t="str">
            <v>Công ty TNHH Thiết bị Minh Tâm</v>
          </cell>
          <cell r="K708" t="str">
            <v>Beckman Coulter, Inc., Mỹ</v>
          </cell>
          <cell r="L708" t="str">
            <v>Hoa Kỳ</v>
          </cell>
          <cell r="M708" t="str">
            <v/>
          </cell>
          <cell r="N708" t="str">
            <v>2400230ĐKLH/BYT-HTTB</v>
          </cell>
          <cell r="O708">
            <v>5696250</v>
          </cell>
          <cell r="P708">
            <v>5696250</v>
          </cell>
          <cell r="Q708">
            <v>5696250</v>
          </cell>
          <cell r="R708">
            <v>5696250</v>
          </cell>
          <cell r="S708" t="str">
            <v>440457</v>
          </cell>
          <cell r="T708" t="str">
            <v>90/QĐ-BVQY103</v>
          </cell>
          <cell r="U708">
            <v>45991</v>
          </cell>
          <cell r="V708">
            <v>0</v>
          </cell>
          <cell r="W708">
            <v>0</v>
          </cell>
          <cell r="X708">
            <v>4</v>
          </cell>
          <cell r="Y708">
            <v>4</v>
          </cell>
          <cell r="Z708">
            <v>0</v>
          </cell>
          <cell r="AA708">
            <v>5696250</v>
          </cell>
          <cell r="AB708">
            <v>22785000</v>
          </cell>
          <cell r="AC708">
            <v>4</v>
          </cell>
          <cell r="AD708">
            <v>5696250</v>
          </cell>
          <cell r="AE708">
            <v>22785000</v>
          </cell>
          <cell r="AF708">
            <v>0</v>
          </cell>
          <cell r="AG708">
            <v>0</v>
          </cell>
          <cell r="AJ708">
            <v>543259</v>
          </cell>
          <cell r="AK708">
            <v>54</v>
          </cell>
        </row>
        <row r="709">
          <cell r="E709" t="str">
            <v>Hóa chất Định lượng PSA toàn phần</v>
          </cell>
          <cell r="F709" t="str">
            <v>37200
ACCESS HYBRITECH PSA</v>
          </cell>
          <cell r="H709" t="str">
            <v>Hộp</v>
          </cell>
          <cell r="I709" t="str">
            <v/>
          </cell>
          <cell r="J709" t="str">
            <v>Công ty TNHH Thiết bị Minh Tâm</v>
          </cell>
          <cell r="K709" t="str">
            <v>Beckman Coulter, Inc., Mỹ</v>
          </cell>
          <cell r="L709" t="str">
            <v>Hoa Kỳ</v>
          </cell>
          <cell r="M709" t="str">
            <v/>
          </cell>
          <cell r="N709" t="str">
            <v>2400230ĐKLH/BYT-HTTB</v>
          </cell>
          <cell r="O709">
            <v>5696250</v>
          </cell>
          <cell r="P709">
            <v>5696250</v>
          </cell>
          <cell r="Q709">
            <v>5696250</v>
          </cell>
          <cell r="R709">
            <v>5696250</v>
          </cell>
          <cell r="S709" t="str">
            <v>440087</v>
          </cell>
          <cell r="T709" t="str">
            <v>743/QĐ-BVQY103</v>
          </cell>
          <cell r="U709">
            <v>45900</v>
          </cell>
          <cell r="V709">
            <v>0</v>
          </cell>
          <cell r="W709">
            <v>0</v>
          </cell>
          <cell r="X709">
            <v>11</v>
          </cell>
          <cell r="Y709">
            <v>11</v>
          </cell>
          <cell r="Z709">
            <v>0</v>
          </cell>
          <cell r="AA709">
            <v>5696250</v>
          </cell>
          <cell r="AB709">
            <v>62658750</v>
          </cell>
          <cell r="AC709">
            <v>11</v>
          </cell>
          <cell r="AD709">
            <v>5696250</v>
          </cell>
          <cell r="AE709">
            <v>62658750</v>
          </cell>
          <cell r="AF709">
            <v>0</v>
          </cell>
          <cell r="AG709">
            <v>0</v>
          </cell>
          <cell r="AJ709">
            <v>532013</v>
          </cell>
          <cell r="AK709">
            <v>54</v>
          </cell>
        </row>
        <row r="710">
          <cell r="E710" t="str">
            <v>Hóa chất Định lượng PSA toàn phần</v>
          </cell>
          <cell r="F710" t="str">
            <v>37200
ACCESS HYBRITECH PSA</v>
          </cell>
          <cell r="H710" t="str">
            <v>Hộp</v>
          </cell>
          <cell r="I710" t="str">
            <v/>
          </cell>
          <cell r="J710" t="str">
            <v>Công ty TNHH Thiết bị Minh Tâm</v>
          </cell>
          <cell r="K710" t="str">
            <v>Beckman Coulter, Inc., Mỹ</v>
          </cell>
          <cell r="L710" t="str">
            <v>Hoa Kỳ</v>
          </cell>
          <cell r="M710" t="str">
            <v/>
          </cell>
          <cell r="N710" t="str">
            <v>2400230ĐKLH/BYT-HTTB</v>
          </cell>
          <cell r="O710">
            <v>5696250</v>
          </cell>
          <cell r="P710">
            <v>5696250</v>
          </cell>
          <cell r="Q710">
            <v>5696250</v>
          </cell>
          <cell r="R710">
            <v>5696250</v>
          </cell>
          <cell r="S710" t="str">
            <v>439815</v>
          </cell>
          <cell r="T710" t="str">
            <v>4573/QĐ-BVQY103</v>
          </cell>
          <cell r="U710">
            <v>45838</v>
          </cell>
          <cell r="V710">
            <v>0</v>
          </cell>
          <cell r="W710">
            <v>0</v>
          </cell>
          <cell r="X710">
            <v>5</v>
          </cell>
          <cell r="Y710">
            <v>5</v>
          </cell>
          <cell r="Z710">
            <v>0</v>
          </cell>
          <cell r="AA710">
            <v>5696250</v>
          </cell>
          <cell r="AB710">
            <v>28481250</v>
          </cell>
          <cell r="AC710">
            <v>5</v>
          </cell>
          <cell r="AD710">
            <v>5696250</v>
          </cell>
          <cell r="AE710">
            <v>28481250</v>
          </cell>
          <cell r="AF710">
            <v>0</v>
          </cell>
          <cell r="AG710">
            <v>0</v>
          </cell>
          <cell r="AJ710">
            <v>524257</v>
          </cell>
          <cell r="AK710">
            <v>54</v>
          </cell>
        </row>
        <row r="711">
          <cell r="E711" t="str">
            <v>Hóa chất Định lượng PSA toàn phần</v>
          </cell>
          <cell r="F711" t="str">
            <v>37200
ACCESS HYBRITECH PSA</v>
          </cell>
          <cell r="H711" t="str">
            <v>Hộp</v>
          </cell>
          <cell r="I711" t="str">
            <v/>
          </cell>
          <cell r="J711" t="str">
            <v>Công ty TNHH Thiết bị Minh Tâm</v>
          </cell>
          <cell r="K711" t="str">
            <v>Beckman Coulter, Inc., Mỹ</v>
          </cell>
          <cell r="L711" t="str">
            <v>Hoa Kỳ</v>
          </cell>
          <cell r="M711" t="str">
            <v/>
          </cell>
          <cell r="N711" t="str">
            <v>2400230ĐKLH/BYT-HTTB</v>
          </cell>
          <cell r="O711">
            <v>5701500</v>
          </cell>
          <cell r="P711">
            <v>5701500</v>
          </cell>
          <cell r="Q711">
            <v>5701500</v>
          </cell>
          <cell r="R711">
            <v>5701500</v>
          </cell>
          <cell r="S711" t="str">
            <v>439981</v>
          </cell>
          <cell r="T711" t="str">
            <v>4389/QĐ-BVQY103</v>
          </cell>
          <cell r="U711">
            <v>45869</v>
          </cell>
          <cell r="V711">
            <v>0</v>
          </cell>
          <cell r="W711">
            <v>0</v>
          </cell>
          <cell r="X711">
            <v>6</v>
          </cell>
          <cell r="Y711">
            <v>6</v>
          </cell>
          <cell r="Z711">
            <v>0</v>
          </cell>
          <cell r="AA711">
            <v>5701500</v>
          </cell>
          <cell r="AB711">
            <v>34209000</v>
          </cell>
          <cell r="AC711">
            <v>6</v>
          </cell>
          <cell r="AD711">
            <v>5701500</v>
          </cell>
          <cell r="AE711">
            <v>34209000</v>
          </cell>
          <cell r="AF711">
            <v>0</v>
          </cell>
          <cell r="AG711">
            <v>0</v>
          </cell>
          <cell r="AJ711">
            <v>522164</v>
          </cell>
          <cell r="AK711">
            <v>54</v>
          </cell>
        </row>
        <row r="712">
          <cell r="E712" t="str">
            <v>Hóa chất Định lượng PSA toàn phần</v>
          </cell>
          <cell r="F712" t="str">
            <v>37200
ACCESS HYBRITECH PSA</v>
          </cell>
          <cell r="H712" t="str">
            <v>Hộp</v>
          </cell>
          <cell r="I712" t="str">
            <v/>
          </cell>
          <cell r="J712" t="str">
            <v>Công ty TNHH Thiết bị Minh Tâm</v>
          </cell>
          <cell r="K712" t="str">
            <v>Beckman Coulter, Inc., Mỹ</v>
          </cell>
          <cell r="L712" t="str">
            <v>Hoa Kỳ</v>
          </cell>
          <cell r="M712" t="str">
            <v/>
          </cell>
          <cell r="N712" t="str">
            <v>2400230ĐKLH/BYT-HTTB</v>
          </cell>
          <cell r="O712">
            <v>5696250</v>
          </cell>
          <cell r="P712">
            <v>5696250</v>
          </cell>
          <cell r="Q712">
            <v>5696250</v>
          </cell>
          <cell r="R712">
            <v>5696250</v>
          </cell>
          <cell r="S712" t="str">
            <v>439578</v>
          </cell>
          <cell r="T712" t="str">
            <v>2851/QĐ-BVQY103</v>
          </cell>
          <cell r="U712">
            <v>45777</v>
          </cell>
          <cell r="V712">
            <v>0</v>
          </cell>
          <cell r="W712">
            <v>0</v>
          </cell>
          <cell r="X712">
            <v>3</v>
          </cell>
          <cell r="Y712">
            <v>3</v>
          </cell>
          <cell r="Z712">
            <v>0</v>
          </cell>
          <cell r="AA712">
            <v>5696250</v>
          </cell>
          <cell r="AB712">
            <v>17088750</v>
          </cell>
          <cell r="AC712">
            <v>3</v>
          </cell>
          <cell r="AD712">
            <v>5696250</v>
          </cell>
          <cell r="AE712">
            <v>17088750</v>
          </cell>
          <cell r="AF712">
            <v>0</v>
          </cell>
          <cell r="AG712">
            <v>0</v>
          </cell>
          <cell r="AJ712">
            <v>386663</v>
          </cell>
          <cell r="AK712">
            <v>54</v>
          </cell>
        </row>
        <row r="713">
          <cell r="E713" t="str">
            <v>Hóa chất Định lượng sensitive Estradiol</v>
          </cell>
          <cell r="F713" t="str">
            <v>B84493
 ACCESS SENSITIVE ESTRADIOL</v>
          </cell>
          <cell r="H713" t="str">
            <v>Hộp</v>
          </cell>
          <cell r="I713" t="str">
            <v/>
          </cell>
          <cell r="J713" t="str">
            <v>Công ty TNHH Thiết bị Minh Tâm</v>
          </cell>
          <cell r="K713" t="str">
            <v>Beckman Coulter Ireland Inc., Ai-len sản xuất cho Beckman Coulter, Inc., Mỹ</v>
          </cell>
          <cell r="L713" t="str">
            <v>Ai-len</v>
          </cell>
          <cell r="M713" t="str">
            <v/>
          </cell>
          <cell r="N713" t="str">
            <v>220001114/PCBB-BYT</v>
          </cell>
          <cell r="O713">
            <v>4126500</v>
          </cell>
          <cell r="P713">
            <v>4126500</v>
          </cell>
          <cell r="Q713">
            <v>4126500</v>
          </cell>
          <cell r="R713">
            <v>4126500</v>
          </cell>
          <cell r="S713" t="str">
            <v>572036</v>
          </cell>
          <cell r="T713" t="str">
            <v>90/QĐ-BVQY103</v>
          </cell>
          <cell r="U713">
            <v>46051</v>
          </cell>
          <cell r="V713">
            <v>0</v>
          </cell>
          <cell r="W713">
            <v>0</v>
          </cell>
          <cell r="X713">
            <v>1</v>
          </cell>
          <cell r="Y713">
            <v>1</v>
          </cell>
          <cell r="Z713">
            <v>0</v>
          </cell>
          <cell r="AA713">
            <v>4126500</v>
          </cell>
          <cell r="AB713">
            <v>4126500</v>
          </cell>
          <cell r="AC713">
            <v>1</v>
          </cell>
          <cell r="AD713">
            <v>4126500</v>
          </cell>
          <cell r="AE713">
            <v>4126500</v>
          </cell>
          <cell r="AF713">
            <v>0</v>
          </cell>
          <cell r="AG713">
            <v>0</v>
          </cell>
          <cell r="AJ713">
            <v>538642</v>
          </cell>
          <cell r="AK713">
            <v>1</v>
          </cell>
        </row>
        <row r="714">
          <cell r="E714" t="str">
            <v>Hóa chất Định lượng T4 tự do</v>
          </cell>
          <cell r="F714" t="str">
            <v>33880
ACCESS FREE T4</v>
          </cell>
          <cell r="H714" t="str">
            <v>Hộp</v>
          </cell>
          <cell r="I714" t="str">
            <v/>
          </cell>
          <cell r="J714" t="str">
            <v>Công ty TNHH Thiết bị Minh Tâm</v>
          </cell>
          <cell r="K714" t="str">
            <v>Beckman Coulter, Inc., Mỹ</v>
          </cell>
          <cell r="L714" t="str">
            <v>Hoa Kỳ</v>
          </cell>
          <cell r="M714" t="str">
            <v/>
          </cell>
          <cell r="N714" t="str">
            <v>220001279/PCBB-BYT</v>
          </cell>
          <cell r="O714">
            <v>2532600</v>
          </cell>
          <cell r="P714">
            <v>2532600</v>
          </cell>
          <cell r="Q714">
            <v>2532600</v>
          </cell>
          <cell r="R714">
            <v>2532600</v>
          </cell>
          <cell r="S714" t="str">
            <v>440243</v>
          </cell>
          <cell r="T714" t="str">
            <v>743/QĐ-BVQY103</v>
          </cell>
          <cell r="U714">
            <v>46295</v>
          </cell>
          <cell r="V714">
            <v>0</v>
          </cell>
          <cell r="W714">
            <v>0</v>
          </cell>
          <cell r="X714">
            <v>26</v>
          </cell>
          <cell r="Y714">
            <v>26</v>
          </cell>
          <cell r="Z714">
            <v>0</v>
          </cell>
          <cell r="AA714">
            <v>2532600</v>
          </cell>
          <cell r="AB714">
            <v>65847600</v>
          </cell>
          <cell r="AC714">
            <v>26</v>
          </cell>
          <cell r="AD714">
            <v>2532600</v>
          </cell>
          <cell r="AE714">
            <v>65847600</v>
          </cell>
          <cell r="AF714">
            <v>0</v>
          </cell>
          <cell r="AG714">
            <v>0</v>
          </cell>
          <cell r="AJ714">
            <v>546634</v>
          </cell>
          <cell r="AK714">
            <v>139</v>
          </cell>
        </row>
        <row r="715">
          <cell r="E715" t="str">
            <v>Hóa chất Định lượng T4 tự do</v>
          </cell>
          <cell r="F715" t="str">
            <v>33880
ACCESS FREE T4</v>
          </cell>
          <cell r="H715" t="str">
            <v>Hộp</v>
          </cell>
          <cell r="I715" t="str">
            <v/>
          </cell>
          <cell r="J715" t="str">
            <v>Công ty TNHH Thiết bị Minh Tâm</v>
          </cell>
          <cell r="K715" t="str">
            <v>Beckman Coulter, Inc., Mỹ</v>
          </cell>
          <cell r="L715" t="str">
            <v>Hoa Kỳ</v>
          </cell>
          <cell r="M715" t="str">
            <v/>
          </cell>
          <cell r="N715" t="str">
            <v>220001279/PCBB-BYT</v>
          </cell>
          <cell r="O715">
            <v>2532600</v>
          </cell>
          <cell r="P715">
            <v>2532600</v>
          </cell>
          <cell r="Q715">
            <v>2532600</v>
          </cell>
          <cell r="R715">
            <v>2532600</v>
          </cell>
          <cell r="S715" t="str">
            <v>439999</v>
          </cell>
          <cell r="T715" t="str">
            <v>743/QĐ-BVQY103</v>
          </cell>
          <cell r="U715">
            <v>46234</v>
          </cell>
          <cell r="V715">
            <v>0</v>
          </cell>
          <cell r="W715">
            <v>0</v>
          </cell>
          <cell r="X715">
            <v>22</v>
          </cell>
          <cell r="Y715">
            <v>22</v>
          </cell>
          <cell r="Z715">
            <v>0</v>
          </cell>
          <cell r="AA715">
            <v>2532600</v>
          </cell>
          <cell r="AB715">
            <v>55717200</v>
          </cell>
          <cell r="AC715">
            <v>22</v>
          </cell>
          <cell r="AD715">
            <v>2532600</v>
          </cell>
          <cell r="AE715">
            <v>55717200</v>
          </cell>
          <cell r="AF715">
            <v>0</v>
          </cell>
          <cell r="AG715">
            <v>0</v>
          </cell>
          <cell r="AJ715">
            <v>534987</v>
          </cell>
          <cell r="AK715">
            <v>139</v>
          </cell>
        </row>
        <row r="716">
          <cell r="E716" t="str">
            <v>Hóa chất Định lượng T4 tự do</v>
          </cell>
          <cell r="F716" t="str">
            <v>33880
ACCESS FREE T4</v>
          </cell>
          <cell r="H716" t="str">
            <v>Hộp</v>
          </cell>
          <cell r="I716" t="str">
            <v/>
          </cell>
          <cell r="J716" t="str">
            <v>Công ty TNHH Thiết bị Minh Tâm</v>
          </cell>
          <cell r="K716" t="str">
            <v>Beckman Coulter, Inc., Mỹ</v>
          </cell>
          <cell r="L716" t="str">
            <v>Hoa Kỳ</v>
          </cell>
          <cell r="M716" t="str">
            <v/>
          </cell>
          <cell r="N716" t="str">
            <v>220001279/PCBB-BYT</v>
          </cell>
          <cell r="O716">
            <v>2532600</v>
          </cell>
          <cell r="P716">
            <v>2532600</v>
          </cell>
          <cell r="Q716">
            <v>2532600</v>
          </cell>
          <cell r="R716">
            <v>2532600</v>
          </cell>
          <cell r="S716" t="str">
            <v>439744</v>
          </cell>
          <cell r="T716" t="str">
            <v>90/QĐ-BVQY103</v>
          </cell>
          <cell r="U716">
            <v>46173</v>
          </cell>
          <cell r="V716">
            <v>0</v>
          </cell>
          <cell r="W716">
            <v>0</v>
          </cell>
          <cell r="X716">
            <v>91</v>
          </cell>
          <cell r="Y716">
            <v>91</v>
          </cell>
          <cell r="Z716">
            <v>0</v>
          </cell>
          <cell r="AA716">
            <v>2532600</v>
          </cell>
          <cell r="AB716">
            <v>230466600</v>
          </cell>
          <cell r="AC716">
            <v>91</v>
          </cell>
          <cell r="AD716">
            <v>2532600</v>
          </cell>
          <cell r="AE716">
            <v>230466600</v>
          </cell>
          <cell r="AF716">
            <v>0</v>
          </cell>
          <cell r="AG716">
            <v>0</v>
          </cell>
          <cell r="AJ716">
            <v>527314</v>
          </cell>
          <cell r="AK716">
            <v>139</v>
          </cell>
        </row>
        <row r="717">
          <cell r="E717" t="str">
            <v>Hóa chất Định lượng Testosterone</v>
          </cell>
          <cell r="F717" t="str">
            <v>33560
ACCESS TESTOSTERONE</v>
          </cell>
          <cell r="H717" t="str">
            <v>Hộp</v>
          </cell>
          <cell r="I717" t="str">
            <v/>
          </cell>
          <cell r="J717" t="str">
            <v>Công ty TNHH Thiết bị Minh Tâm</v>
          </cell>
          <cell r="K717" t="str">
            <v>Beckman Coulter, Inc., Mỹ</v>
          </cell>
          <cell r="L717" t="str">
            <v>Hoa Kỳ</v>
          </cell>
          <cell r="M717" t="str">
            <v/>
          </cell>
          <cell r="N717" t="str">
            <v>220001203/PCBB-BYT</v>
          </cell>
          <cell r="O717">
            <v>4429950</v>
          </cell>
          <cell r="P717">
            <v>4429950</v>
          </cell>
          <cell r="Q717">
            <v>4429950</v>
          </cell>
          <cell r="R717">
            <v>4429950</v>
          </cell>
          <cell r="S717" t="str">
            <v>538081</v>
          </cell>
          <cell r="T717" t="str">
            <v>743/QĐ-BVQY103</v>
          </cell>
          <cell r="U717">
            <v>46053</v>
          </cell>
          <cell r="V717">
            <v>0</v>
          </cell>
          <cell r="W717">
            <v>0</v>
          </cell>
          <cell r="X717">
            <v>2</v>
          </cell>
          <cell r="Y717">
            <v>2</v>
          </cell>
          <cell r="Z717">
            <v>0</v>
          </cell>
          <cell r="AA717">
            <v>4429950</v>
          </cell>
          <cell r="AB717">
            <v>8859900</v>
          </cell>
          <cell r="AC717">
            <v>2</v>
          </cell>
          <cell r="AD717">
            <v>4429950</v>
          </cell>
          <cell r="AE717">
            <v>8859900</v>
          </cell>
          <cell r="AF717">
            <v>0</v>
          </cell>
          <cell r="AG717">
            <v>0</v>
          </cell>
          <cell r="AJ717">
            <v>543271</v>
          </cell>
          <cell r="AK717">
            <v>4</v>
          </cell>
        </row>
        <row r="718">
          <cell r="E718" t="str">
            <v>Hóa chất Định lượng Testosterone</v>
          </cell>
          <cell r="F718" t="str">
            <v>33560
ACCESS TESTOSTERONE</v>
          </cell>
          <cell r="H718" t="str">
            <v>Hộp</v>
          </cell>
          <cell r="I718" t="str">
            <v/>
          </cell>
          <cell r="J718" t="str">
            <v>Công ty TNHH Thiết bị Minh Tâm</v>
          </cell>
          <cell r="K718" t="str">
            <v>Beckman Coulter, Inc., Mỹ</v>
          </cell>
          <cell r="L718" t="str">
            <v>Hoa Kỳ</v>
          </cell>
          <cell r="M718" t="str">
            <v/>
          </cell>
          <cell r="N718" t="str">
            <v>220001203/PCBB-BYT</v>
          </cell>
          <cell r="O718">
            <v>4429950</v>
          </cell>
          <cell r="P718">
            <v>4429950</v>
          </cell>
          <cell r="Q718">
            <v>4429950</v>
          </cell>
          <cell r="R718">
            <v>4429950</v>
          </cell>
          <cell r="S718" t="str">
            <v>439918</v>
          </cell>
          <cell r="T718" t="str">
            <v>90/QĐ-BVQY103</v>
          </cell>
          <cell r="U718">
            <v>45838</v>
          </cell>
          <cell r="V718">
            <v>0</v>
          </cell>
          <cell r="W718">
            <v>0</v>
          </cell>
          <cell r="X718">
            <v>2</v>
          </cell>
          <cell r="Y718">
            <v>2</v>
          </cell>
          <cell r="Z718">
            <v>0</v>
          </cell>
          <cell r="AA718">
            <v>4429950</v>
          </cell>
          <cell r="AB718">
            <v>8859900</v>
          </cell>
          <cell r="AC718">
            <v>2</v>
          </cell>
          <cell r="AD718">
            <v>4429950</v>
          </cell>
          <cell r="AE718">
            <v>8859900</v>
          </cell>
          <cell r="AF718">
            <v>0</v>
          </cell>
          <cell r="AG718">
            <v>0</v>
          </cell>
          <cell r="AJ718">
            <v>527718</v>
          </cell>
          <cell r="AK718">
            <v>4</v>
          </cell>
        </row>
        <row r="719">
          <cell r="E719" t="str">
            <v>Hoá chất định lượng TSH</v>
          </cell>
          <cell r="F719" t="str">
            <v>B63284; 
Access TSH (3rd IS)</v>
          </cell>
          <cell r="H719" t="str">
            <v>Hộp</v>
          </cell>
          <cell r="I719" t="str">
            <v/>
          </cell>
          <cell r="J719" t="str">
            <v>Công ty TNHH Thiết bị Minh Tâm</v>
          </cell>
          <cell r="K719" t="str">
            <v>Beckman Coulter, Inc., Mỹ sản xuất cho Immunotech S.A.S, Pháp</v>
          </cell>
          <cell r="L719" t="str">
            <v>Hoa Kỳ</v>
          </cell>
          <cell r="M719" t="str">
            <v/>
          </cell>
          <cell r="N719" t="str">
            <v>2100165ĐKLH/BYT-TB-CT</v>
          </cell>
          <cell r="O719">
            <v>5082000</v>
          </cell>
          <cell r="P719">
            <v>5082000</v>
          </cell>
          <cell r="Q719">
            <v>5082000</v>
          </cell>
          <cell r="R719">
            <v>5082000</v>
          </cell>
          <cell r="S719" t="str">
            <v>538113</v>
          </cell>
          <cell r="T719" t="str">
            <v>743/QĐ-BVQY103</v>
          </cell>
          <cell r="U719">
            <v>46053</v>
          </cell>
          <cell r="V719">
            <v>0</v>
          </cell>
          <cell r="W719">
            <v>0</v>
          </cell>
          <cell r="X719">
            <v>10</v>
          </cell>
          <cell r="Y719">
            <v>10</v>
          </cell>
          <cell r="Z719">
            <v>0</v>
          </cell>
          <cell r="AA719">
            <v>5082000</v>
          </cell>
          <cell r="AB719">
            <v>50820000</v>
          </cell>
          <cell r="AC719">
            <v>10</v>
          </cell>
          <cell r="AD719">
            <v>5082000</v>
          </cell>
          <cell r="AE719">
            <v>50820000</v>
          </cell>
          <cell r="AF719">
            <v>0</v>
          </cell>
          <cell r="AG719">
            <v>0</v>
          </cell>
          <cell r="AJ719">
            <v>546637</v>
          </cell>
          <cell r="AK719">
            <v>79</v>
          </cell>
        </row>
        <row r="720">
          <cell r="E720" t="str">
            <v>Hoá chất định lượng TSH</v>
          </cell>
          <cell r="F720" t="str">
            <v>B63284; 
Access TSH (3rd IS)</v>
          </cell>
          <cell r="H720" t="str">
            <v>Hộp</v>
          </cell>
          <cell r="I720" t="str">
            <v/>
          </cell>
          <cell r="J720" t="str">
            <v>Công ty TNHH Thiết bị Minh Tâm</v>
          </cell>
          <cell r="K720" t="str">
            <v>Beckman Coulter, Inc., Mỹ sản xuất cho Immunotech S.A.S, Pháp</v>
          </cell>
          <cell r="L720" t="str">
            <v>Hoa Kỳ</v>
          </cell>
          <cell r="M720" t="str">
            <v/>
          </cell>
          <cell r="N720" t="str">
            <v>2100165ĐKLH/BYT-TB-CT</v>
          </cell>
          <cell r="O720">
            <v>5082000</v>
          </cell>
          <cell r="P720">
            <v>5082000</v>
          </cell>
          <cell r="Q720">
            <v>5082000</v>
          </cell>
          <cell r="R720">
            <v>5082000</v>
          </cell>
          <cell r="S720" t="str">
            <v>440207</v>
          </cell>
          <cell r="T720" t="str">
            <v>743/QĐ-BVQY103</v>
          </cell>
          <cell r="U720">
            <v>45930</v>
          </cell>
          <cell r="V720">
            <v>0</v>
          </cell>
          <cell r="W720">
            <v>0</v>
          </cell>
          <cell r="X720">
            <v>10</v>
          </cell>
          <cell r="Y720">
            <v>10</v>
          </cell>
          <cell r="Z720">
            <v>0</v>
          </cell>
          <cell r="AA720">
            <v>5082000</v>
          </cell>
          <cell r="AB720">
            <v>50820000</v>
          </cell>
          <cell r="AC720">
            <v>10</v>
          </cell>
          <cell r="AD720">
            <v>5082000</v>
          </cell>
          <cell r="AE720">
            <v>50820000</v>
          </cell>
          <cell r="AF720">
            <v>0</v>
          </cell>
          <cell r="AG720">
            <v>0</v>
          </cell>
          <cell r="AJ720">
            <v>543272</v>
          </cell>
          <cell r="AK720">
            <v>79</v>
          </cell>
        </row>
        <row r="721">
          <cell r="E721" t="str">
            <v>Hoá chất định lượng TSH</v>
          </cell>
          <cell r="F721" t="str">
            <v>B63284; 
Access TSH (3rd IS)</v>
          </cell>
          <cell r="H721" t="str">
            <v>Hộp</v>
          </cell>
          <cell r="I721" t="str">
            <v/>
          </cell>
          <cell r="J721" t="str">
            <v>Công ty TNHH Thiết bị Minh Tâm</v>
          </cell>
          <cell r="K721" t="str">
            <v>Beckman Coulter, Inc., Mỹ sản xuất cho Immunotech S.A.S, Pháp</v>
          </cell>
          <cell r="L721" t="str">
            <v>Hoa Kỳ</v>
          </cell>
          <cell r="M721" t="str">
            <v/>
          </cell>
          <cell r="N721" t="str">
            <v>2100165ĐKLH/BYT-TB-CT</v>
          </cell>
          <cell r="O721">
            <v>5082000</v>
          </cell>
          <cell r="P721">
            <v>5082000</v>
          </cell>
          <cell r="Q721">
            <v>5082000</v>
          </cell>
          <cell r="R721">
            <v>5082000</v>
          </cell>
          <cell r="S721" t="str">
            <v>439767</v>
          </cell>
          <cell r="T721" t="str">
            <v>743/QĐ-BVQY103</v>
          </cell>
          <cell r="U721">
            <v>45869</v>
          </cell>
          <cell r="V721">
            <v>0</v>
          </cell>
          <cell r="W721">
            <v>0</v>
          </cell>
          <cell r="X721">
            <v>4</v>
          </cell>
          <cell r="Y721">
            <v>4</v>
          </cell>
          <cell r="Z721">
            <v>0</v>
          </cell>
          <cell r="AA721">
            <v>5082000</v>
          </cell>
          <cell r="AB721">
            <v>20328000</v>
          </cell>
          <cell r="AC721">
            <v>4</v>
          </cell>
          <cell r="AD721">
            <v>5082000</v>
          </cell>
          <cell r="AE721">
            <v>20328000</v>
          </cell>
          <cell r="AF721">
            <v>0</v>
          </cell>
          <cell r="AG721">
            <v>0</v>
          </cell>
          <cell r="AJ721">
            <v>533537</v>
          </cell>
          <cell r="AK721">
            <v>79</v>
          </cell>
        </row>
        <row r="722">
          <cell r="E722" t="str">
            <v>Hoá chất định lượng TSH</v>
          </cell>
          <cell r="F722" t="str">
            <v>B63284; 
Access TSH (3rd IS)</v>
          </cell>
          <cell r="H722" t="str">
            <v>Hộp</v>
          </cell>
          <cell r="I722" t="str">
            <v/>
          </cell>
          <cell r="J722" t="str">
            <v>Công ty TNHH Thiết bị Minh Tâm</v>
          </cell>
          <cell r="K722" t="str">
            <v>Beckman Coulter, Inc., Mỹ sản xuất cho Immunotech S.A.S, Pháp</v>
          </cell>
          <cell r="L722" t="str">
            <v>Hoa Kỳ</v>
          </cell>
          <cell r="M722" t="str">
            <v/>
          </cell>
          <cell r="N722" t="str">
            <v>2100165ĐKLH/BYT-TB-CT</v>
          </cell>
          <cell r="O722">
            <v>5082000</v>
          </cell>
          <cell r="P722">
            <v>5082000</v>
          </cell>
          <cell r="Q722">
            <v>5082000</v>
          </cell>
          <cell r="R722">
            <v>5082000</v>
          </cell>
          <cell r="S722" t="str">
            <v>439729</v>
          </cell>
          <cell r="T722" t="str">
            <v>90/QĐ-BVQY103</v>
          </cell>
          <cell r="U722">
            <v>45808</v>
          </cell>
          <cell r="V722">
            <v>0</v>
          </cell>
          <cell r="W722">
            <v>0</v>
          </cell>
          <cell r="X722">
            <v>13</v>
          </cell>
          <cell r="Y722">
            <v>13</v>
          </cell>
          <cell r="Z722">
            <v>0</v>
          </cell>
          <cell r="AA722">
            <v>5082000</v>
          </cell>
          <cell r="AB722">
            <v>66066000</v>
          </cell>
          <cell r="AC722">
            <v>13</v>
          </cell>
          <cell r="AD722">
            <v>5082000</v>
          </cell>
          <cell r="AE722">
            <v>66066000</v>
          </cell>
          <cell r="AF722">
            <v>0</v>
          </cell>
          <cell r="AG722">
            <v>0</v>
          </cell>
          <cell r="AJ722">
            <v>527737</v>
          </cell>
          <cell r="AK722">
            <v>79</v>
          </cell>
        </row>
        <row r="723">
          <cell r="E723" t="str">
            <v>Hoá chất định lượng TSH</v>
          </cell>
          <cell r="F723" t="str">
            <v>B63284
Access TSH (3rd IS)</v>
          </cell>
          <cell r="H723" t="str">
            <v>Hộp</v>
          </cell>
          <cell r="I723" t="str">
            <v/>
          </cell>
          <cell r="J723" t="str">
            <v>Công ty TNHH Thiết bị Minh Tâm</v>
          </cell>
          <cell r="K723" t="str">
            <v>Beckman Coulter, Inc., Mỹ sản xuất cho Immunotech S.A.S, Pháp</v>
          </cell>
          <cell r="L723" t="str">
            <v>Hoa Kỳ</v>
          </cell>
          <cell r="M723" t="str">
            <v/>
          </cell>
          <cell r="N723" t="str">
            <v>2100165ĐKLH/BYT-TB-CT</v>
          </cell>
          <cell r="O723">
            <v>5065200</v>
          </cell>
          <cell r="P723">
            <v>5065200</v>
          </cell>
          <cell r="Q723">
            <v>5065200</v>
          </cell>
          <cell r="R723">
            <v>5065200</v>
          </cell>
          <cell r="S723" t="str">
            <v>439729</v>
          </cell>
          <cell r="T723" t="str">
            <v>4573/QĐ-BVQY103</v>
          </cell>
          <cell r="U723">
            <v>45808</v>
          </cell>
          <cell r="V723">
            <v>0</v>
          </cell>
          <cell r="W723">
            <v>0</v>
          </cell>
          <cell r="X723">
            <v>42</v>
          </cell>
          <cell r="Y723">
            <v>42</v>
          </cell>
          <cell r="Z723">
            <v>0</v>
          </cell>
          <cell r="AA723">
            <v>5065200</v>
          </cell>
          <cell r="AB723">
            <v>212738400</v>
          </cell>
          <cell r="AC723">
            <v>42</v>
          </cell>
          <cell r="AD723">
            <v>5065200</v>
          </cell>
          <cell r="AE723">
            <v>212738400</v>
          </cell>
          <cell r="AF723">
            <v>0</v>
          </cell>
          <cell r="AG723">
            <v>0</v>
          </cell>
          <cell r="AJ723">
            <v>522262</v>
          </cell>
          <cell r="AK723">
            <v>79</v>
          </cell>
        </row>
        <row r="724">
          <cell r="E724" t="str">
            <v>Hóa chất Định lượng Thyroglobulin</v>
          </cell>
          <cell r="F724" t="str">
            <v>33860
ACCESS THYROGLOBULIN</v>
          </cell>
          <cell r="H724" t="str">
            <v>Hộp</v>
          </cell>
          <cell r="I724" t="str">
            <v/>
          </cell>
          <cell r="J724" t="str">
            <v>Công ty TNHH Thiết bị Minh Tâm</v>
          </cell>
          <cell r="K724" t="str">
            <v>Beckman Coulter, Inc., Mỹ</v>
          </cell>
          <cell r="L724" t="str">
            <v>Hoa Kỳ</v>
          </cell>
          <cell r="M724" t="str">
            <v/>
          </cell>
          <cell r="N724" t="str">
            <v>2100180ĐKLH/BYT-TB-CT</v>
          </cell>
          <cell r="O724">
            <v>9178050</v>
          </cell>
          <cell r="P724">
            <v>9178050</v>
          </cell>
          <cell r="Q724">
            <v>9178050</v>
          </cell>
          <cell r="R724">
            <v>9178050</v>
          </cell>
          <cell r="S724" t="str">
            <v>440278</v>
          </cell>
          <cell r="T724" t="str">
            <v>743/QĐ-BVQY103</v>
          </cell>
          <cell r="U724">
            <v>46326</v>
          </cell>
          <cell r="V724">
            <v>0</v>
          </cell>
          <cell r="W724">
            <v>0</v>
          </cell>
          <cell r="X724">
            <v>10</v>
          </cell>
          <cell r="Y724">
            <v>10</v>
          </cell>
          <cell r="Z724">
            <v>0</v>
          </cell>
          <cell r="AA724">
            <v>9178050</v>
          </cell>
          <cell r="AB724">
            <v>91780500</v>
          </cell>
          <cell r="AC724">
            <v>10</v>
          </cell>
          <cell r="AD724">
            <v>9178050</v>
          </cell>
          <cell r="AE724">
            <v>91780500</v>
          </cell>
          <cell r="AF724">
            <v>0</v>
          </cell>
          <cell r="AG724">
            <v>0</v>
          </cell>
          <cell r="AJ724">
            <v>546635</v>
          </cell>
          <cell r="AK724">
            <v>35</v>
          </cell>
        </row>
        <row r="725">
          <cell r="E725" t="str">
            <v>Hóa chất Định lượng Thyroglobulin</v>
          </cell>
          <cell r="F725" t="str">
            <v>33860
ACCESS THYROGLOBULIN</v>
          </cell>
          <cell r="H725" t="str">
            <v>Hộp</v>
          </cell>
          <cell r="I725" t="str">
            <v/>
          </cell>
          <cell r="J725" t="str">
            <v>Công ty TNHH Thiết bị Minh Tâm</v>
          </cell>
          <cell r="K725" t="str">
            <v>Beckman Coulter, Inc., Mỹ</v>
          </cell>
          <cell r="L725" t="str">
            <v>Hoa Kỳ</v>
          </cell>
          <cell r="M725" t="str">
            <v/>
          </cell>
          <cell r="N725" t="str">
            <v>2100180ĐKLH/BYT-TB-CT</v>
          </cell>
          <cell r="O725">
            <v>9178050</v>
          </cell>
          <cell r="P725">
            <v>9178050</v>
          </cell>
          <cell r="Q725">
            <v>9178050</v>
          </cell>
          <cell r="R725">
            <v>9178050</v>
          </cell>
          <cell r="S725" t="str">
            <v>439928</v>
          </cell>
          <cell r="T725" t="str">
            <v>743/QĐ-BVQY103</v>
          </cell>
          <cell r="U725">
            <v>46234</v>
          </cell>
          <cell r="V725">
            <v>0</v>
          </cell>
          <cell r="W725">
            <v>0</v>
          </cell>
          <cell r="X725">
            <v>20</v>
          </cell>
          <cell r="Y725">
            <v>20</v>
          </cell>
          <cell r="Z725">
            <v>0</v>
          </cell>
          <cell r="AA725">
            <v>9178050</v>
          </cell>
          <cell r="AB725">
            <v>183561000</v>
          </cell>
          <cell r="AC725">
            <v>20</v>
          </cell>
          <cell r="AD725">
            <v>9178050</v>
          </cell>
          <cell r="AE725">
            <v>183561000</v>
          </cell>
          <cell r="AF725">
            <v>0</v>
          </cell>
          <cell r="AG725">
            <v>0</v>
          </cell>
          <cell r="AJ725">
            <v>532028</v>
          </cell>
          <cell r="AK725">
            <v>35</v>
          </cell>
        </row>
        <row r="726">
          <cell r="E726" t="str">
            <v>Hóa chất Định lượng Thyroglobulin</v>
          </cell>
          <cell r="F726" t="str">
            <v>33860
ACCESS THYROGLOBULIN</v>
          </cell>
          <cell r="H726" t="str">
            <v>Hộp</v>
          </cell>
          <cell r="I726" t="str">
            <v/>
          </cell>
          <cell r="J726" t="str">
            <v>Công ty TNHH Thiết bị Minh Tâm</v>
          </cell>
          <cell r="K726" t="str">
            <v>Beckman Coulter, Inc., Mỹ</v>
          </cell>
          <cell r="L726" t="str">
            <v>Hoa Kỳ</v>
          </cell>
          <cell r="M726" t="str">
            <v/>
          </cell>
          <cell r="N726" t="str">
            <v>2100180ĐKLH/BYT-TB-CT; 8085NK/BYT-TB-CT</v>
          </cell>
          <cell r="O726">
            <v>9178050</v>
          </cell>
          <cell r="P726">
            <v>9178050</v>
          </cell>
          <cell r="Q726">
            <v>9178050</v>
          </cell>
          <cell r="R726">
            <v>9178050</v>
          </cell>
          <cell r="S726" t="str">
            <v>439124</v>
          </cell>
          <cell r="T726" t="str">
            <v>4685/QĐ-BVQY103</v>
          </cell>
          <cell r="U726">
            <v>46053</v>
          </cell>
          <cell r="V726">
            <v>0</v>
          </cell>
          <cell r="W726">
            <v>0</v>
          </cell>
          <cell r="X726">
            <v>5</v>
          </cell>
          <cell r="Y726">
            <v>5</v>
          </cell>
          <cell r="Z726">
            <v>0</v>
          </cell>
          <cell r="AA726">
            <v>9178050</v>
          </cell>
          <cell r="AB726">
            <v>45890250</v>
          </cell>
          <cell r="AC726">
            <v>5</v>
          </cell>
          <cell r="AD726">
            <v>9178050</v>
          </cell>
          <cell r="AE726">
            <v>45890250</v>
          </cell>
          <cell r="AF726">
            <v>0</v>
          </cell>
          <cell r="AG726">
            <v>0</v>
          </cell>
          <cell r="AJ726">
            <v>376662</v>
          </cell>
          <cell r="AK726">
            <v>35</v>
          </cell>
        </row>
        <row r="727">
          <cell r="E727" t="str">
            <v>Hóa chất đo thời gian APTT</v>
          </cell>
          <cell r="F727" t="str">
            <v>0020006800
HemosIL SynthASil</v>
          </cell>
          <cell r="H727" t="str">
            <v>Hộp</v>
          </cell>
          <cell r="I727" t="str">
            <v/>
          </cell>
          <cell r="J727" t="str">
            <v>Công ty TNHH Kỹ thuật Thanh Hà</v>
          </cell>
          <cell r="K727" t="str">
            <v>Instrumentation Laboratory Company, Mỹ</v>
          </cell>
          <cell r="L727" t="str">
            <v>Hoa Kỳ</v>
          </cell>
          <cell r="M727" t="str">
            <v/>
          </cell>
          <cell r="N727" t="str">
            <v>2100176ĐKLH/BYT-TB-CT</v>
          </cell>
          <cell r="O727">
            <v>3388350</v>
          </cell>
          <cell r="P727">
            <v>3388350</v>
          </cell>
          <cell r="Q727">
            <v>3388350</v>
          </cell>
          <cell r="R727">
            <v>3388350</v>
          </cell>
          <cell r="S727" t="str">
            <v>N0743964</v>
          </cell>
          <cell r="T727" t="str">
            <v>779/QĐ-BVQY103</v>
          </cell>
          <cell r="U727">
            <v>46234</v>
          </cell>
          <cell r="V727">
            <v>0</v>
          </cell>
          <cell r="W727">
            <v>0</v>
          </cell>
          <cell r="X727">
            <v>21</v>
          </cell>
          <cell r="Y727">
            <v>21</v>
          </cell>
          <cell r="Z727">
            <v>0</v>
          </cell>
          <cell r="AA727">
            <v>3388350</v>
          </cell>
          <cell r="AB727">
            <v>71155350</v>
          </cell>
          <cell r="AC727">
            <v>21</v>
          </cell>
          <cell r="AD727">
            <v>3388350</v>
          </cell>
          <cell r="AE727">
            <v>71155350</v>
          </cell>
          <cell r="AF727">
            <v>0</v>
          </cell>
          <cell r="AG727">
            <v>0</v>
          </cell>
          <cell r="AJ727">
            <v>550732</v>
          </cell>
          <cell r="AK727">
            <v>81.8</v>
          </cell>
        </row>
        <row r="728">
          <cell r="E728" t="str">
            <v>Hóa chất đo thời gian APTT</v>
          </cell>
          <cell r="F728" t="str">
            <v>0020006800
HemosIL SynthASil</v>
          </cell>
          <cell r="H728" t="str">
            <v>Hộp</v>
          </cell>
          <cell r="I728" t="str">
            <v/>
          </cell>
          <cell r="J728" t="str">
            <v>Công ty TNHH Kỹ thuật Thanh Hà</v>
          </cell>
          <cell r="K728" t="str">
            <v>Instrumentation Laboratory Company, Mỹ</v>
          </cell>
          <cell r="L728" t="str">
            <v>Hoa Kỳ</v>
          </cell>
          <cell r="M728" t="str">
            <v/>
          </cell>
          <cell r="N728" t="str">
            <v>2100176ĐKLH/BYT-TB-CT</v>
          </cell>
          <cell r="O728">
            <v>3388350</v>
          </cell>
          <cell r="P728">
            <v>3388350</v>
          </cell>
          <cell r="Q728">
            <v>3388350</v>
          </cell>
          <cell r="R728">
            <v>3388350</v>
          </cell>
          <cell r="S728" t="str">
            <v>N0441448</v>
          </cell>
          <cell r="T728" t="str">
            <v>779/QĐ-BVQY103</v>
          </cell>
          <cell r="U728">
            <v>46142</v>
          </cell>
          <cell r="V728">
            <v>0</v>
          </cell>
          <cell r="W728">
            <v>0</v>
          </cell>
          <cell r="X728">
            <v>5.8</v>
          </cell>
          <cell r="Y728">
            <v>3</v>
          </cell>
          <cell r="Z728">
            <v>2.8</v>
          </cell>
          <cell r="AA728">
            <v>3388350</v>
          </cell>
          <cell r="AB728">
            <v>19652430</v>
          </cell>
          <cell r="AC728">
            <v>5.8</v>
          </cell>
          <cell r="AD728">
            <v>3388350</v>
          </cell>
          <cell r="AE728">
            <v>19652430</v>
          </cell>
          <cell r="AF728">
            <v>0</v>
          </cell>
          <cell r="AG728">
            <v>0</v>
          </cell>
          <cell r="AJ728">
            <v>539456</v>
          </cell>
          <cell r="AK728">
            <v>81.8</v>
          </cell>
        </row>
        <row r="729">
          <cell r="E729" t="str">
            <v>Hóa chất đo thời gian APTT</v>
          </cell>
          <cell r="F729" t="str">
            <v>0020006800
HemosIL SynthASil</v>
          </cell>
          <cell r="H729" t="str">
            <v>Hộp</v>
          </cell>
          <cell r="I729" t="str">
            <v/>
          </cell>
          <cell r="J729" t="str">
            <v>Công ty TNHH Thiết bị Minh Tâm</v>
          </cell>
          <cell r="K729" t="str">
            <v>Instrumentation Laboratory Company, Mỹ</v>
          </cell>
          <cell r="L729" t="str">
            <v>Hoa Kỳ</v>
          </cell>
          <cell r="M729" t="str">
            <v/>
          </cell>
          <cell r="N729" t="str">
            <v>2100176ĐKLH/BYT-TB-CT</v>
          </cell>
          <cell r="O729">
            <v>3388350</v>
          </cell>
          <cell r="P729">
            <v>3388350</v>
          </cell>
          <cell r="Q729">
            <v>3388350</v>
          </cell>
          <cell r="R729">
            <v>3388350</v>
          </cell>
          <cell r="S729" t="str">
            <v>N0341108</v>
          </cell>
          <cell r="T729" t="str">
            <v>4574/QĐ-BVQY103</v>
          </cell>
          <cell r="U729">
            <v>46142</v>
          </cell>
          <cell r="V729">
            <v>0</v>
          </cell>
          <cell r="W729">
            <v>0</v>
          </cell>
          <cell r="X729">
            <v>20</v>
          </cell>
          <cell r="Y729">
            <v>20</v>
          </cell>
          <cell r="Z729">
            <v>0</v>
          </cell>
          <cell r="AA729">
            <v>3388350</v>
          </cell>
          <cell r="AB729">
            <v>67767000</v>
          </cell>
          <cell r="AC729">
            <v>20</v>
          </cell>
          <cell r="AD729">
            <v>3388350</v>
          </cell>
          <cell r="AE729">
            <v>67767000</v>
          </cell>
          <cell r="AF729">
            <v>0</v>
          </cell>
          <cell r="AG729">
            <v>0</v>
          </cell>
          <cell r="AJ729">
            <v>526826</v>
          </cell>
          <cell r="AK729">
            <v>81.8</v>
          </cell>
        </row>
        <row r="730">
          <cell r="E730" t="str">
            <v>Hóa chất đo thời gian APTT</v>
          </cell>
          <cell r="F730" t="str">
            <v>0020006800
HemosIL SynthASil</v>
          </cell>
          <cell r="H730" t="str">
            <v>Hộp</v>
          </cell>
          <cell r="I730" t="str">
            <v/>
          </cell>
          <cell r="J730" t="str">
            <v>Công ty TNHH Thiết bị Minh Tâm</v>
          </cell>
          <cell r="K730" t="str">
            <v>Instrumentation Laboratory Company, Mỹ</v>
          </cell>
          <cell r="L730" t="str">
            <v>Hoa Kỳ</v>
          </cell>
          <cell r="M730" t="str">
            <v/>
          </cell>
          <cell r="N730" t="str">
            <v>2100176ĐKLH/BYT-TB-CT</v>
          </cell>
          <cell r="O730">
            <v>3388350</v>
          </cell>
          <cell r="P730">
            <v>3388350</v>
          </cell>
          <cell r="Q730">
            <v>3388350</v>
          </cell>
          <cell r="R730">
            <v>3388350</v>
          </cell>
          <cell r="S730" t="str">
            <v>N0148412</v>
          </cell>
          <cell r="T730" t="str">
            <v>4574/QĐ-BVQY103</v>
          </cell>
          <cell r="U730">
            <v>46053</v>
          </cell>
          <cell r="V730">
            <v>0</v>
          </cell>
          <cell r="W730">
            <v>0</v>
          </cell>
          <cell r="X730">
            <v>10</v>
          </cell>
          <cell r="Y730">
            <v>10</v>
          </cell>
          <cell r="Z730">
            <v>0</v>
          </cell>
          <cell r="AA730">
            <v>3388350</v>
          </cell>
          <cell r="AB730">
            <v>33883500</v>
          </cell>
          <cell r="AC730">
            <v>10</v>
          </cell>
          <cell r="AD730">
            <v>3388350</v>
          </cell>
          <cell r="AE730">
            <v>33883500</v>
          </cell>
          <cell r="AF730">
            <v>0</v>
          </cell>
          <cell r="AG730">
            <v>0</v>
          </cell>
          <cell r="AJ730">
            <v>523274</v>
          </cell>
          <cell r="AK730">
            <v>81.8</v>
          </cell>
        </row>
        <row r="731">
          <cell r="E731" t="str">
            <v>Hóa chất đo thời gian APTT</v>
          </cell>
          <cell r="F731" t="str">
            <v>0020006800
HemosIL SynthASil</v>
          </cell>
          <cell r="H731" t="str">
            <v>Hộp</v>
          </cell>
          <cell r="I731" t="str">
            <v/>
          </cell>
          <cell r="J731" t="str">
            <v>Công ty TNHH Thiết bị Minh Tâm</v>
          </cell>
          <cell r="K731" t="str">
            <v>Instrumentation Laboratory Company, Mỹ</v>
          </cell>
          <cell r="L731" t="str">
            <v>Hoa Kỳ</v>
          </cell>
          <cell r="M731" t="str">
            <v/>
          </cell>
          <cell r="N731" t="str">
            <v>2100176ĐKLH/BYT-TB-CT</v>
          </cell>
          <cell r="O731">
            <v>3389400</v>
          </cell>
          <cell r="P731">
            <v>3389400</v>
          </cell>
          <cell r="Q731">
            <v>3389400</v>
          </cell>
          <cell r="R731">
            <v>3389400</v>
          </cell>
          <cell r="S731" t="str">
            <v>N0148412</v>
          </cell>
          <cell r="T731" t="str">
            <v>4387/QĐ-BVQY103</v>
          </cell>
          <cell r="U731">
            <v>46053</v>
          </cell>
          <cell r="V731">
            <v>0</v>
          </cell>
          <cell r="W731">
            <v>0</v>
          </cell>
          <cell r="X731">
            <v>20</v>
          </cell>
          <cell r="Y731">
            <v>20</v>
          </cell>
          <cell r="Z731">
            <v>0</v>
          </cell>
          <cell r="AA731">
            <v>3389400</v>
          </cell>
          <cell r="AB731">
            <v>67788000</v>
          </cell>
          <cell r="AC731">
            <v>20</v>
          </cell>
          <cell r="AD731">
            <v>3389400</v>
          </cell>
          <cell r="AE731">
            <v>67788000</v>
          </cell>
          <cell r="AF731">
            <v>0</v>
          </cell>
          <cell r="AG731">
            <v>0</v>
          </cell>
          <cell r="AJ731">
            <v>522181</v>
          </cell>
          <cell r="AK731">
            <v>81.8</v>
          </cell>
        </row>
        <row r="732">
          <cell r="E732" t="str">
            <v>Hóa chất đo thời gian APTT</v>
          </cell>
          <cell r="F732" t="str">
            <v>0020006800
HemosIL SynthASil</v>
          </cell>
          <cell r="H732" t="str">
            <v>Hộp</v>
          </cell>
          <cell r="I732" t="str">
            <v/>
          </cell>
          <cell r="J732" t="str">
            <v>Công ty TNHH Thiết bị Minh Tâm</v>
          </cell>
          <cell r="K732" t="str">
            <v>Instrumentation Laboratory Company, Mỹ</v>
          </cell>
          <cell r="L732" t="str">
            <v>Hoa Kỳ</v>
          </cell>
          <cell r="M732" t="str">
            <v/>
          </cell>
          <cell r="N732" t="str">
            <v>2100176ĐKLH/BYT-TB-CT</v>
          </cell>
          <cell r="O732">
            <v>3388350</v>
          </cell>
          <cell r="P732">
            <v>3388350</v>
          </cell>
          <cell r="Q732">
            <v>3388350</v>
          </cell>
          <cell r="R732">
            <v>3388350</v>
          </cell>
          <cell r="S732" t="str">
            <v>N1136728</v>
          </cell>
          <cell r="T732" t="str">
            <v>2963/QĐ-BVQY103</v>
          </cell>
          <cell r="U732">
            <v>46022</v>
          </cell>
          <cell r="V732">
            <v>0</v>
          </cell>
          <cell r="W732">
            <v>0</v>
          </cell>
          <cell r="X732">
            <v>5</v>
          </cell>
          <cell r="Y732">
            <v>5</v>
          </cell>
          <cell r="Z732">
            <v>0</v>
          </cell>
          <cell r="AA732">
            <v>3388350</v>
          </cell>
          <cell r="AB732">
            <v>16941750</v>
          </cell>
          <cell r="AC732">
            <v>5</v>
          </cell>
          <cell r="AD732">
            <v>3388350</v>
          </cell>
          <cell r="AE732">
            <v>16941750</v>
          </cell>
          <cell r="AF732">
            <v>0</v>
          </cell>
          <cell r="AG732">
            <v>0</v>
          </cell>
          <cell r="AJ732">
            <v>390467</v>
          </cell>
          <cell r="AK732">
            <v>81.8</v>
          </cell>
        </row>
        <row r="733">
          <cell r="E733" t="str">
            <v>Hóa chất đo thời gian PT dành cho máy phân tích đông máu</v>
          </cell>
          <cell r="F733" t="str">
            <v>0020003050 
HemosIL RecombiPlasTin 2G</v>
          </cell>
          <cell r="H733" t="str">
            <v>Hộp</v>
          </cell>
          <cell r="I733" t="str">
            <v/>
          </cell>
          <cell r="J733" t="str">
            <v>Công ty TNHH Kỹ thuật Thanh Hà</v>
          </cell>
          <cell r="K733" t="str">
            <v>Instrumentation Laboratory Company, Mỹ</v>
          </cell>
          <cell r="L733" t="str">
            <v>Mỹ</v>
          </cell>
          <cell r="M733" t="str">
            <v/>
          </cell>
          <cell r="N733" t="str">
            <v>2300635ĐKLH/BYT-HTTB</v>
          </cell>
          <cell r="O733">
            <v>7675500</v>
          </cell>
          <cell r="P733">
            <v>7675500</v>
          </cell>
          <cell r="Q733">
            <v>7675500</v>
          </cell>
          <cell r="R733">
            <v>7675500</v>
          </cell>
          <cell r="S733" t="str">
            <v>N0844836</v>
          </cell>
          <cell r="T733" t="str">
            <v>779/QĐ-BVQY103</v>
          </cell>
          <cell r="U733">
            <v>46265</v>
          </cell>
          <cell r="V733">
            <v>0</v>
          </cell>
          <cell r="W733">
            <v>0</v>
          </cell>
          <cell r="X733">
            <v>31.8</v>
          </cell>
          <cell r="Y733">
            <v>27</v>
          </cell>
          <cell r="Z733">
            <v>4.8</v>
          </cell>
          <cell r="AA733">
            <v>7675500</v>
          </cell>
          <cell r="AB733">
            <v>244080900</v>
          </cell>
          <cell r="AC733">
            <v>31.8</v>
          </cell>
          <cell r="AD733">
            <v>7675500</v>
          </cell>
          <cell r="AE733">
            <v>244080900</v>
          </cell>
          <cell r="AF733">
            <v>0</v>
          </cell>
          <cell r="AG733">
            <v>0</v>
          </cell>
          <cell r="AJ733">
            <v>539452</v>
          </cell>
          <cell r="AK733">
            <v>191.8</v>
          </cell>
        </row>
        <row r="734">
          <cell r="E734" t="str">
            <v>Hóa chất đo thời gian PT dành cho máy phân tích đông máu</v>
          </cell>
          <cell r="F734" t="str">
            <v>HemosIL RecombiPlasTin 2G, 20003050</v>
          </cell>
          <cell r="H734" t="str">
            <v>Cặp</v>
          </cell>
          <cell r="I734" t="str">
            <v/>
          </cell>
          <cell r="J734" t="str">
            <v>Công ty TNHH Thiết bị Minh Tâm</v>
          </cell>
          <cell r="K734" t="str">
            <v>Instrumentation Laboratory Company, Mỹ</v>
          </cell>
          <cell r="L734" t="str">
            <v>Mỹ</v>
          </cell>
          <cell r="M734" t="str">
            <v/>
          </cell>
          <cell r="N734" t="str">
            <v>2300635ĐKLH/BYT-HTTB</v>
          </cell>
          <cell r="O734">
            <v>1535100</v>
          </cell>
          <cell r="P734">
            <v>1535100</v>
          </cell>
          <cell r="Q734">
            <v>1535100</v>
          </cell>
          <cell r="R734">
            <v>1535100</v>
          </cell>
          <cell r="S734" t="str">
            <v>N0844836</v>
          </cell>
          <cell r="T734" t="str">
            <v>2965/QĐ-BVQY103</v>
          </cell>
          <cell r="U734">
            <v>46265</v>
          </cell>
          <cell r="V734">
            <v>0</v>
          </cell>
          <cell r="W734">
            <v>0</v>
          </cell>
          <cell r="X734">
            <v>60</v>
          </cell>
          <cell r="Y734">
            <v>60</v>
          </cell>
          <cell r="Z734">
            <v>0</v>
          </cell>
          <cell r="AA734">
            <v>1535100</v>
          </cell>
          <cell r="AB734">
            <v>92106000</v>
          </cell>
          <cell r="AC734">
            <v>60</v>
          </cell>
          <cell r="AD734">
            <v>1535100</v>
          </cell>
          <cell r="AE734">
            <v>92106000</v>
          </cell>
          <cell r="AF734">
            <v>0</v>
          </cell>
          <cell r="AG734">
            <v>0</v>
          </cell>
          <cell r="AJ734">
            <v>526811</v>
          </cell>
          <cell r="AK734">
            <v>191.8</v>
          </cell>
        </row>
        <row r="735">
          <cell r="E735" t="str">
            <v>Hóa chất đo thời gian PT dành cho máy phân tích đông máu</v>
          </cell>
          <cell r="F735" t="str">
            <v>0020003050 
HemosIL RecombiPlasTin 2G</v>
          </cell>
          <cell r="H735" t="str">
            <v>Hộp</v>
          </cell>
          <cell r="I735" t="str">
            <v/>
          </cell>
          <cell r="J735" t="str">
            <v>Công ty TNHH Thiết bị Minh Tâm</v>
          </cell>
          <cell r="K735" t="str">
            <v>Instrumentation Laboratory Company, Mỹ</v>
          </cell>
          <cell r="L735" t="str">
            <v>Mỹ</v>
          </cell>
          <cell r="M735" t="str">
            <v/>
          </cell>
          <cell r="N735" t="str">
            <v>2300635ĐKLH/BYT-HTTB</v>
          </cell>
          <cell r="O735">
            <v>7675500</v>
          </cell>
          <cell r="P735">
            <v>7675500</v>
          </cell>
          <cell r="Q735">
            <v>7675500</v>
          </cell>
          <cell r="R735">
            <v>7675500</v>
          </cell>
          <cell r="S735" t="str">
            <v>N0341106</v>
          </cell>
          <cell r="T735" t="str">
            <v>2963/QĐ-BVQY103</v>
          </cell>
          <cell r="U735">
            <v>46142</v>
          </cell>
          <cell r="V735">
            <v>0</v>
          </cell>
          <cell r="W735">
            <v>0</v>
          </cell>
          <cell r="X735">
            <v>58</v>
          </cell>
          <cell r="Y735">
            <v>58</v>
          </cell>
          <cell r="Z735">
            <v>0</v>
          </cell>
          <cell r="AA735">
            <v>7675500</v>
          </cell>
          <cell r="AB735">
            <v>445179000</v>
          </cell>
          <cell r="AC735">
            <v>58</v>
          </cell>
          <cell r="AD735">
            <v>7675500</v>
          </cell>
          <cell r="AE735">
            <v>445179000</v>
          </cell>
          <cell r="AF735">
            <v>0</v>
          </cell>
          <cell r="AG735">
            <v>0</v>
          </cell>
          <cell r="AJ735">
            <v>523276</v>
          </cell>
          <cell r="AK735">
            <v>191.8</v>
          </cell>
        </row>
        <row r="736">
          <cell r="E736" t="str">
            <v>Hóa chất đo thời gian PT dành cho máy phân tích đông máu</v>
          </cell>
          <cell r="F736" t="str">
            <v>0020003050 
HemosIL RecombiPlasTin 2G</v>
          </cell>
          <cell r="H736" t="str">
            <v>Hộp</v>
          </cell>
          <cell r="I736" t="str">
            <v/>
          </cell>
          <cell r="J736" t="str">
            <v>Công ty TNHH Thiết bị Minh Tâm</v>
          </cell>
          <cell r="K736" t="str">
            <v>Instrumentation Laboratory Company, Mỹ</v>
          </cell>
          <cell r="L736" t="str">
            <v>Mỹ</v>
          </cell>
          <cell r="M736" t="str">
            <v/>
          </cell>
          <cell r="N736" t="str">
            <v>2300635ĐKLH/BYT-HTTB</v>
          </cell>
          <cell r="O736">
            <v>7675500</v>
          </cell>
          <cell r="P736">
            <v>7675500</v>
          </cell>
          <cell r="Q736">
            <v>7675500</v>
          </cell>
          <cell r="R736">
            <v>7675500</v>
          </cell>
          <cell r="S736" t="str">
            <v>N1237461</v>
          </cell>
          <cell r="T736" t="str">
            <v>2963/QĐ-BVQY103</v>
          </cell>
          <cell r="U736">
            <v>46022</v>
          </cell>
          <cell r="V736">
            <v>0</v>
          </cell>
          <cell r="W736">
            <v>0</v>
          </cell>
          <cell r="X736">
            <v>30</v>
          </cell>
          <cell r="Y736">
            <v>30</v>
          </cell>
          <cell r="Z736">
            <v>0</v>
          </cell>
          <cell r="AA736">
            <v>7675500</v>
          </cell>
          <cell r="AB736">
            <v>230265000</v>
          </cell>
          <cell r="AC736">
            <v>30</v>
          </cell>
          <cell r="AD736">
            <v>7675500</v>
          </cell>
          <cell r="AE736">
            <v>230265000</v>
          </cell>
          <cell r="AF736">
            <v>0</v>
          </cell>
          <cell r="AG736">
            <v>0</v>
          </cell>
          <cell r="AJ736">
            <v>426812</v>
          </cell>
          <cell r="AK736">
            <v>191.8</v>
          </cell>
        </row>
        <row r="737">
          <cell r="E737" t="str">
            <v>Hóa chất đo thời gian PT dành cho máy phân tích đông máu</v>
          </cell>
          <cell r="F737" t="str">
            <v>0020003050 
HemosIL RecombiPlasTin 2G</v>
          </cell>
          <cell r="H737" t="str">
            <v>Hộp</v>
          </cell>
          <cell r="I737" t="str">
            <v/>
          </cell>
          <cell r="J737" t="str">
            <v>Công ty TNHH Thiết bị Minh Tâm</v>
          </cell>
          <cell r="K737" t="str">
            <v>Instrumentation Laboratory Company, Mỹ</v>
          </cell>
          <cell r="L737" t="str">
            <v>Mỹ</v>
          </cell>
          <cell r="M737" t="str">
            <v/>
          </cell>
          <cell r="N737" t="str">
            <v>2300635ĐKLH/BYT-HTTB</v>
          </cell>
          <cell r="O737">
            <v>7675500</v>
          </cell>
          <cell r="P737">
            <v>7675500</v>
          </cell>
          <cell r="Q737">
            <v>7675500</v>
          </cell>
          <cell r="R737">
            <v>7675500</v>
          </cell>
          <cell r="S737" t="str">
            <v>N0834215</v>
          </cell>
          <cell r="T737" t="str">
            <v>2963/QĐ-BVQY103</v>
          </cell>
          <cell r="U737">
            <v>45900</v>
          </cell>
          <cell r="V737">
            <v>0</v>
          </cell>
          <cell r="W737">
            <v>0</v>
          </cell>
          <cell r="X737">
            <v>12</v>
          </cell>
          <cell r="Y737">
            <v>12</v>
          </cell>
          <cell r="Z737">
            <v>0</v>
          </cell>
          <cell r="AA737">
            <v>7675500</v>
          </cell>
          <cell r="AB737">
            <v>92106000</v>
          </cell>
          <cell r="AC737">
            <v>12</v>
          </cell>
          <cell r="AD737">
            <v>7675500</v>
          </cell>
          <cell r="AE737">
            <v>92106000</v>
          </cell>
          <cell r="AF737">
            <v>0</v>
          </cell>
          <cell r="AG737">
            <v>0</v>
          </cell>
          <cell r="AJ737">
            <v>390468</v>
          </cell>
          <cell r="AK737">
            <v>191.8</v>
          </cell>
        </row>
        <row r="738">
          <cell r="E738" t="str">
            <v>Hóa chất hệ thống</v>
          </cell>
          <cell r="F738" t="str">
            <v>ProCell M; 04880340190</v>
          </cell>
          <cell r="H738" t="str">
            <v>Hộp</v>
          </cell>
          <cell r="I738" t="str">
            <v/>
          </cell>
          <cell r="J738" t="str">
            <v>Công ty cổ phần thiết bị y tế Thành An</v>
          </cell>
          <cell r="K738" t="str">
            <v>Roche Diagnostics GmbH</v>
          </cell>
          <cell r="L738" t="str">
            <v>Đức</v>
          </cell>
          <cell r="M738" t="str">
            <v/>
          </cell>
          <cell r="N738" t="str">
            <v>220000840/PCBA-HCM</v>
          </cell>
          <cell r="O738">
            <v>1608040</v>
          </cell>
          <cell r="P738">
            <v>1608040</v>
          </cell>
          <cell r="Q738">
            <v>1608040</v>
          </cell>
          <cell r="R738">
            <v>1608040</v>
          </cell>
          <cell r="S738" t="str">
            <v>80316101</v>
          </cell>
          <cell r="T738" t="str">
            <v>743/QĐ-BVQY103</v>
          </cell>
          <cell r="U738">
            <v>46081</v>
          </cell>
          <cell r="V738">
            <v>0</v>
          </cell>
          <cell r="W738">
            <v>0</v>
          </cell>
          <cell r="X738">
            <v>9</v>
          </cell>
          <cell r="Y738">
            <v>9</v>
          </cell>
          <cell r="Z738">
            <v>0</v>
          </cell>
          <cell r="AA738">
            <v>1608040</v>
          </cell>
          <cell r="AB738">
            <v>14472360</v>
          </cell>
          <cell r="AC738">
            <v>9</v>
          </cell>
          <cell r="AD738">
            <v>1608040</v>
          </cell>
          <cell r="AE738">
            <v>14472360</v>
          </cell>
          <cell r="AF738">
            <v>0</v>
          </cell>
          <cell r="AG738">
            <v>0</v>
          </cell>
          <cell r="AJ738">
            <v>549414</v>
          </cell>
          <cell r="AK738">
            <v>40</v>
          </cell>
        </row>
        <row r="739">
          <cell r="E739" t="str">
            <v>Hóa chất hệ thống</v>
          </cell>
          <cell r="F739" t="str">
            <v>ProCell M; 04880340190</v>
          </cell>
          <cell r="H739" t="str">
            <v>Hộp</v>
          </cell>
          <cell r="I739" t="str">
            <v/>
          </cell>
          <cell r="J739" t="str">
            <v>Công ty cổ phần thiết bị y tế Thành An</v>
          </cell>
          <cell r="K739" t="str">
            <v>Roche Diagnostics GmbH</v>
          </cell>
          <cell r="L739" t="str">
            <v>Đức</v>
          </cell>
          <cell r="M739" t="str">
            <v/>
          </cell>
          <cell r="N739" t="str">
            <v>220000840/PCBA-HCM</v>
          </cell>
          <cell r="O739">
            <v>1608040</v>
          </cell>
          <cell r="P739">
            <v>1608040</v>
          </cell>
          <cell r="Q739">
            <v>1608040</v>
          </cell>
          <cell r="R739">
            <v>1608040</v>
          </cell>
          <cell r="S739" t="str">
            <v>80315701</v>
          </cell>
          <cell r="T739" t="str">
            <v>743/QĐ-BVQY103</v>
          </cell>
          <cell r="U739">
            <v>46081</v>
          </cell>
          <cell r="V739">
            <v>0</v>
          </cell>
          <cell r="W739">
            <v>0</v>
          </cell>
          <cell r="X739">
            <v>8</v>
          </cell>
          <cell r="Y739">
            <v>8</v>
          </cell>
          <cell r="Z739">
            <v>0</v>
          </cell>
          <cell r="AA739">
            <v>1608040</v>
          </cell>
          <cell r="AB739">
            <v>12864320</v>
          </cell>
          <cell r="AC739">
            <v>8</v>
          </cell>
          <cell r="AD739">
            <v>1608040</v>
          </cell>
          <cell r="AE739">
            <v>12864320</v>
          </cell>
          <cell r="AF739">
            <v>0</v>
          </cell>
          <cell r="AG739">
            <v>0</v>
          </cell>
          <cell r="AJ739">
            <v>546364</v>
          </cell>
          <cell r="AK739">
            <v>40</v>
          </cell>
        </row>
        <row r="740">
          <cell r="E740" t="str">
            <v>Hóa chất hệ thống</v>
          </cell>
          <cell r="F740" t="str">
            <v>ProCell M; 04880340190</v>
          </cell>
          <cell r="H740" t="str">
            <v>Hộp</v>
          </cell>
          <cell r="I740" t="str">
            <v/>
          </cell>
          <cell r="J740" t="str">
            <v>Công ty cổ phần thiết bị y tế Thành An</v>
          </cell>
          <cell r="K740" t="str">
            <v>Roche Diagnostics GmbH</v>
          </cell>
          <cell r="L740" t="str">
            <v>Đức</v>
          </cell>
          <cell r="M740" t="str">
            <v/>
          </cell>
          <cell r="N740" t="str">
            <v>220000840/PCBA-HCM</v>
          </cell>
          <cell r="O740">
            <v>1608040</v>
          </cell>
          <cell r="P740">
            <v>1608040</v>
          </cell>
          <cell r="Q740">
            <v>1608040</v>
          </cell>
          <cell r="R740">
            <v>1608040</v>
          </cell>
          <cell r="S740" t="str">
            <v>78225401</v>
          </cell>
          <cell r="T740" t="str">
            <v>743/QĐ-BVQY103</v>
          </cell>
          <cell r="U740">
            <v>45991</v>
          </cell>
          <cell r="V740">
            <v>0</v>
          </cell>
          <cell r="W740">
            <v>0</v>
          </cell>
          <cell r="X740">
            <v>10</v>
          </cell>
          <cell r="Y740">
            <v>10</v>
          </cell>
          <cell r="Z740">
            <v>0</v>
          </cell>
          <cell r="AA740">
            <v>1608040</v>
          </cell>
          <cell r="AB740">
            <v>16080400</v>
          </cell>
          <cell r="AC740">
            <v>10</v>
          </cell>
          <cell r="AD740">
            <v>1608040</v>
          </cell>
          <cell r="AE740">
            <v>16080400</v>
          </cell>
          <cell r="AF740">
            <v>0</v>
          </cell>
          <cell r="AG740">
            <v>0</v>
          </cell>
          <cell r="AJ740">
            <v>543341</v>
          </cell>
          <cell r="AK740">
            <v>40</v>
          </cell>
        </row>
        <row r="741">
          <cell r="E741" t="str">
            <v>Hóa chất hệ thống</v>
          </cell>
          <cell r="F741" t="str">
            <v>ProCell M; 04880340190</v>
          </cell>
          <cell r="H741" t="str">
            <v>Hộp</v>
          </cell>
          <cell r="I741" t="str">
            <v/>
          </cell>
          <cell r="J741" t="str">
            <v>Công ty cổ phần thiết bị y tế Thành An</v>
          </cell>
          <cell r="K741" t="str">
            <v>Roche Diagnostics GmbH</v>
          </cell>
          <cell r="L741" t="str">
            <v>Đức</v>
          </cell>
          <cell r="M741" t="str">
            <v/>
          </cell>
          <cell r="N741" t="str">
            <v>220000840/PCBA-HCM</v>
          </cell>
          <cell r="O741">
            <v>1608040</v>
          </cell>
          <cell r="P741">
            <v>1608040</v>
          </cell>
          <cell r="Q741">
            <v>1608040</v>
          </cell>
          <cell r="R741">
            <v>1608040</v>
          </cell>
          <cell r="S741" t="str">
            <v>78225101</v>
          </cell>
          <cell r="T741" t="str">
            <v>743/QĐ-BVQY103</v>
          </cell>
          <cell r="U741">
            <v>45991</v>
          </cell>
          <cell r="V741">
            <v>0</v>
          </cell>
          <cell r="W741">
            <v>0</v>
          </cell>
          <cell r="X741">
            <v>6</v>
          </cell>
          <cell r="Y741">
            <v>6</v>
          </cell>
          <cell r="Z741">
            <v>0</v>
          </cell>
          <cell r="AA741">
            <v>1608040</v>
          </cell>
          <cell r="AB741">
            <v>9648240</v>
          </cell>
          <cell r="AC741">
            <v>6</v>
          </cell>
          <cell r="AD741">
            <v>1608040</v>
          </cell>
          <cell r="AE741">
            <v>9648240</v>
          </cell>
          <cell r="AF741">
            <v>0</v>
          </cell>
          <cell r="AG741">
            <v>0</v>
          </cell>
          <cell r="AJ741">
            <v>535058</v>
          </cell>
          <cell r="AK741">
            <v>40</v>
          </cell>
        </row>
        <row r="742">
          <cell r="E742" t="str">
            <v>Hóa chất hệ thống</v>
          </cell>
          <cell r="F742" t="str">
            <v>04880340190 ProCell M</v>
          </cell>
          <cell r="H742" t="str">
            <v>Hộp</v>
          </cell>
          <cell r="I742" t="str">
            <v/>
          </cell>
          <cell r="J742" t="str">
            <v>Công ty cổ phần thiết bị y tế Thành An</v>
          </cell>
          <cell r="K742" t="str">
            <v>Roche Diagnostics GmbH, Germany</v>
          </cell>
          <cell r="L742" t="str">
            <v>Đức</v>
          </cell>
          <cell r="M742" t="str">
            <v/>
          </cell>
          <cell r="N742" t="str">
            <v>220000840/PCBA-HCM</v>
          </cell>
          <cell r="O742">
            <v>1608040</v>
          </cell>
          <cell r="P742">
            <v>1608040</v>
          </cell>
          <cell r="Q742">
            <v>1608040</v>
          </cell>
          <cell r="R742">
            <v>1608040</v>
          </cell>
          <cell r="S742" t="str">
            <v>76940001</v>
          </cell>
          <cell r="T742" t="str">
            <v>2965/QĐ-BVQY103</v>
          </cell>
          <cell r="U742">
            <v>45930</v>
          </cell>
          <cell r="V742">
            <v>0</v>
          </cell>
          <cell r="W742">
            <v>0</v>
          </cell>
          <cell r="X742">
            <v>7</v>
          </cell>
          <cell r="Y742">
            <v>7</v>
          </cell>
          <cell r="Z742">
            <v>0</v>
          </cell>
          <cell r="AA742">
            <v>1608040</v>
          </cell>
          <cell r="AB742">
            <v>11256280</v>
          </cell>
          <cell r="AC742">
            <v>7</v>
          </cell>
          <cell r="AD742">
            <v>1608040</v>
          </cell>
          <cell r="AE742">
            <v>11256280</v>
          </cell>
          <cell r="AF742">
            <v>0</v>
          </cell>
          <cell r="AG742">
            <v>0</v>
          </cell>
          <cell r="AJ742">
            <v>524103</v>
          </cell>
          <cell r="AK742">
            <v>40</v>
          </cell>
        </row>
        <row r="743">
          <cell r="E743" t="str">
            <v>Hóa chất hiệu chuẩn cho các xét nghiệm Protein đặc biệt nhóm 2</v>
          </cell>
          <cell r="F743" t="str">
            <v>SERUM PROTEIN MULTI-CALIBRATOR 2; ODR3023</v>
          </cell>
          <cell r="H743" t="str">
            <v>Hộp</v>
          </cell>
          <cell r="I743" t="str">
            <v/>
          </cell>
          <cell r="J743" t="str">
            <v>Công ty TNHH Thiết bị Minh Tâm</v>
          </cell>
          <cell r="K743" t="str">
            <v>Cliniqa Corporation, Mỹ sản xuất cho Beckman Coulter, Inc., Mỹ</v>
          </cell>
          <cell r="L743" t="str">
            <v>Mỹ</v>
          </cell>
          <cell r="M743" t="str">
            <v/>
          </cell>
          <cell r="N743" t="str">
            <v>2100252ĐKLH/BYT-TB-CT</v>
          </cell>
          <cell r="O743">
            <v>17161200</v>
          </cell>
          <cell r="P743">
            <v>17161200</v>
          </cell>
          <cell r="Q743">
            <v>17161200</v>
          </cell>
          <cell r="R743">
            <v>17161200</v>
          </cell>
          <cell r="S743" t="str">
            <v>1052A</v>
          </cell>
          <cell r="T743" t="str">
            <v>743/QĐ-BVQY103</v>
          </cell>
          <cell r="U743">
            <v>46082</v>
          </cell>
          <cell r="V743">
            <v>0</v>
          </cell>
          <cell r="W743">
            <v>0</v>
          </cell>
          <cell r="X743">
            <v>1</v>
          </cell>
          <cell r="Y743">
            <v>1</v>
          </cell>
          <cell r="Z743">
            <v>0</v>
          </cell>
          <cell r="AA743">
            <v>17161200</v>
          </cell>
          <cell r="AB743">
            <v>17161200</v>
          </cell>
          <cell r="AC743">
            <v>1</v>
          </cell>
          <cell r="AD743">
            <v>17161200</v>
          </cell>
          <cell r="AE743">
            <v>17161200</v>
          </cell>
          <cell r="AF743">
            <v>0</v>
          </cell>
          <cell r="AG743">
            <v>0</v>
          </cell>
          <cell r="AJ743">
            <v>538359</v>
          </cell>
          <cell r="AK743">
            <v>1</v>
          </cell>
        </row>
        <row r="744">
          <cell r="E744" t="str">
            <v>Hóa chất hiệu chuẩn cho xét nghiệm Ammonia, Ethanol và CO2</v>
          </cell>
          <cell r="F744" t="str">
            <v>18065
AMMONIA/ETHANOL/CO2 CALIBRATOR</v>
          </cell>
          <cell r="H744" t="str">
            <v>Hộp</v>
          </cell>
          <cell r="I744" t="str">
            <v/>
          </cell>
          <cell r="J744" t="str">
            <v>Công ty TNHH Thiết bị Minh Tâm</v>
          </cell>
          <cell r="K744" t="str">
            <v>Biosystems S.A., Tây Ban Nha</v>
          </cell>
          <cell r="L744" t="str">
            <v>Tây Ban Nha</v>
          </cell>
          <cell r="M744" t="str">
            <v/>
          </cell>
          <cell r="N744" t="str">
            <v>220002863/PCBB-BYT</v>
          </cell>
          <cell r="O744">
            <v>623700</v>
          </cell>
          <cell r="P744">
            <v>623700</v>
          </cell>
          <cell r="Q744">
            <v>623700</v>
          </cell>
          <cell r="R744">
            <v>623700</v>
          </cell>
          <cell r="S744" t="str">
            <v>59977</v>
          </cell>
          <cell r="T744" t="str">
            <v>743/QĐ-BVQY103</v>
          </cell>
          <cell r="U744">
            <v>46022</v>
          </cell>
          <cell r="V744">
            <v>0</v>
          </cell>
          <cell r="W744">
            <v>0</v>
          </cell>
          <cell r="X744">
            <v>3</v>
          </cell>
          <cell r="Y744">
            <v>3</v>
          </cell>
          <cell r="Z744">
            <v>0</v>
          </cell>
          <cell r="AA744">
            <v>623700</v>
          </cell>
          <cell r="AB744">
            <v>1871100</v>
          </cell>
          <cell r="AC744">
            <v>3</v>
          </cell>
          <cell r="AD744">
            <v>623700</v>
          </cell>
          <cell r="AE744">
            <v>1871100</v>
          </cell>
          <cell r="AF744">
            <v>0</v>
          </cell>
          <cell r="AG744">
            <v>0</v>
          </cell>
          <cell r="AJ744">
            <v>538358</v>
          </cell>
          <cell r="AK744">
            <v>4</v>
          </cell>
        </row>
        <row r="745">
          <cell r="E745" t="str">
            <v>Hóa chất hiệu chuẩn cho xét nghiệm Ammonia, Ethanol và CO2</v>
          </cell>
          <cell r="F745" t="str">
            <v>18065
AMMONIA/ETHANOL/CO2 CALIBRATOR</v>
          </cell>
          <cell r="H745" t="str">
            <v>Hộp</v>
          </cell>
          <cell r="I745" t="str">
            <v/>
          </cell>
          <cell r="J745" t="str">
            <v>Công ty TNHH Thiết bị Minh Tâm</v>
          </cell>
          <cell r="K745" t="str">
            <v>Biosystems S.A., Tây Ban Nha</v>
          </cell>
          <cell r="L745" t="str">
            <v>Tây Ban Nha</v>
          </cell>
          <cell r="M745" t="str">
            <v/>
          </cell>
          <cell r="N745" t="str">
            <v>220002863/PCBB-BYT</v>
          </cell>
          <cell r="O745">
            <v>623700</v>
          </cell>
          <cell r="P745">
            <v>623700</v>
          </cell>
          <cell r="Q745">
            <v>623700</v>
          </cell>
          <cell r="R745">
            <v>623700</v>
          </cell>
          <cell r="S745" t="str">
            <v>57840</v>
          </cell>
          <cell r="T745" t="str">
            <v>2851/QĐ-BVQY103</v>
          </cell>
          <cell r="U745">
            <v>45869</v>
          </cell>
          <cell r="V745">
            <v>0</v>
          </cell>
          <cell r="W745">
            <v>0</v>
          </cell>
          <cell r="X745">
            <v>1</v>
          </cell>
          <cell r="Y745">
            <v>1</v>
          </cell>
          <cell r="Z745">
            <v>0</v>
          </cell>
          <cell r="AA745">
            <v>623700</v>
          </cell>
          <cell r="AB745">
            <v>623700</v>
          </cell>
          <cell r="AC745">
            <v>1</v>
          </cell>
          <cell r="AD745">
            <v>623700</v>
          </cell>
          <cell r="AE745">
            <v>623700</v>
          </cell>
          <cell r="AF745">
            <v>0</v>
          </cell>
          <cell r="AG745">
            <v>0</v>
          </cell>
          <cell r="AJ745">
            <v>387189</v>
          </cell>
          <cell r="AK745">
            <v>4</v>
          </cell>
        </row>
        <row r="746">
          <cell r="E746" t="str">
            <v>Hóa chất hiệu chuẩn cho xét nghiệm CK-MB</v>
          </cell>
          <cell r="F746" t="str">
            <v>ODR30034
CK-MB CALIBRATOR</v>
          </cell>
          <cell r="H746" t="str">
            <v>Lọ</v>
          </cell>
          <cell r="I746" t="str">
            <v/>
          </cell>
          <cell r="J746" t="str">
            <v>Công ty TNHH Thiết bị Minh Tâm</v>
          </cell>
          <cell r="K746" t="str">
            <v>Aalto Scientific Ltd./ Mỹ sản xuất cho Beckman Coulter Ireland Inc., Ai-len</v>
          </cell>
          <cell r="L746" t="str">
            <v>Hoa Kỳ</v>
          </cell>
          <cell r="M746" t="str">
            <v/>
          </cell>
          <cell r="N746" t="str">
            <v>2100232ĐKLH/BYT-TB-CT</v>
          </cell>
          <cell r="O746">
            <v>574350</v>
          </cell>
          <cell r="P746">
            <v>574350</v>
          </cell>
          <cell r="Q746">
            <v>574350</v>
          </cell>
          <cell r="R746">
            <v>574350</v>
          </cell>
          <cell r="S746" t="str">
            <v>1060A</v>
          </cell>
          <cell r="T746" t="str">
            <v>743/QĐ-BVQY103</v>
          </cell>
          <cell r="U746">
            <v>45962</v>
          </cell>
          <cell r="V746">
            <v>0</v>
          </cell>
          <cell r="W746">
            <v>0</v>
          </cell>
          <cell r="X746">
            <v>7</v>
          </cell>
          <cell r="Y746">
            <v>7</v>
          </cell>
          <cell r="Z746">
            <v>0</v>
          </cell>
          <cell r="AA746">
            <v>574350</v>
          </cell>
          <cell r="AB746">
            <v>4020450</v>
          </cell>
          <cell r="AC746">
            <v>7</v>
          </cell>
          <cell r="AD746">
            <v>574350</v>
          </cell>
          <cell r="AE746">
            <v>4020450</v>
          </cell>
          <cell r="AF746">
            <v>0</v>
          </cell>
          <cell r="AG746">
            <v>0</v>
          </cell>
          <cell r="AJ746">
            <v>533199</v>
          </cell>
          <cell r="AK746">
            <v>8</v>
          </cell>
        </row>
        <row r="747">
          <cell r="E747" t="str">
            <v>Hóa chất hiệu chuẩn cho xét nghiệm CK-MB</v>
          </cell>
          <cell r="F747" t="str">
            <v>ODR30034
CK-MB CALIBRATOR</v>
          </cell>
          <cell r="H747" t="str">
            <v>Lọ</v>
          </cell>
          <cell r="I747" t="str">
            <v/>
          </cell>
          <cell r="J747" t="str">
            <v>Công ty TNHH Thiết bị Minh Tâm</v>
          </cell>
          <cell r="K747" t="str">
            <v>Aalto Scientific Ltd./ Mỹ sản xuất cho Beckman Coulter Ireland Inc., Ai-len</v>
          </cell>
          <cell r="L747" t="str">
            <v>Hoa Kỳ</v>
          </cell>
          <cell r="M747" t="str">
            <v/>
          </cell>
          <cell r="N747" t="str">
            <v>2100232ĐKLH/BYT-TB-CT</v>
          </cell>
          <cell r="O747">
            <v>574350</v>
          </cell>
          <cell r="P747">
            <v>574350</v>
          </cell>
          <cell r="Q747">
            <v>574350</v>
          </cell>
          <cell r="R747">
            <v>574350</v>
          </cell>
          <cell r="S747" t="str">
            <v>1059A</v>
          </cell>
          <cell r="T747" t="str">
            <v>2851/QĐ-BVQY103</v>
          </cell>
          <cell r="U747">
            <v>45809</v>
          </cell>
          <cell r="V747">
            <v>0</v>
          </cell>
          <cell r="W747">
            <v>0</v>
          </cell>
          <cell r="X747">
            <v>1</v>
          </cell>
          <cell r="Y747">
            <v>1</v>
          </cell>
          <cell r="Z747">
            <v>0</v>
          </cell>
          <cell r="AA747">
            <v>574350</v>
          </cell>
          <cell r="AB747">
            <v>574350</v>
          </cell>
          <cell r="AC747">
            <v>1</v>
          </cell>
          <cell r="AD747">
            <v>574350</v>
          </cell>
          <cell r="AE747">
            <v>574350</v>
          </cell>
          <cell r="AF747">
            <v>0</v>
          </cell>
          <cell r="AG747">
            <v>0</v>
          </cell>
          <cell r="AJ747">
            <v>519165</v>
          </cell>
          <cell r="AK747">
            <v>8</v>
          </cell>
        </row>
        <row r="748">
          <cell r="E748" t="str">
            <v>Hóa chất hiệu chuẩn cho xét nghiệm CRP có độ nhạy cao</v>
          </cell>
          <cell r="F748" t="str">
            <v>ODC0027 CRP Latex Calibrator Highly Sensitive (HS) set</v>
          </cell>
          <cell r="H748" t="str">
            <v>Hộp</v>
          </cell>
          <cell r="I748" t="str">
            <v/>
          </cell>
          <cell r="J748" t="str">
            <v>Công ty TNHH Thiết bị Minh Tâm</v>
          </cell>
          <cell r="K748" t="str">
            <v>Denka Seiken Co., Ltd./Nhật Bản sản xuất cho Beckman Coulter/Mỹ</v>
          </cell>
          <cell r="L748" t="str">
            <v>Nhật</v>
          </cell>
          <cell r="M748" t="str">
            <v/>
          </cell>
          <cell r="N748" t="str">
            <v>2100282ĐKLH/BYT-TB-CT</v>
          </cell>
          <cell r="O748">
            <v>11032371</v>
          </cell>
          <cell r="P748">
            <v>11032371</v>
          </cell>
          <cell r="Q748">
            <v>11032371</v>
          </cell>
          <cell r="R748">
            <v>11032371</v>
          </cell>
          <cell r="S748" t="str">
            <v>1061A</v>
          </cell>
          <cell r="T748" t="str">
            <v>743/QĐ-BVQY103</v>
          </cell>
          <cell r="U748">
            <v>46204</v>
          </cell>
          <cell r="V748">
            <v>0</v>
          </cell>
          <cell r="W748">
            <v>0</v>
          </cell>
          <cell r="X748">
            <v>1</v>
          </cell>
          <cell r="Y748">
            <v>1</v>
          </cell>
          <cell r="Z748">
            <v>0</v>
          </cell>
          <cell r="AA748">
            <v>11032371</v>
          </cell>
          <cell r="AB748">
            <v>11032371</v>
          </cell>
          <cell r="AC748">
            <v>1</v>
          </cell>
          <cell r="AD748">
            <v>11032371</v>
          </cell>
          <cell r="AE748">
            <v>11032371</v>
          </cell>
          <cell r="AF748">
            <v>0</v>
          </cell>
          <cell r="AG748">
            <v>0</v>
          </cell>
          <cell r="AJ748">
            <v>533540</v>
          </cell>
          <cell r="AK748">
            <v>2</v>
          </cell>
        </row>
        <row r="749">
          <cell r="E749" t="str">
            <v>Hóa chất hiệu chuẩn cho xét nghiệm CRP có độ nhạy cao</v>
          </cell>
          <cell r="F749" t="str">
            <v>ODC0027 CRP Latex Calibrator Highly Sensitive (HS) set</v>
          </cell>
          <cell r="H749" t="str">
            <v>Hộp</v>
          </cell>
          <cell r="I749" t="str">
            <v/>
          </cell>
          <cell r="J749" t="str">
            <v>Công ty TNHH Thiết bị Minh Tâm</v>
          </cell>
          <cell r="K749" t="str">
            <v>Denka Seiken Co., Ltd./Nhật Bản sản xuất cho Beckman Coulter/Mỹ</v>
          </cell>
          <cell r="L749" t="str">
            <v>Nhật</v>
          </cell>
          <cell r="M749" t="str">
            <v/>
          </cell>
          <cell r="N749" t="str">
            <v>2100282ĐKLH / BYT-TB-CT</v>
          </cell>
          <cell r="O749">
            <v>10816050</v>
          </cell>
          <cell r="P749">
            <v>10816050</v>
          </cell>
          <cell r="Q749">
            <v>10816050</v>
          </cell>
          <cell r="R749">
            <v>10816050</v>
          </cell>
          <cell r="S749" t="str">
            <v>1059A</v>
          </cell>
          <cell r="T749" t="str">
            <v>3273/QĐ-BVQY103</v>
          </cell>
          <cell r="U749">
            <v>45901</v>
          </cell>
          <cell r="V749">
            <v>0</v>
          </cell>
          <cell r="W749">
            <v>0</v>
          </cell>
          <cell r="X749">
            <v>1</v>
          </cell>
          <cell r="Y749">
            <v>1</v>
          </cell>
          <cell r="Z749">
            <v>0</v>
          </cell>
          <cell r="AA749">
            <v>10816050</v>
          </cell>
          <cell r="AB749">
            <v>10816050</v>
          </cell>
          <cell r="AC749">
            <v>1</v>
          </cell>
          <cell r="AD749">
            <v>10816050</v>
          </cell>
          <cell r="AE749">
            <v>10816050</v>
          </cell>
          <cell r="AF749">
            <v>0</v>
          </cell>
          <cell r="AG749">
            <v>0</v>
          </cell>
          <cell r="AJ749">
            <v>408109</v>
          </cell>
          <cell r="AK749">
            <v>2</v>
          </cell>
        </row>
        <row r="750">
          <cell r="E750" t="str">
            <v>Hóa chất hiệu chuẩn cho xét nghiệm CRP hs</v>
          </cell>
          <cell r="F750" t="str">
            <v>ODC0027
 CRP LATEX CALIBRATOR HIGHLY SENSITIVE (HS) SET</v>
          </cell>
          <cell r="H750" t="str">
            <v>Hộp</v>
          </cell>
          <cell r="I750" t="str">
            <v/>
          </cell>
          <cell r="J750" t="str">
            <v>Công ty TNHH Thiết bị Minh Tâm</v>
          </cell>
          <cell r="K750" t="str">
            <v>Denka Co. Ltd., Nhật Bản sản xuất cho Beckman Coulter, Inc., Mỹ</v>
          </cell>
          <cell r="L750" t="str">
            <v>Nhật Bản</v>
          </cell>
          <cell r="M750" t="str">
            <v/>
          </cell>
          <cell r="N750" t="str">
            <v>2100282ĐKLH/BYT-TB-CT</v>
          </cell>
          <cell r="O750">
            <v>10816050</v>
          </cell>
          <cell r="P750">
            <v>10816050</v>
          </cell>
          <cell r="Q750">
            <v>10816050</v>
          </cell>
          <cell r="R750">
            <v>10816050</v>
          </cell>
          <cell r="S750" t="str">
            <v>1061A</v>
          </cell>
          <cell r="T750" t="str">
            <v>4573/QĐ-BVQY103</v>
          </cell>
          <cell r="U750">
            <v>46204</v>
          </cell>
          <cell r="V750">
            <v>0</v>
          </cell>
          <cell r="W750">
            <v>0</v>
          </cell>
          <cell r="X750">
            <v>1</v>
          </cell>
          <cell r="Y750">
            <v>1</v>
          </cell>
          <cell r="Z750">
            <v>0</v>
          </cell>
          <cell r="AA750">
            <v>10816050</v>
          </cell>
          <cell r="AB750">
            <v>10816050</v>
          </cell>
          <cell r="AC750">
            <v>1</v>
          </cell>
          <cell r="AD750">
            <v>10816050</v>
          </cell>
          <cell r="AE750">
            <v>10816050</v>
          </cell>
          <cell r="AF750">
            <v>0</v>
          </cell>
          <cell r="AG750">
            <v>0</v>
          </cell>
          <cell r="AJ750">
            <v>537867</v>
          </cell>
          <cell r="AK750">
            <v>1</v>
          </cell>
        </row>
        <row r="751">
          <cell r="E751" t="str">
            <v>Hóa chất hiệu chuẩn cho xét nghiệm CRP thường</v>
          </cell>
          <cell r="F751" t="str">
            <v>ODC0026
CRP LATEX CALIBRATOR NORMAL (N) SET</v>
          </cell>
          <cell r="H751" t="str">
            <v>Hộp</v>
          </cell>
          <cell r="I751" t="str">
            <v/>
          </cell>
          <cell r="J751" t="str">
            <v>Công ty TNHH Thiết bị Minh Tâm</v>
          </cell>
          <cell r="K751" t="str">
            <v>Denka Seiken Co., Ltd./ Nhật Bản sản xuất cho Beckman Coulter, Inc., Mỹ</v>
          </cell>
          <cell r="L751" t="str">
            <v>Nhật</v>
          </cell>
          <cell r="M751" t="str">
            <v/>
          </cell>
          <cell r="N751" t="str">
            <v>230000195/PCBB-BYT</v>
          </cell>
          <cell r="O751">
            <v>22266300</v>
          </cell>
          <cell r="P751">
            <v>22266300</v>
          </cell>
          <cell r="Q751">
            <v>22266300</v>
          </cell>
          <cell r="R751">
            <v>22266300</v>
          </cell>
          <cell r="S751" t="str">
            <v>1084A</v>
          </cell>
          <cell r="T751" t="str">
            <v>4573/QĐ-BVQY103</v>
          </cell>
          <cell r="U751">
            <v>46266</v>
          </cell>
          <cell r="V751">
            <v>0</v>
          </cell>
          <cell r="W751">
            <v>0</v>
          </cell>
          <cell r="X751">
            <v>1</v>
          </cell>
          <cell r="Y751">
            <v>1</v>
          </cell>
          <cell r="Z751">
            <v>0</v>
          </cell>
          <cell r="AA751">
            <v>22266300</v>
          </cell>
          <cell r="AB751">
            <v>22266300</v>
          </cell>
          <cell r="AC751">
            <v>1</v>
          </cell>
          <cell r="AD751">
            <v>22266300</v>
          </cell>
          <cell r="AE751">
            <v>22266300</v>
          </cell>
          <cell r="AF751">
            <v>0</v>
          </cell>
          <cell r="AG751">
            <v>0</v>
          </cell>
          <cell r="AJ751">
            <v>537866</v>
          </cell>
          <cell r="AK751">
            <v>3</v>
          </cell>
        </row>
        <row r="752">
          <cell r="E752" t="str">
            <v>Hóa chất hiệu chuẩn cho xét nghiệm CRP thường</v>
          </cell>
          <cell r="F752" t="str">
            <v>ODC0026
CRP LATEX CALIBRATOR NORMAL (N) SET</v>
          </cell>
          <cell r="H752" t="str">
            <v>Hộp</v>
          </cell>
          <cell r="I752" t="str">
            <v/>
          </cell>
          <cell r="J752" t="str">
            <v>Công ty TNHH Thiết bị Minh Tâm</v>
          </cell>
          <cell r="K752" t="str">
            <v>Denka Seiken Co., Ltd./ Nhật Bản sản xuất cho Beckman Coulter, Inc., Mỹ</v>
          </cell>
          <cell r="L752" t="str">
            <v>Nhật</v>
          </cell>
          <cell r="M752" t="str">
            <v/>
          </cell>
          <cell r="N752" t="str">
            <v>230000195/PCBB-BYT</v>
          </cell>
          <cell r="O752">
            <v>22266300</v>
          </cell>
          <cell r="P752">
            <v>22266300</v>
          </cell>
          <cell r="Q752">
            <v>22266300</v>
          </cell>
          <cell r="R752">
            <v>22266300</v>
          </cell>
          <cell r="S752" t="str">
            <v>1083A</v>
          </cell>
          <cell r="T752" t="str">
            <v>743/QĐ-BVQY103</v>
          </cell>
          <cell r="U752">
            <v>46204</v>
          </cell>
          <cell r="V752">
            <v>0</v>
          </cell>
          <cell r="W752">
            <v>0</v>
          </cell>
          <cell r="X752">
            <v>1</v>
          </cell>
          <cell r="Y752">
            <v>1</v>
          </cell>
          <cell r="Z752">
            <v>0</v>
          </cell>
          <cell r="AA752">
            <v>22266300</v>
          </cell>
          <cell r="AB752">
            <v>22266300</v>
          </cell>
          <cell r="AC752">
            <v>1</v>
          </cell>
          <cell r="AD752">
            <v>22266300</v>
          </cell>
          <cell r="AE752">
            <v>22266300</v>
          </cell>
          <cell r="AF752">
            <v>0</v>
          </cell>
          <cell r="AG752">
            <v>0</v>
          </cell>
          <cell r="AJ752">
            <v>533541</v>
          </cell>
          <cell r="AK752">
            <v>3</v>
          </cell>
        </row>
        <row r="753">
          <cell r="E753" t="str">
            <v>Hóa chất hiệu chuẩn cho xét nghiệm CRP thường</v>
          </cell>
          <cell r="F753" t="str">
            <v>ODC0026
CRP LATEX CALIBRATOR NORMAL (N) SET</v>
          </cell>
          <cell r="H753" t="str">
            <v>Hộp</v>
          </cell>
          <cell r="I753" t="str">
            <v/>
          </cell>
          <cell r="J753" t="str">
            <v>Công ty TNHH Thiết bị Minh Tâm</v>
          </cell>
          <cell r="K753" t="str">
            <v>Denka Seiken Co., Ltd./ Nhật Bản sản xuất cho Beckman Coulter, Inc., Mỹ</v>
          </cell>
          <cell r="L753" t="str">
            <v>Nhật</v>
          </cell>
          <cell r="M753" t="str">
            <v/>
          </cell>
          <cell r="N753" t="str">
            <v>230000195/PCBB-BYT</v>
          </cell>
          <cell r="O753">
            <v>22266300</v>
          </cell>
          <cell r="P753">
            <v>22266300</v>
          </cell>
          <cell r="Q753">
            <v>22266300</v>
          </cell>
          <cell r="R753">
            <v>22266300</v>
          </cell>
          <cell r="S753" t="str">
            <v>1080A</v>
          </cell>
          <cell r="T753" t="str">
            <v>3273/QĐ-BVQY103</v>
          </cell>
          <cell r="U753">
            <v>46023</v>
          </cell>
          <cell r="V753">
            <v>0</v>
          </cell>
          <cell r="W753">
            <v>0</v>
          </cell>
          <cell r="X753">
            <v>1</v>
          </cell>
          <cell r="Y753">
            <v>1</v>
          </cell>
          <cell r="Z753">
            <v>0</v>
          </cell>
          <cell r="AA753">
            <v>22266300</v>
          </cell>
          <cell r="AB753">
            <v>22266300</v>
          </cell>
          <cell r="AC753">
            <v>1</v>
          </cell>
          <cell r="AD753">
            <v>22266300</v>
          </cell>
          <cell r="AE753">
            <v>22266300</v>
          </cell>
          <cell r="AF753">
            <v>0</v>
          </cell>
          <cell r="AG753">
            <v>0</v>
          </cell>
          <cell r="AJ753">
            <v>408108</v>
          </cell>
          <cell r="AK753">
            <v>3</v>
          </cell>
        </row>
        <row r="754">
          <cell r="E754" t="str">
            <v>Hóa chất hiệu chuẩn cho xét nghiệm định lượng Anti-CCP</v>
          </cell>
          <cell r="F754" t="str">
            <v>ARCHITECT Anti-CCP Calibrators, 1P65-01</v>
          </cell>
          <cell r="H754" t="str">
            <v>Hộp</v>
          </cell>
          <cell r="I754" t="str">
            <v/>
          </cell>
          <cell r="J754" t="str">
            <v>Công ty Cổ phần Trang Thiết bị Y tế và Dịch vụ Thiên Trường</v>
          </cell>
          <cell r="K754" t="str">
            <v>Axis-Shield Diagnostics Limited, Anh</v>
          </cell>
          <cell r="L754" t="str">
            <v>Anh</v>
          </cell>
          <cell r="M754" t="str">
            <v/>
          </cell>
          <cell r="N754" t="str">
            <v>220002561/PCBB-BYT</v>
          </cell>
          <cell r="O754">
            <v>2377000</v>
          </cell>
          <cell r="P754">
            <v>2377000</v>
          </cell>
          <cell r="Q754">
            <v>2377000</v>
          </cell>
          <cell r="R754">
            <v>2377000</v>
          </cell>
          <cell r="S754" t="str">
            <v>902962672</v>
          </cell>
          <cell r="T754" t="str">
            <v>743/QĐ-BVQY103</v>
          </cell>
          <cell r="U754">
            <v>45987</v>
          </cell>
          <cell r="V754">
            <v>0</v>
          </cell>
          <cell r="W754">
            <v>0</v>
          </cell>
          <cell r="X754">
            <v>1</v>
          </cell>
          <cell r="Y754">
            <v>1</v>
          </cell>
          <cell r="Z754">
            <v>0</v>
          </cell>
          <cell r="AA754">
            <v>2377000</v>
          </cell>
          <cell r="AB754">
            <v>2377000</v>
          </cell>
          <cell r="AC754">
            <v>1</v>
          </cell>
          <cell r="AD754">
            <v>2377000</v>
          </cell>
          <cell r="AE754">
            <v>2377000</v>
          </cell>
          <cell r="AF754">
            <v>0</v>
          </cell>
          <cell r="AG754">
            <v>0</v>
          </cell>
          <cell r="AJ754">
            <v>534949</v>
          </cell>
          <cell r="AK754">
            <v>1</v>
          </cell>
        </row>
        <row r="755">
          <cell r="E755" t="str">
            <v>Hóa chất hiệu chuẩn cho xét nghiệm định lượng BNP</v>
          </cell>
          <cell r="F755" t="str">
            <v>Architect BNP Calibrators, 8K28-04</v>
          </cell>
          <cell r="H755" t="str">
            <v>Hộp</v>
          </cell>
          <cell r="I755" t="str">
            <v/>
          </cell>
          <cell r="J755" t="str">
            <v>Công ty Cổ phần Trang Thiết bị Y tế và Dịch vụ Thiên Trường</v>
          </cell>
          <cell r="K755" t="str">
            <v>Fujirebio Diagnostics, Inc., USA</v>
          </cell>
          <cell r="L755" t="str">
            <v>Mỹ</v>
          </cell>
          <cell r="M755" t="str">
            <v/>
          </cell>
          <cell r="N755" t="str">
            <v/>
          </cell>
          <cell r="O755">
            <v>0</v>
          </cell>
          <cell r="P755">
            <v>2362920</v>
          </cell>
          <cell r="Q755">
            <v>0</v>
          </cell>
          <cell r="R755">
            <v>0</v>
          </cell>
          <cell r="S755" t="str">
            <v>44k45824</v>
          </cell>
          <cell r="T755" t="str">
            <v>Hàng tặng</v>
          </cell>
          <cell r="U755">
            <v>45643</v>
          </cell>
          <cell r="V755">
            <v>0</v>
          </cell>
          <cell r="W755">
            <v>0</v>
          </cell>
          <cell r="X755">
            <v>1</v>
          </cell>
          <cell r="Y755">
            <v>1</v>
          </cell>
          <cell r="Z755">
            <v>0</v>
          </cell>
          <cell r="AA755">
            <v>0</v>
          </cell>
          <cell r="AB755">
            <v>0</v>
          </cell>
          <cell r="AC755">
            <v>1</v>
          </cell>
          <cell r="AD755">
            <v>0</v>
          </cell>
          <cell r="AE755">
            <v>0</v>
          </cell>
          <cell r="AF755">
            <v>0</v>
          </cell>
          <cell r="AG755">
            <v>0</v>
          </cell>
          <cell r="AJ755">
            <v>390532</v>
          </cell>
          <cell r="AK755">
            <v>1</v>
          </cell>
        </row>
        <row r="756">
          <cell r="E756" t="str">
            <v>Hóa chất hiệu chuẩn cho xét nghiệm định lượng Cyclosporine</v>
          </cell>
          <cell r="F756" t="str">
            <v>Architect CYCLOSPORINE Calibrators, 3R30-01</v>
          </cell>
          <cell r="H756" t="str">
            <v>Hộp</v>
          </cell>
          <cell r="I756" t="str">
            <v/>
          </cell>
          <cell r="J756" t="str">
            <v>Công ty Cổ phần Trang Thiết bị Y tế và Dịch vụ Thiên Trường</v>
          </cell>
          <cell r="K756" t="str">
            <v>Abbott Ireland Diagnostics Division</v>
          </cell>
          <cell r="L756" t="str">
            <v>IRELAND</v>
          </cell>
          <cell r="M756" t="str">
            <v/>
          </cell>
          <cell r="N756" t="str">
            <v>2200201ĐKLH/BYT-TB-CT</v>
          </cell>
          <cell r="O756">
            <v>2245740</v>
          </cell>
          <cell r="P756">
            <v>2245740</v>
          </cell>
          <cell r="Q756">
            <v>2245740</v>
          </cell>
          <cell r="R756">
            <v>2245740</v>
          </cell>
          <cell r="S756" t="str">
            <v>62516FZ00</v>
          </cell>
          <cell r="T756" t="str">
            <v>4294/QĐ-BVQY103</v>
          </cell>
          <cell r="U756">
            <v>45708</v>
          </cell>
          <cell r="V756">
            <v>0</v>
          </cell>
          <cell r="W756">
            <v>0</v>
          </cell>
          <cell r="X756">
            <v>1</v>
          </cell>
          <cell r="Y756">
            <v>1</v>
          </cell>
          <cell r="Z756">
            <v>0</v>
          </cell>
          <cell r="AA756">
            <v>2245740</v>
          </cell>
          <cell r="AB756">
            <v>2245740</v>
          </cell>
          <cell r="AC756">
            <v>1</v>
          </cell>
          <cell r="AD756">
            <v>2245740</v>
          </cell>
          <cell r="AE756">
            <v>2245740</v>
          </cell>
          <cell r="AF756">
            <v>0</v>
          </cell>
          <cell r="AG756">
            <v>0</v>
          </cell>
          <cell r="AJ756">
            <v>523289</v>
          </cell>
          <cell r="AK756">
            <v>1</v>
          </cell>
        </row>
        <row r="757">
          <cell r="E757" t="str">
            <v>Hóa chất hiệu chuẩn cho xét nghiệm định lượng Cyfra 21-1</v>
          </cell>
          <cell r="F757" t="str">
            <v>ARCHITECT CYFRA 21-1 Calibrators, 2P55-01</v>
          </cell>
          <cell r="H757" t="str">
            <v>Hộp</v>
          </cell>
          <cell r="I757" t="str">
            <v/>
          </cell>
          <cell r="J757" t="str">
            <v>Công ty Cổ phần Trang Thiết bị Y tế và Dịch vụ Thiên Trường</v>
          </cell>
          <cell r="K757" t="str">
            <v>Fujirebio Diagnostics, Inc., Mỹ</v>
          </cell>
          <cell r="L757" t="str">
            <v>Mỹ</v>
          </cell>
          <cell r="M757" t="str">
            <v/>
          </cell>
          <cell r="N757" t="str">
            <v>2301724ĐKLH/BYT-HTTB</v>
          </cell>
          <cell r="O757">
            <v>2315050</v>
          </cell>
          <cell r="P757">
            <v>2315050</v>
          </cell>
          <cell r="Q757">
            <v>2315050</v>
          </cell>
          <cell r="R757">
            <v>2315050</v>
          </cell>
          <cell r="S757" t="str">
            <v>89K63924</v>
          </cell>
          <cell r="T757" t="str">
            <v>743/QĐ-BVQY103</v>
          </cell>
          <cell r="U757">
            <v>45889</v>
          </cell>
          <cell r="V757">
            <v>0</v>
          </cell>
          <cell r="W757">
            <v>0</v>
          </cell>
          <cell r="X757">
            <v>1</v>
          </cell>
          <cell r="Y757">
            <v>1</v>
          </cell>
          <cell r="Z757">
            <v>0</v>
          </cell>
          <cell r="AA757">
            <v>2315050</v>
          </cell>
          <cell r="AB757">
            <v>2315050</v>
          </cell>
          <cell r="AC757">
            <v>1</v>
          </cell>
          <cell r="AD757">
            <v>2315050</v>
          </cell>
          <cell r="AE757">
            <v>2315050</v>
          </cell>
          <cell r="AF757">
            <v>0</v>
          </cell>
          <cell r="AG757">
            <v>0</v>
          </cell>
          <cell r="AJ757">
            <v>537923</v>
          </cell>
          <cell r="AK757">
            <v>2</v>
          </cell>
        </row>
        <row r="758">
          <cell r="E758" t="str">
            <v>Hóa chất hiệu chuẩn cho xét nghiệm định lượng Cyfra 21-1</v>
          </cell>
          <cell r="F758" t="str">
            <v>ARCHITECT CYFRA 21-1 Calibrators, 2P55-01</v>
          </cell>
          <cell r="H758" t="str">
            <v>Hộp</v>
          </cell>
          <cell r="I758" t="str">
            <v/>
          </cell>
          <cell r="J758" t="str">
            <v>Công ty Cổ phần Trang Thiết bị Y tế và Dịch vụ Thiên Trường</v>
          </cell>
          <cell r="K758" t="str">
            <v>Fujirebio Diagnostics, Inc., Mỹ</v>
          </cell>
          <cell r="L758" t="str">
            <v>Mỹ</v>
          </cell>
          <cell r="M758" t="str">
            <v/>
          </cell>
          <cell r="N758" t="str">
            <v>2301724ĐKLH/BYT-HTTB</v>
          </cell>
          <cell r="O758">
            <v>2315050</v>
          </cell>
          <cell r="P758">
            <v>2315050</v>
          </cell>
          <cell r="Q758">
            <v>2315050</v>
          </cell>
          <cell r="R758">
            <v>2315050</v>
          </cell>
          <cell r="S758" t="str">
            <v>89K60524</v>
          </cell>
          <cell r="T758" t="str">
            <v>2851/QĐ-BVQY103</v>
          </cell>
          <cell r="U758">
            <v>45687</v>
          </cell>
          <cell r="V758">
            <v>0</v>
          </cell>
          <cell r="W758">
            <v>0</v>
          </cell>
          <cell r="X758">
            <v>1</v>
          </cell>
          <cell r="Y758">
            <v>1</v>
          </cell>
          <cell r="Z758">
            <v>0</v>
          </cell>
          <cell r="AA758">
            <v>2315050</v>
          </cell>
          <cell r="AB758">
            <v>2315050</v>
          </cell>
          <cell r="AC758">
            <v>1</v>
          </cell>
          <cell r="AD758">
            <v>2315050</v>
          </cell>
          <cell r="AE758">
            <v>2315050</v>
          </cell>
          <cell r="AF758">
            <v>0</v>
          </cell>
          <cell r="AG758">
            <v>0</v>
          </cell>
          <cell r="AJ758">
            <v>409601</v>
          </cell>
          <cell r="AK758">
            <v>2</v>
          </cell>
        </row>
        <row r="759">
          <cell r="E759" t="str">
            <v>Hóa chất hiệu chuẩn cho xét nghiệm định lượng Pro GRP</v>
          </cell>
          <cell r="F759" t="str">
            <v>1P45-03 ARCHITECT ProGRP Calibrators</v>
          </cell>
          <cell r="H759" t="str">
            <v>Hộp</v>
          </cell>
          <cell r="I759" t="str">
            <v/>
          </cell>
          <cell r="J759" t="str">
            <v>Công ty Cổ phần Trang Thiết bị Y tế và Dịch vụ Thiên Trường</v>
          </cell>
          <cell r="K759" t="str">
            <v>Denka Co.,Ltd.</v>
          </cell>
          <cell r="L759" t="str">
            <v>Nhật Bản</v>
          </cell>
          <cell r="M759" t="str">
            <v/>
          </cell>
          <cell r="N759" t="str">
            <v>2400249ĐKLH/BYT-HTTB</v>
          </cell>
          <cell r="O759">
            <v>2331520</v>
          </cell>
          <cell r="P759">
            <v>2331520</v>
          </cell>
          <cell r="Q759">
            <v>2331520</v>
          </cell>
          <cell r="R759">
            <v>2331520</v>
          </cell>
          <cell r="S759" t="str">
            <v>73275LP52</v>
          </cell>
          <cell r="T759" t="str">
            <v>743/QĐ-BVQY103</v>
          </cell>
          <cell r="U759">
            <v>45935</v>
          </cell>
          <cell r="V759">
            <v>0</v>
          </cell>
          <cell r="W759">
            <v>0</v>
          </cell>
          <cell r="X759">
            <v>1</v>
          </cell>
          <cell r="Y759">
            <v>1</v>
          </cell>
          <cell r="Z759">
            <v>0</v>
          </cell>
          <cell r="AA759">
            <v>2331520</v>
          </cell>
          <cell r="AB759">
            <v>2331520</v>
          </cell>
          <cell r="AC759">
            <v>1</v>
          </cell>
          <cell r="AD759">
            <v>2331520</v>
          </cell>
          <cell r="AE759">
            <v>2331520</v>
          </cell>
          <cell r="AF759">
            <v>0</v>
          </cell>
          <cell r="AG759">
            <v>0</v>
          </cell>
          <cell r="AJ759">
            <v>538854</v>
          </cell>
          <cell r="AK759">
            <v>2</v>
          </cell>
        </row>
        <row r="760">
          <cell r="E760" t="str">
            <v>Hóa chất hiệu chuẩn cho xét nghiệm định lượng Pro GRP</v>
          </cell>
          <cell r="F760" t="str">
            <v>1P45-03 ARCHITECT ProGRP Calibrators</v>
          </cell>
          <cell r="H760" t="str">
            <v>Hộp</v>
          </cell>
          <cell r="I760" t="str">
            <v/>
          </cell>
          <cell r="J760" t="str">
            <v>Công ty Cổ phần Trang Thiết bị Y tế và Dịch vụ Thiên Trường</v>
          </cell>
          <cell r="K760" t="str">
            <v>Denka Co.,Ltd.</v>
          </cell>
          <cell r="L760" t="str">
            <v>Nhật Bản</v>
          </cell>
          <cell r="M760" t="str">
            <v/>
          </cell>
          <cell r="N760" t="str">
            <v>2400249ĐKLH/BYT-HTTB</v>
          </cell>
          <cell r="O760">
            <v>2331520</v>
          </cell>
          <cell r="P760">
            <v>2331520</v>
          </cell>
          <cell r="Q760">
            <v>2331520</v>
          </cell>
          <cell r="R760">
            <v>2331520</v>
          </cell>
          <cell r="S760" t="str">
            <v>65275LP47</v>
          </cell>
          <cell r="T760" t="str">
            <v>2851/QĐ-BVQY103</v>
          </cell>
          <cell r="U760">
            <v>45683</v>
          </cell>
          <cell r="V760">
            <v>0</v>
          </cell>
          <cell r="W760">
            <v>0</v>
          </cell>
          <cell r="X760">
            <v>1</v>
          </cell>
          <cell r="Y760">
            <v>1</v>
          </cell>
          <cell r="Z760">
            <v>0</v>
          </cell>
          <cell r="AA760">
            <v>2331520</v>
          </cell>
          <cell r="AB760">
            <v>2331520</v>
          </cell>
          <cell r="AC760">
            <v>1</v>
          </cell>
          <cell r="AD760">
            <v>2331520</v>
          </cell>
          <cell r="AE760">
            <v>2331520</v>
          </cell>
          <cell r="AF760">
            <v>0</v>
          </cell>
          <cell r="AG760">
            <v>0</v>
          </cell>
          <cell r="AJ760">
            <v>409602</v>
          </cell>
          <cell r="AK760">
            <v>2</v>
          </cell>
        </row>
        <row r="761">
          <cell r="E761" t="str">
            <v>Hóa chất hiệu chuẩn cho xét nghiệm định lượng SCC</v>
          </cell>
          <cell r="F761" t="str">
            <v>8D18-02  ARCHITECT SCC Calibrators</v>
          </cell>
          <cell r="H761" t="str">
            <v>Hộp</v>
          </cell>
          <cell r="I761" t="str">
            <v/>
          </cell>
          <cell r="J761" t="str">
            <v>Công ty Cổ phần Trang Thiết bị Y tế và Dịch vụ Thiên Trường</v>
          </cell>
          <cell r="K761" t="str">
            <v>Denka Co.,Ltd.</v>
          </cell>
          <cell r="L761" t="str">
            <v>Nhật Bản</v>
          </cell>
          <cell r="M761" t="str">
            <v/>
          </cell>
          <cell r="N761" t="str">
            <v>2300653ĐKLH/BYT-HTTB</v>
          </cell>
          <cell r="O761">
            <v>2263600</v>
          </cell>
          <cell r="P761">
            <v>2263600</v>
          </cell>
          <cell r="Q761">
            <v>2263600</v>
          </cell>
          <cell r="R761">
            <v>2263600</v>
          </cell>
          <cell r="S761" t="str">
            <v>58115LP43</v>
          </cell>
          <cell r="T761" t="str">
            <v>743/QĐ-BVQY103</v>
          </cell>
          <cell r="U761">
            <v>45893</v>
          </cell>
          <cell r="V761">
            <v>0</v>
          </cell>
          <cell r="W761">
            <v>0</v>
          </cell>
          <cell r="X761">
            <v>1</v>
          </cell>
          <cell r="Y761">
            <v>1</v>
          </cell>
          <cell r="Z761">
            <v>0</v>
          </cell>
          <cell r="AA761">
            <v>2263600</v>
          </cell>
          <cell r="AB761">
            <v>2263600</v>
          </cell>
          <cell r="AC761">
            <v>1</v>
          </cell>
          <cell r="AD761">
            <v>2263600</v>
          </cell>
          <cell r="AE761">
            <v>2263600</v>
          </cell>
          <cell r="AF761">
            <v>0</v>
          </cell>
          <cell r="AG761">
            <v>0</v>
          </cell>
          <cell r="AJ761">
            <v>534945</v>
          </cell>
          <cell r="AK761">
            <v>2</v>
          </cell>
        </row>
        <row r="762">
          <cell r="E762" t="str">
            <v>Hóa chất hiệu chuẩn cho xét nghiệm định lượng SCC</v>
          </cell>
          <cell r="F762" t="str">
            <v>8D18-02  ARCHITECT SCC Calibrators</v>
          </cell>
          <cell r="H762" t="str">
            <v>Hộp</v>
          </cell>
          <cell r="I762" t="str">
            <v/>
          </cell>
          <cell r="J762" t="str">
            <v>Công ty Cổ phần Trang Thiết bị Y tế và Dịch vụ Thiên Trường</v>
          </cell>
          <cell r="K762" t="str">
            <v>Denka Co.,Ltd.</v>
          </cell>
          <cell r="L762" t="str">
            <v>Nhật Bản</v>
          </cell>
          <cell r="M762" t="str">
            <v/>
          </cell>
          <cell r="N762" t="str">
            <v>2300653ĐKLH/BYT-HTTB</v>
          </cell>
          <cell r="O762">
            <v>2263600</v>
          </cell>
          <cell r="P762">
            <v>2263600</v>
          </cell>
          <cell r="Q762">
            <v>2263600</v>
          </cell>
          <cell r="R762">
            <v>2263600</v>
          </cell>
          <cell r="S762" t="str">
            <v>53115LP42</v>
          </cell>
          <cell r="T762" t="str">
            <v>2851/QĐ-BVQY103</v>
          </cell>
          <cell r="U762">
            <v>45737</v>
          </cell>
          <cell r="V762">
            <v>0</v>
          </cell>
          <cell r="W762">
            <v>0</v>
          </cell>
          <cell r="X762">
            <v>1</v>
          </cell>
          <cell r="Y762">
            <v>1</v>
          </cell>
          <cell r="Z762">
            <v>0</v>
          </cell>
          <cell r="AA762">
            <v>2263600</v>
          </cell>
          <cell r="AB762">
            <v>2263600</v>
          </cell>
          <cell r="AC762">
            <v>1</v>
          </cell>
          <cell r="AD762">
            <v>2263600</v>
          </cell>
          <cell r="AE762">
            <v>2263600</v>
          </cell>
          <cell r="AF762">
            <v>0</v>
          </cell>
          <cell r="AG762">
            <v>0</v>
          </cell>
          <cell r="AJ762">
            <v>409598</v>
          </cell>
          <cell r="AK762">
            <v>2</v>
          </cell>
        </row>
        <row r="763">
          <cell r="E763" t="str">
            <v>Hóa chất hiệu chuẩn cho xét nghiệm định lượng Tacrolimus</v>
          </cell>
          <cell r="F763" t="str">
            <v>ARCHITECT TACROLIMUS Calibrators, 1L77-01</v>
          </cell>
          <cell r="H763" t="str">
            <v>Hộp</v>
          </cell>
          <cell r="I763" t="str">
            <v/>
          </cell>
          <cell r="J763" t="str">
            <v>Công ty Cổ phần Trang Thiết bị Y tế và Dịch vụ Thiên Trường</v>
          </cell>
          <cell r="K763" t="str">
            <v>Fujirebio Diagnostics, Inc., Mỹ</v>
          </cell>
          <cell r="L763" t="str">
            <v>Mỹ</v>
          </cell>
          <cell r="M763" t="str">
            <v/>
          </cell>
          <cell r="N763" t="str">
            <v>2301148ĐKLH/BYT-HTTB</v>
          </cell>
          <cell r="O763">
            <v>2263800</v>
          </cell>
          <cell r="P763">
            <v>2263800</v>
          </cell>
          <cell r="Q763">
            <v>2263800</v>
          </cell>
          <cell r="R763">
            <v>2263800</v>
          </cell>
          <cell r="S763" t="str">
            <v>47K45824</v>
          </cell>
          <cell r="T763" t="str">
            <v>90/QĐ-BVQY103</v>
          </cell>
          <cell r="U763">
            <v>46049</v>
          </cell>
          <cell r="V763">
            <v>0</v>
          </cell>
          <cell r="W763">
            <v>0</v>
          </cell>
          <cell r="X763">
            <v>1</v>
          </cell>
          <cell r="Y763">
            <v>1</v>
          </cell>
          <cell r="Z763">
            <v>0</v>
          </cell>
          <cell r="AA763">
            <v>2263800</v>
          </cell>
          <cell r="AB763">
            <v>2263800</v>
          </cell>
          <cell r="AC763">
            <v>1</v>
          </cell>
          <cell r="AD763">
            <v>2263800</v>
          </cell>
          <cell r="AE763">
            <v>2263800</v>
          </cell>
          <cell r="AF763">
            <v>0</v>
          </cell>
          <cell r="AG763">
            <v>0</v>
          </cell>
          <cell r="AJ763">
            <v>530311</v>
          </cell>
          <cell r="AK763">
            <v>1</v>
          </cell>
        </row>
        <row r="764">
          <cell r="E764" t="str">
            <v>Hóa chất hiệu chuẩn cho xét nghiệm định lượng Troponin I</v>
          </cell>
          <cell r="F764" t="str">
            <v>ARCHITECT STAT High Sensitive Troponin-I Calibrators, 3P25-02</v>
          </cell>
          <cell r="H764" t="str">
            <v>Hộp</v>
          </cell>
          <cell r="I764" t="str">
            <v/>
          </cell>
          <cell r="J764" t="str">
            <v>Công ty Cổ phần Trang Thiết bị Y tế và Dịch vụ Thiên Trường</v>
          </cell>
          <cell r="K764" t="str">
            <v>Abbott Ireland Diagnostics Division, Ireland (Lisnamuck, Longford Co. Longford, Ireland)</v>
          </cell>
          <cell r="L764" t="str">
            <v>Aixơlen</v>
          </cell>
          <cell r="M764" t="str">
            <v/>
          </cell>
          <cell r="N764" t="str">
            <v>13193NK/BYT-TB-CT</v>
          </cell>
          <cell r="O764">
            <v>2263600</v>
          </cell>
          <cell r="P764">
            <v>2263600</v>
          </cell>
          <cell r="Q764">
            <v>2263600</v>
          </cell>
          <cell r="R764">
            <v>2263600</v>
          </cell>
          <cell r="S764" t="str">
            <v>60259UD00</v>
          </cell>
          <cell r="T764" t="str">
            <v>2851/QĐ-BVQY103</v>
          </cell>
          <cell r="U764">
            <v>45761</v>
          </cell>
          <cell r="V764">
            <v>0</v>
          </cell>
          <cell r="W764">
            <v>0</v>
          </cell>
          <cell r="X764">
            <v>1</v>
          </cell>
          <cell r="Y764">
            <v>1</v>
          </cell>
          <cell r="Z764">
            <v>0</v>
          </cell>
          <cell r="AA764">
            <v>2263600</v>
          </cell>
          <cell r="AB764">
            <v>2263600</v>
          </cell>
          <cell r="AC764">
            <v>1</v>
          </cell>
          <cell r="AD764">
            <v>2263600</v>
          </cell>
          <cell r="AE764">
            <v>2263600</v>
          </cell>
          <cell r="AF764">
            <v>0</v>
          </cell>
          <cell r="AG764">
            <v>0</v>
          </cell>
          <cell r="AJ764">
            <v>390522</v>
          </cell>
          <cell r="AK764">
            <v>1</v>
          </cell>
        </row>
        <row r="765">
          <cell r="E765" t="str">
            <v>Hóa chất hiệu chuẩn cho xét nghiệm HbA1c</v>
          </cell>
          <cell r="F765" t="str">
            <v>01-04-0022
HbA1c (GHb) Calibrator Kit, 500µL (Levels 1 &amp; 2)
(Glycated Hemoglobin Calibrators Level 1 &amp; Level 2)</v>
          </cell>
          <cell r="H765" t="str">
            <v>Hộp</v>
          </cell>
          <cell r="I765" t="str">
            <v/>
          </cell>
          <cell r="J765" t="str">
            <v>Công ty TNHH Thiết bị Minh Tâm</v>
          </cell>
          <cell r="K765" t="str">
            <v>Trinity Biotech/ Mỹ</v>
          </cell>
          <cell r="L765" t="str">
            <v>Hoa Kỳ</v>
          </cell>
          <cell r="M765" t="str">
            <v/>
          </cell>
          <cell r="N765" t="str">
            <v>2100234ĐKLH/BYT-TB-CT</v>
          </cell>
          <cell r="O765">
            <v>6615000</v>
          </cell>
          <cell r="P765">
            <v>6615000</v>
          </cell>
          <cell r="Q765">
            <v>6615000</v>
          </cell>
          <cell r="R765">
            <v>6615000</v>
          </cell>
          <cell r="S765" t="str">
            <v>15700</v>
          </cell>
          <cell r="T765" t="str">
            <v>743/QĐ-BVQY103</v>
          </cell>
          <cell r="U765">
            <v>45900</v>
          </cell>
          <cell r="V765">
            <v>0</v>
          </cell>
          <cell r="W765">
            <v>0</v>
          </cell>
          <cell r="X765">
            <v>2</v>
          </cell>
          <cell r="Y765">
            <v>2</v>
          </cell>
          <cell r="Z765">
            <v>0</v>
          </cell>
          <cell r="AA765">
            <v>6615000</v>
          </cell>
          <cell r="AB765">
            <v>13230000</v>
          </cell>
          <cell r="AC765">
            <v>2</v>
          </cell>
          <cell r="AD765">
            <v>6615000</v>
          </cell>
          <cell r="AE765">
            <v>13230000</v>
          </cell>
          <cell r="AF765">
            <v>0</v>
          </cell>
          <cell r="AG765">
            <v>0</v>
          </cell>
          <cell r="AJ765">
            <v>535069</v>
          </cell>
          <cell r="AK765">
            <v>4</v>
          </cell>
        </row>
        <row r="766">
          <cell r="E766" t="str">
            <v>Hóa chất hiệu chuẩn cho xét nghiệm HbA1c</v>
          </cell>
          <cell r="F766" t="str">
            <v>01-04-0022
HbA1c (GHb) Calibrator Kit, 500µL (Levels 1 &amp; 2)
(Glycated Hemoglobin Calibrators Level 1 &amp; Level 2)</v>
          </cell>
          <cell r="H766" t="str">
            <v>Hộp</v>
          </cell>
          <cell r="I766" t="str">
            <v/>
          </cell>
          <cell r="J766" t="str">
            <v>Công ty TNHH Thiết bị Minh Tâm</v>
          </cell>
          <cell r="K766" t="str">
            <v>Trinity Biotech/ Mỹ</v>
          </cell>
          <cell r="L766" t="str">
            <v>Hoa Kỳ</v>
          </cell>
          <cell r="M766" t="str">
            <v/>
          </cell>
          <cell r="N766" t="str">
            <v>2100234ĐKLH/BYT-TB-CT</v>
          </cell>
          <cell r="O766">
            <v>6615000</v>
          </cell>
          <cell r="P766">
            <v>6615000</v>
          </cell>
          <cell r="Q766">
            <v>6615000</v>
          </cell>
          <cell r="R766">
            <v>6615000</v>
          </cell>
          <cell r="S766" t="str">
            <v>15200</v>
          </cell>
          <cell r="T766" t="str">
            <v>2204/QĐ-BVQY103</v>
          </cell>
          <cell r="U766">
            <v>45716</v>
          </cell>
          <cell r="V766">
            <v>0</v>
          </cell>
          <cell r="W766">
            <v>0</v>
          </cell>
          <cell r="X766">
            <v>2</v>
          </cell>
          <cell r="Y766">
            <v>2</v>
          </cell>
          <cell r="Z766">
            <v>0</v>
          </cell>
          <cell r="AA766">
            <v>6615000</v>
          </cell>
          <cell r="AB766">
            <v>13230000</v>
          </cell>
          <cell r="AC766">
            <v>2</v>
          </cell>
          <cell r="AD766">
            <v>6615000</v>
          </cell>
          <cell r="AE766">
            <v>13230000</v>
          </cell>
          <cell r="AF766">
            <v>0</v>
          </cell>
          <cell r="AG766">
            <v>0</v>
          </cell>
          <cell r="AJ766">
            <v>346755</v>
          </cell>
          <cell r="AK766">
            <v>4</v>
          </cell>
        </row>
        <row r="767">
          <cell r="E767" t="str">
            <v>Hóa chất hiệu chuẩn cho xét nghiệm HDL</v>
          </cell>
          <cell r="F767" t="str">
            <v>ODC0011, HDL-CHOLESTEROL CALIBRATOR</v>
          </cell>
          <cell r="H767" t="str">
            <v>Hộp</v>
          </cell>
          <cell r="I767" t="str">
            <v/>
          </cell>
          <cell r="J767" t="str">
            <v>Công ty TNHH Thiết bị Minh Tâm</v>
          </cell>
          <cell r="K767" t="str">
            <v>FUJIFILM Wako Pure Chemical Corporation/ Nhật Bản sản xuất cho Beckman Coulter Ireland Inc., Ai-len</v>
          </cell>
          <cell r="L767" t="str">
            <v>Nhật</v>
          </cell>
          <cell r="M767" t="str">
            <v/>
          </cell>
          <cell r="N767" t="str">
            <v>220002850/PCBB-BYT</v>
          </cell>
          <cell r="O767">
            <v>5584194</v>
          </cell>
          <cell r="P767">
            <v>5584194</v>
          </cell>
          <cell r="Q767">
            <v>5584194</v>
          </cell>
          <cell r="R767">
            <v>5584194</v>
          </cell>
          <cell r="S767" t="str">
            <v>1082A</v>
          </cell>
          <cell r="T767" t="str">
            <v>743/QĐ-BVQY103</v>
          </cell>
          <cell r="U767">
            <v>46113</v>
          </cell>
          <cell r="V767">
            <v>0</v>
          </cell>
          <cell r="W767">
            <v>0</v>
          </cell>
          <cell r="X767">
            <v>1</v>
          </cell>
          <cell r="Y767">
            <v>1</v>
          </cell>
          <cell r="Z767">
            <v>0</v>
          </cell>
          <cell r="AA767">
            <v>5584194</v>
          </cell>
          <cell r="AB767">
            <v>5584194</v>
          </cell>
          <cell r="AC767">
            <v>1</v>
          </cell>
          <cell r="AD767">
            <v>5584194</v>
          </cell>
          <cell r="AE767">
            <v>5584194</v>
          </cell>
          <cell r="AF767">
            <v>0</v>
          </cell>
          <cell r="AG767">
            <v>0</v>
          </cell>
          <cell r="AJ767">
            <v>533538</v>
          </cell>
          <cell r="AK767">
            <v>3</v>
          </cell>
        </row>
        <row r="768">
          <cell r="E768" t="str">
            <v>Hóa chất hiệu chuẩn cho xét nghiệm HDL</v>
          </cell>
          <cell r="F768" t="str">
            <v>ODC0011, HDL-CHOLESTEROL CALIBRATOR</v>
          </cell>
          <cell r="H768" t="str">
            <v>Hộp</v>
          </cell>
          <cell r="I768" t="str">
            <v/>
          </cell>
          <cell r="J768" t="str">
            <v>Công ty TNHH Thiết bị Minh Tâm</v>
          </cell>
          <cell r="K768" t="str">
            <v>FUJIFILM Wako Pure Chemical Corporation/ Nhật Bản sản xuất cho Beckman Coulter Ireland Inc., Ai-len</v>
          </cell>
          <cell r="L768" t="str">
            <v>Nhật</v>
          </cell>
          <cell r="M768" t="str">
            <v/>
          </cell>
          <cell r="N768" t="str">
            <v>220002850/PCBB-BYT</v>
          </cell>
          <cell r="O768">
            <v>5474700</v>
          </cell>
          <cell r="P768">
            <v>5474700</v>
          </cell>
          <cell r="Q768">
            <v>5474700</v>
          </cell>
          <cell r="R768">
            <v>5474700</v>
          </cell>
          <cell r="S768" t="str">
            <v>1079A</v>
          </cell>
          <cell r="T768" t="str">
            <v>4573/QĐ-BVQY103</v>
          </cell>
          <cell r="U768">
            <v>45870</v>
          </cell>
          <cell r="V768">
            <v>0</v>
          </cell>
          <cell r="W768">
            <v>0</v>
          </cell>
          <cell r="X768">
            <v>1</v>
          </cell>
          <cell r="Y768">
            <v>1</v>
          </cell>
          <cell r="Z768">
            <v>0</v>
          </cell>
          <cell r="AA768">
            <v>5474700</v>
          </cell>
          <cell r="AB768">
            <v>5474700</v>
          </cell>
          <cell r="AC768">
            <v>1</v>
          </cell>
          <cell r="AD768">
            <v>5474700</v>
          </cell>
          <cell r="AE768">
            <v>5474700</v>
          </cell>
          <cell r="AF768">
            <v>0</v>
          </cell>
          <cell r="AG768">
            <v>0</v>
          </cell>
          <cell r="AJ768">
            <v>523334</v>
          </cell>
          <cell r="AK768">
            <v>3</v>
          </cell>
        </row>
        <row r="769">
          <cell r="E769" t="str">
            <v>Hóa chất hiệu chuẩn cho xét nghiệm HDL</v>
          </cell>
          <cell r="F769" t="str">
            <v>ODC0011, HDL-CHOLESTEROL CALIBRATOR</v>
          </cell>
          <cell r="H769" t="str">
            <v>Hộp</v>
          </cell>
          <cell r="I769" t="str">
            <v/>
          </cell>
          <cell r="J769" t="str">
            <v>Công ty TNHH Thiết bị Minh Tâm</v>
          </cell>
          <cell r="K769" t="str">
            <v>FUJIFILM Wako Pure Chemical Corporation/ Nhật Bản sản xuất cho Beckman Coulter Ireland Inc., Ai-len</v>
          </cell>
          <cell r="L769" t="str">
            <v>Nhật</v>
          </cell>
          <cell r="M769" t="str">
            <v/>
          </cell>
          <cell r="N769" t="str">
            <v>220002850 / PCBB - BYT</v>
          </cell>
          <cell r="O769">
            <v>5474700</v>
          </cell>
          <cell r="P769">
            <v>5474700</v>
          </cell>
          <cell r="Q769">
            <v>5474700</v>
          </cell>
          <cell r="R769">
            <v>5474700</v>
          </cell>
          <cell r="S769" t="str">
            <v>1078A</v>
          </cell>
          <cell r="T769" t="str">
            <v>3273/QĐ-BVQY103</v>
          </cell>
          <cell r="U769">
            <v>45839</v>
          </cell>
          <cell r="V769">
            <v>0</v>
          </cell>
          <cell r="W769">
            <v>0</v>
          </cell>
          <cell r="X769">
            <v>1</v>
          </cell>
          <cell r="Y769">
            <v>1</v>
          </cell>
          <cell r="Z769">
            <v>0</v>
          </cell>
          <cell r="AA769">
            <v>5474700</v>
          </cell>
          <cell r="AB769">
            <v>5474700</v>
          </cell>
          <cell r="AC769">
            <v>1</v>
          </cell>
          <cell r="AD769">
            <v>5474700</v>
          </cell>
          <cell r="AE769">
            <v>5474700</v>
          </cell>
          <cell r="AF769">
            <v>0</v>
          </cell>
          <cell r="AG769">
            <v>0</v>
          </cell>
          <cell r="AJ769">
            <v>408106</v>
          </cell>
          <cell r="AK769">
            <v>3</v>
          </cell>
        </row>
        <row r="770">
          <cell r="E770" t="str">
            <v>Hóa chất hiệu chuẩn cho xét nghiệm LDL</v>
          </cell>
          <cell r="F770" t="str">
            <v>ODC0012
LDL-CHOLESTEROL CALIBRATOR</v>
          </cell>
          <cell r="H770" t="str">
            <v>Hộp</v>
          </cell>
          <cell r="I770" t="str">
            <v/>
          </cell>
          <cell r="J770" t="str">
            <v>Công ty TNHH Thiết bị Minh Tâm</v>
          </cell>
          <cell r="K770" t="str">
            <v>FUJIFILM Wako Pure Chemical Corporation/ Nhật Bản sản xuất cho Beckman Coulter Ireland Inc., Ai-len</v>
          </cell>
          <cell r="L770" t="str">
            <v>Nhật</v>
          </cell>
          <cell r="M770" t="str">
            <v/>
          </cell>
          <cell r="N770" t="str">
            <v>220002851/PCBB-BYT</v>
          </cell>
          <cell r="O770">
            <v>6633900</v>
          </cell>
          <cell r="P770">
            <v>6633900</v>
          </cell>
          <cell r="Q770">
            <v>6633900</v>
          </cell>
          <cell r="R770">
            <v>6633900</v>
          </cell>
          <cell r="S770" t="str">
            <v>1078A</v>
          </cell>
          <cell r="T770" t="str">
            <v>743/QĐ-BVQY103</v>
          </cell>
          <cell r="U770">
            <v>46023</v>
          </cell>
          <cell r="V770">
            <v>0</v>
          </cell>
          <cell r="W770">
            <v>0</v>
          </cell>
          <cell r="X770">
            <v>3</v>
          </cell>
          <cell r="Y770">
            <v>3</v>
          </cell>
          <cell r="Z770">
            <v>0</v>
          </cell>
          <cell r="AA770">
            <v>6633900</v>
          </cell>
          <cell r="AB770">
            <v>19901700</v>
          </cell>
          <cell r="AC770">
            <v>3</v>
          </cell>
          <cell r="AD770">
            <v>6633900</v>
          </cell>
          <cell r="AE770">
            <v>19901700</v>
          </cell>
          <cell r="AF770">
            <v>0</v>
          </cell>
          <cell r="AG770">
            <v>0</v>
          </cell>
          <cell r="AJ770">
            <v>533539</v>
          </cell>
          <cell r="AK770">
            <v>6</v>
          </cell>
        </row>
        <row r="771">
          <cell r="E771" t="str">
            <v>Hóa chất hiệu chuẩn cho xét nghiệm LDL</v>
          </cell>
          <cell r="F771" t="str">
            <v>ODC0012
LDL-CHOLESTEROL CALIBRATOR</v>
          </cell>
          <cell r="H771" t="str">
            <v>Hộp</v>
          </cell>
          <cell r="I771" t="str">
            <v/>
          </cell>
          <cell r="J771" t="str">
            <v>Công ty TNHH Thiết bị Minh Tâm</v>
          </cell>
          <cell r="K771" t="str">
            <v>FUJIFILM Wako Pure Chemical Corporation/ Nhật Bản sản xuất cho Beckman Coulter Ireland Inc., Ai-len</v>
          </cell>
          <cell r="L771" t="str">
            <v>Nhật</v>
          </cell>
          <cell r="M771" t="str">
            <v/>
          </cell>
          <cell r="N771" t="str">
            <v>220002851/PCBB-BYT</v>
          </cell>
          <cell r="O771">
            <v>6633900</v>
          </cell>
          <cell r="P771">
            <v>6633900</v>
          </cell>
          <cell r="Q771">
            <v>6633900</v>
          </cell>
          <cell r="R771">
            <v>6633900</v>
          </cell>
          <cell r="S771" t="str">
            <v>1077A</v>
          </cell>
          <cell r="T771" t="str">
            <v>4573/QĐ-BVQY103</v>
          </cell>
          <cell r="U771">
            <v>45962</v>
          </cell>
          <cell r="V771">
            <v>0</v>
          </cell>
          <cell r="W771">
            <v>0</v>
          </cell>
          <cell r="X771">
            <v>1</v>
          </cell>
          <cell r="Y771">
            <v>1</v>
          </cell>
          <cell r="Z771">
            <v>0</v>
          </cell>
          <cell r="AA771">
            <v>6633900</v>
          </cell>
          <cell r="AB771">
            <v>6633900</v>
          </cell>
          <cell r="AC771">
            <v>1</v>
          </cell>
          <cell r="AD771">
            <v>6633900</v>
          </cell>
          <cell r="AE771">
            <v>6633900</v>
          </cell>
          <cell r="AF771">
            <v>0</v>
          </cell>
          <cell r="AG771">
            <v>0</v>
          </cell>
          <cell r="AJ771">
            <v>526820</v>
          </cell>
          <cell r="AK771">
            <v>6</v>
          </cell>
        </row>
        <row r="772">
          <cell r="E772" t="str">
            <v>Hóa chất hiệu chuẩn cho xét nghiệm LDL</v>
          </cell>
          <cell r="F772" t="str">
            <v>ODC0012
LDL-CHOLESTEROL CALIBRATOR</v>
          </cell>
          <cell r="H772" t="str">
            <v>Hộp</v>
          </cell>
          <cell r="I772" t="str">
            <v/>
          </cell>
          <cell r="J772" t="str">
            <v>Công ty TNHH Thiết bị Minh Tâm</v>
          </cell>
          <cell r="K772" t="str">
            <v>FUJIFILM Wako Pure Chemical Corporation/ Nhật Bản sản xuất cho Beckman Coulter Ireland Inc., Ai-len</v>
          </cell>
          <cell r="L772" t="str">
            <v>Nhật</v>
          </cell>
          <cell r="M772" t="str">
            <v/>
          </cell>
          <cell r="N772" t="str">
            <v>220002851/PCBB-BYT</v>
          </cell>
          <cell r="O772">
            <v>6633900</v>
          </cell>
          <cell r="P772">
            <v>6633900</v>
          </cell>
          <cell r="Q772">
            <v>6633900</v>
          </cell>
          <cell r="R772">
            <v>6633900</v>
          </cell>
          <cell r="S772" t="str">
            <v>1076A</v>
          </cell>
          <cell r="T772" t="str">
            <v>4573/QĐ-BVQY103</v>
          </cell>
          <cell r="U772">
            <v>45870</v>
          </cell>
          <cell r="V772">
            <v>0</v>
          </cell>
          <cell r="W772">
            <v>0</v>
          </cell>
          <cell r="X772">
            <v>1</v>
          </cell>
          <cell r="Y772">
            <v>1</v>
          </cell>
          <cell r="Z772">
            <v>0</v>
          </cell>
          <cell r="AA772">
            <v>6633900</v>
          </cell>
          <cell r="AB772">
            <v>6633900</v>
          </cell>
          <cell r="AC772">
            <v>1</v>
          </cell>
          <cell r="AD772">
            <v>6633900</v>
          </cell>
          <cell r="AE772">
            <v>6633900</v>
          </cell>
          <cell r="AF772">
            <v>0</v>
          </cell>
          <cell r="AG772">
            <v>0</v>
          </cell>
          <cell r="AJ772">
            <v>523308</v>
          </cell>
          <cell r="AK772">
            <v>6</v>
          </cell>
        </row>
        <row r="773">
          <cell r="E773" t="str">
            <v>Hóa chất hiệu chuẩn cho xét nghiệm LDL</v>
          </cell>
          <cell r="F773" t="str">
            <v>ODC0012
LDL-CHOLESTEROL CALIBRATOR</v>
          </cell>
          <cell r="H773" t="str">
            <v>Hộp</v>
          </cell>
          <cell r="I773" t="str">
            <v/>
          </cell>
          <cell r="J773" t="str">
            <v>Công ty TNHH Thiết bị Minh Tâm</v>
          </cell>
          <cell r="K773" t="str">
            <v>FUJIFILM Wako Pure Chemical Corporation/ Nhật Bản sản xuất cho Beckman Coulter Ireland Inc., Ai-len</v>
          </cell>
          <cell r="L773" t="str">
            <v>Nhật</v>
          </cell>
          <cell r="M773" t="str">
            <v/>
          </cell>
          <cell r="N773" t="str">
            <v>220002851/PCBB-BYT</v>
          </cell>
          <cell r="O773">
            <v>6504750</v>
          </cell>
          <cell r="P773">
            <v>6504750</v>
          </cell>
          <cell r="Q773">
            <v>6504750</v>
          </cell>
          <cell r="R773">
            <v>6504750</v>
          </cell>
          <cell r="S773" t="str">
            <v>1075A</v>
          </cell>
          <cell r="T773" t="str">
            <v>3273/QĐ-BVQY103</v>
          </cell>
          <cell r="U773">
            <v>45748</v>
          </cell>
          <cell r="V773">
            <v>0</v>
          </cell>
          <cell r="W773">
            <v>0</v>
          </cell>
          <cell r="X773">
            <v>1</v>
          </cell>
          <cell r="Y773">
            <v>1</v>
          </cell>
          <cell r="Z773">
            <v>0</v>
          </cell>
          <cell r="AA773">
            <v>6504750</v>
          </cell>
          <cell r="AB773">
            <v>6504750</v>
          </cell>
          <cell r="AC773">
            <v>1</v>
          </cell>
          <cell r="AD773">
            <v>6504750</v>
          </cell>
          <cell r="AE773">
            <v>6504750</v>
          </cell>
          <cell r="AF773">
            <v>0</v>
          </cell>
          <cell r="AG773">
            <v>0</v>
          </cell>
          <cell r="AJ773">
            <v>408107</v>
          </cell>
          <cell r="AK773">
            <v>6</v>
          </cell>
        </row>
        <row r="774">
          <cell r="E774" t="str">
            <v>Hóa chất hiệu chuẩn cho xét nghiệm Prealbumin</v>
          </cell>
          <cell r="F774" t="str">
            <v>ODR3029 
PREALBUMIN CALIBRATOR</v>
          </cell>
          <cell r="H774" t="str">
            <v>Hộp</v>
          </cell>
          <cell r="I774" t="str">
            <v/>
          </cell>
          <cell r="J774" t="str">
            <v>Công ty TNHH Thiết bị Minh Tâm</v>
          </cell>
          <cell r="K774" t="str">
            <v>Agilent Technologies Denmark ApS, Đan Mạch sản xuất cho Beckman Coulter, Inc., Mỹ</v>
          </cell>
          <cell r="L774" t="str">
            <v>Đan Mạch</v>
          </cell>
          <cell r="M774" t="str">
            <v/>
          </cell>
          <cell r="N774" t="str">
            <v>240002502/PCBB-HN</v>
          </cell>
          <cell r="O774">
            <v>17161200</v>
          </cell>
          <cell r="P774">
            <v>17161200</v>
          </cell>
          <cell r="Q774">
            <v>17161200</v>
          </cell>
          <cell r="R774">
            <v>17161200</v>
          </cell>
          <cell r="S774" t="str">
            <v>2300A</v>
          </cell>
          <cell r="T774" t="str">
            <v>743/QĐ-BVQY103</v>
          </cell>
          <cell r="U774">
            <v>45962</v>
          </cell>
          <cell r="V774">
            <v>0</v>
          </cell>
          <cell r="W774">
            <v>0</v>
          </cell>
          <cell r="X774">
            <v>1</v>
          </cell>
          <cell r="Y774">
            <v>1</v>
          </cell>
          <cell r="Z774">
            <v>0</v>
          </cell>
          <cell r="AA774">
            <v>17161200</v>
          </cell>
          <cell r="AB774">
            <v>17161200</v>
          </cell>
          <cell r="AC774">
            <v>1</v>
          </cell>
          <cell r="AD774">
            <v>17161200</v>
          </cell>
          <cell r="AE774">
            <v>17161200</v>
          </cell>
          <cell r="AF774">
            <v>0</v>
          </cell>
          <cell r="AG774">
            <v>0</v>
          </cell>
          <cell r="AJ774">
            <v>534859</v>
          </cell>
          <cell r="AK774">
            <v>1</v>
          </cell>
        </row>
        <row r="775">
          <cell r="E775" t="str">
            <v>Hóa chất hiệu chuẩn cho xét nghiệm RF</v>
          </cell>
          <cell r="F775" t="str">
            <v>ODC0028 
RF LATEX CALIBRATOR</v>
          </cell>
          <cell r="H775" t="str">
            <v>Hộp</v>
          </cell>
          <cell r="I775" t="str">
            <v/>
          </cell>
          <cell r="J775" t="str">
            <v>Công ty TNHH Thiết bị Minh Tâm</v>
          </cell>
          <cell r="K775" t="str">
            <v>Denka Co. Ltd., Nhật Bản sản xuất cho Beckman Coulter, Inc., Mỹ</v>
          </cell>
          <cell r="L775" t="str">
            <v>Nhật Bản</v>
          </cell>
          <cell r="M775" t="str">
            <v/>
          </cell>
          <cell r="N775" t="str">
            <v>240002503/PCBB-HN</v>
          </cell>
          <cell r="O775">
            <v>10115700</v>
          </cell>
          <cell r="P775">
            <v>10115700</v>
          </cell>
          <cell r="Q775">
            <v>10115700</v>
          </cell>
          <cell r="R775">
            <v>10115700</v>
          </cell>
          <cell r="S775" t="str">
            <v>1095A</v>
          </cell>
          <cell r="T775" t="str">
            <v>743/QĐ-BVQY103</v>
          </cell>
          <cell r="U775">
            <v>45931</v>
          </cell>
          <cell r="V775">
            <v>0</v>
          </cell>
          <cell r="W775">
            <v>0</v>
          </cell>
          <cell r="X775">
            <v>1</v>
          </cell>
          <cell r="Y775">
            <v>1</v>
          </cell>
          <cell r="Z775">
            <v>0</v>
          </cell>
          <cell r="AA775">
            <v>10115700</v>
          </cell>
          <cell r="AB775">
            <v>10115700</v>
          </cell>
          <cell r="AC775">
            <v>1</v>
          </cell>
          <cell r="AD775">
            <v>10115700</v>
          </cell>
          <cell r="AE775">
            <v>10115700</v>
          </cell>
          <cell r="AF775">
            <v>0</v>
          </cell>
          <cell r="AG775">
            <v>0</v>
          </cell>
          <cell r="AJ775">
            <v>534858</v>
          </cell>
          <cell r="AK775">
            <v>1</v>
          </cell>
        </row>
        <row r="776">
          <cell r="E776" t="str">
            <v>Hóa chất kích hoạt đông máu con đường nội sinh</v>
          </cell>
          <cell r="F776" t="str">
            <v>In-tem; 503-02</v>
          </cell>
          <cell r="H776" t="str">
            <v>Lọ</v>
          </cell>
          <cell r="I776" t="str">
            <v/>
          </cell>
          <cell r="J776" t="str">
            <v>Công ty Cổ phần Medcomtech</v>
          </cell>
          <cell r="K776" t="str">
            <v>Tem Innovations GmbH</v>
          </cell>
          <cell r="L776" t="str">
            <v>Đức</v>
          </cell>
          <cell r="M776" t="str">
            <v/>
          </cell>
          <cell r="N776" t="str">
            <v>12797NK/BYT-TB-CT</v>
          </cell>
          <cell r="O776">
            <v>648648</v>
          </cell>
          <cell r="P776">
            <v>648648</v>
          </cell>
          <cell r="Q776">
            <v>648648</v>
          </cell>
          <cell r="R776">
            <v>648648</v>
          </cell>
          <cell r="S776" t="str">
            <v>42673801</v>
          </cell>
          <cell r="T776" t="str">
            <v>779/QĐ-BVQY103</v>
          </cell>
          <cell r="U776">
            <v>46173</v>
          </cell>
          <cell r="V776">
            <v>0</v>
          </cell>
          <cell r="W776">
            <v>0</v>
          </cell>
          <cell r="X776">
            <v>11</v>
          </cell>
          <cell r="Y776">
            <v>11</v>
          </cell>
          <cell r="Z776">
            <v>0</v>
          </cell>
          <cell r="AA776">
            <v>648648</v>
          </cell>
          <cell r="AB776">
            <v>7135128</v>
          </cell>
          <cell r="AC776">
            <v>11</v>
          </cell>
          <cell r="AD776">
            <v>648648</v>
          </cell>
          <cell r="AE776">
            <v>7135128</v>
          </cell>
          <cell r="AF776">
            <v>0</v>
          </cell>
          <cell r="AG776">
            <v>0</v>
          </cell>
          <cell r="AJ776">
            <v>535132</v>
          </cell>
          <cell r="AK776">
            <v>11</v>
          </cell>
        </row>
        <row r="777">
          <cell r="E777" t="str">
            <v>Hóa chất kích hoạt đông máu con đường ngoại sinh</v>
          </cell>
          <cell r="F777" t="str">
            <v>r ex-tem; 503-05</v>
          </cell>
          <cell r="H777" t="str">
            <v>Lọ</v>
          </cell>
          <cell r="I777" t="str">
            <v/>
          </cell>
          <cell r="J777" t="str">
            <v>Công ty Cổ phần Medcomtech</v>
          </cell>
          <cell r="K777" t="str">
            <v>Tem Innovations GmbH</v>
          </cell>
          <cell r="L777" t="str">
            <v>Đức</v>
          </cell>
          <cell r="M777" t="str">
            <v/>
          </cell>
          <cell r="N777" t="str">
            <v>12797NK/BYT-TB-CT</v>
          </cell>
          <cell r="O777">
            <v>648648</v>
          </cell>
          <cell r="P777">
            <v>648648</v>
          </cell>
          <cell r="Q777">
            <v>648648</v>
          </cell>
          <cell r="R777">
            <v>648648</v>
          </cell>
          <cell r="S777" t="str">
            <v>21734082</v>
          </cell>
          <cell r="T777" t="str">
            <v>779/QĐ-BVQY103</v>
          </cell>
          <cell r="U777">
            <v>45930</v>
          </cell>
          <cell r="V777">
            <v>0</v>
          </cell>
          <cell r="W777">
            <v>0</v>
          </cell>
          <cell r="X777">
            <v>10</v>
          </cell>
          <cell r="Y777">
            <v>10</v>
          </cell>
          <cell r="Z777">
            <v>0</v>
          </cell>
          <cell r="AA777">
            <v>648648</v>
          </cell>
          <cell r="AB777">
            <v>6486480</v>
          </cell>
          <cell r="AC777">
            <v>10</v>
          </cell>
          <cell r="AD777">
            <v>648648</v>
          </cell>
          <cell r="AE777">
            <v>6486480</v>
          </cell>
          <cell r="AF777">
            <v>0</v>
          </cell>
          <cell r="AG777">
            <v>0</v>
          </cell>
          <cell r="AJ777">
            <v>538144</v>
          </cell>
          <cell r="AK777">
            <v>10</v>
          </cell>
        </row>
        <row r="778">
          <cell r="E778" t="str">
            <v>Hóa chất kiểm chuẩn mức 1 cho xét nghiệm CK-MB</v>
          </cell>
          <cell r="F778" t="str">
            <v>ODR30035
CK-MB CONTROL SERUM LEVEL 1</v>
          </cell>
          <cell r="H778" t="str">
            <v>Lọ</v>
          </cell>
          <cell r="I778" t="str">
            <v/>
          </cell>
          <cell r="J778" t="str">
            <v>Công ty TNHH Thiết bị Minh Tâm</v>
          </cell>
          <cell r="K778" t="str">
            <v>Aalto Scientific Ltd./ Mỹ sản xuất cho Beckman Coulter Ireland Inc., Ai-len</v>
          </cell>
          <cell r="L778" t="str">
            <v>Hoa Kỳ</v>
          </cell>
          <cell r="M778" t="str">
            <v/>
          </cell>
          <cell r="N778" t="str">
            <v>2100233ĐKLH/BYT-TB-CT</v>
          </cell>
          <cell r="O778">
            <v>430500</v>
          </cell>
          <cell r="P778">
            <v>430500</v>
          </cell>
          <cell r="Q778">
            <v>430500</v>
          </cell>
          <cell r="R778">
            <v>430500</v>
          </cell>
          <cell r="S778" t="str">
            <v>1059A</v>
          </cell>
          <cell r="T778" t="str">
            <v>743/QĐ-BVQY103</v>
          </cell>
          <cell r="U778">
            <v>46054</v>
          </cell>
          <cell r="V778">
            <v>0</v>
          </cell>
          <cell r="W778">
            <v>0</v>
          </cell>
          <cell r="X778">
            <v>3</v>
          </cell>
          <cell r="Y778">
            <v>3</v>
          </cell>
          <cell r="Z778">
            <v>0</v>
          </cell>
          <cell r="AA778">
            <v>430500</v>
          </cell>
          <cell r="AB778">
            <v>1291500</v>
          </cell>
          <cell r="AC778">
            <v>3</v>
          </cell>
          <cell r="AD778">
            <v>430500</v>
          </cell>
          <cell r="AE778">
            <v>1291500</v>
          </cell>
          <cell r="AF778">
            <v>0</v>
          </cell>
          <cell r="AG778">
            <v>0</v>
          </cell>
          <cell r="AJ778">
            <v>543326</v>
          </cell>
          <cell r="AK778">
            <v>30</v>
          </cell>
        </row>
        <row r="779">
          <cell r="E779" t="str">
            <v>Hóa chất kiểm chuẩn mức 1 cho xét nghiệm CK-MB</v>
          </cell>
          <cell r="F779" t="str">
            <v>ODR30035
CK-MB CONTROL SERUM LEVEL 1</v>
          </cell>
          <cell r="H779" t="str">
            <v>Lọ</v>
          </cell>
          <cell r="I779" t="str">
            <v/>
          </cell>
          <cell r="J779" t="str">
            <v>Công ty TNHH Thiết bị Minh Tâm</v>
          </cell>
          <cell r="K779" t="str">
            <v>Aalto Scientific Ltd./ Mỹ sản xuất cho Beckman Coulter Ireland Inc., Ai-len</v>
          </cell>
          <cell r="L779" t="str">
            <v>Hoa Kỳ</v>
          </cell>
          <cell r="M779" t="str">
            <v/>
          </cell>
          <cell r="N779" t="str">
            <v>2100233ĐKLH/BYT-TB-CT</v>
          </cell>
          <cell r="O779">
            <v>430500</v>
          </cell>
          <cell r="P779">
            <v>430500</v>
          </cell>
          <cell r="Q779">
            <v>430500</v>
          </cell>
          <cell r="R779">
            <v>430500</v>
          </cell>
          <cell r="S779" t="str">
            <v>1058A</v>
          </cell>
          <cell r="T779" t="str">
            <v>743/QĐ-BVQY103</v>
          </cell>
          <cell r="U779">
            <v>45962</v>
          </cell>
          <cell r="V779">
            <v>0</v>
          </cell>
          <cell r="W779">
            <v>0</v>
          </cell>
          <cell r="X779">
            <v>21</v>
          </cell>
          <cell r="Y779">
            <v>21</v>
          </cell>
          <cell r="Z779">
            <v>0</v>
          </cell>
          <cell r="AA779">
            <v>430500</v>
          </cell>
          <cell r="AB779">
            <v>9040500</v>
          </cell>
          <cell r="AC779">
            <v>21</v>
          </cell>
          <cell r="AD779">
            <v>430500</v>
          </cell>
          <cell r="AE779">
            <v>9040500</v>
          </cell>
          <cell r="AF779">
            <v>0</v>
          </cell>
          <cell r="AG779">
            <v>0</v>
          </cell>
          <cell r="AJ779">
            <v>531916</v>
          </cell>
          <cell r="AK779">
            <v>30</v>
          </cell>
        </row>
        <row r="780">
          <cell r="E780" t="str">
            <v>Hóa chất kiểm chuẩn mức 1 cho xét nghiệm CK-MB</v>
          </cell>
          <cell r="F780" t="str">
            <v>ODR30035
CK-MB CONTROL SERUM LEVEL 1</v>
          </cell>
          <cell r="H780" t="str">
            <v>Lọ</v>
          </cell>
          <cell r="I780" t="str">
            <v/>
          </cell>
          <cell r="J780" t="str">
            <v>Công ty TNHH Thiết bị Minh Tâm</v>
          </cell>
          <cell r="K780" t="str">
            <v>Aalto Scientific Ltd./ Mỹ sản xuất cho Beckman Coulter Ireland Inc., Ai-len</v>
          </cell>
          <cell r="L780" t="str">
            <v>Hoa Kỳ</v>
          </cell>
          <cell r="M780" t="str">
            <v/>
          </cell>
          <cell r="N780" t="str">
            <v>2100233ĐKLH/BYT-TB-CT</v>
          </cell>
          <cell r="O780">
            <v>430500</v>
          </cell>
          <cell r="P780">
            <v>430500</v>
          </cell>
          <cell r="Q780">
            <v>430500</v>
          </cell>
          <cell r="R780">
            <v>430500</v>
          </cell>
          <cell r="S780" t="str">
            <v>1057A</v>
          </cell>
          <cell r="T780" t="str">
            <v>2851/QĐ-BVQY103</v>
          </cell>
          <cell r="U780">
            <v>45809</v>
          </cell>
          <cell r="V780">
            <v>0</v>
          </cell>
          <cell r="W780">
            <v>0</v>
          </cell>
          <cell r="X780">
            <v>6</v>
          </cell>
          <cell r="Y780">
            <v>6</v>
          </cell>
          <cell r="Z780">
            <v>0</v>
          </cell>
          <cell r="AA780">
            <v>430500</v>
          </cell>
          <cell r="AB780">
            <v>2583000</v>
          </cell>
          <cell r="AC780">
            <v>6</v>
          </cell>
          <cell r="AD780">
            <v>430500</v>
          </cell>
          <cell r="AE780">
            <v>2583000</v>
          </cell>
          <cell r="AF780">
            <v>0</v>
          </cell>
          <cell r="AG780">
            <v>0</v>
          </cell>
          <cell r="AJ780">
            <v>386664</v>
          </cell>
          <cell r="AK780">
            <v>30</v>
          </cell>
        </row>
        <row r="781">
          <cell r="E781" t="str">
            <v>Hóa chất kiểm chuẩn mức 2 cho xét nghiệm CK-MB</v>
          </cell>
          <cell r="F781" t="str">
            <v>ODR30036
CK-MB CONTROL SERUM LEVEL 2</v>
          </cell>
          <cell r="H781" t="str">
            <v>Lọ</v>
          </cell>
          <cell r="I781" t="str">
            <v/>
          </cell>
          <cell r="J781" t="str">
            <v>Công ty TNHH Thiết bị Minh Tâm</v>
          </cell>
          <cell r="K781" t="str">
            <v>Aalto Scientific Ltd./ Mỹ sản xuất cho Beckman Coulter Ireland Inc., Ai-len</v>
          </cell>
          <cell r="L781" t="str">
            <v>Hoa Kỳ</v>
          </cell>
          <cell r="M781" t="str">
            <v/>
          </cell>
          <cell r="N781" t="str">
            <v>2100233ĐKLH/BYT-TB-CT</v>
          </cell>
          <cell r="O781">
            <v>430500</v>
          </cell>
          <cell r="P781">
            <v>430500</v>
          </cell>
          <cell r="Q781">
            <v>430500</v>
          </cell>
          <cell r="R781">
            <v>430500</v>
          </cell>
          <cell r="S781" t="str">
            <v>1059A</v>
          </cell>
          <cell r="T781" t="str">
            <v>743/QĐ-BVQY103</v>
          </cell>
          <cell r="U781">
            <v>46054</v>
          </cell>
          <cell r="V781">
            <v>0</v>
          </cell>
          <cell r="W781">
            <v>0</v>
          </cell>
          <cell r="X781">
            <v>6</v>
          </cell>
          <cell r="Y781">
            <v>6</v>
          </cell>
          <cell r="Z781">
            <v>0</v>
          </cell>
          <cell r="AA781">
            <v>430500</v>
          </cell>
          <cell r="AB781">
            <v>2583000</v>
          </cell>
          <cell r="AC781">
            <v>6</v>
          </cell>
          <cell r="AD781">
            <v>430500</v>
          </cell>
          <cell r="AE781">
            <v>2583000</v>
          </cell>
          <cell r="AF781">
            <v>0</v>
          </cell>
          <cell r="AG781">
            <v>0</v>
          </cell>
          <cell r="AJ781">
            <v>543280</v>
          </cell>
          <cell r="AK781">
            <v>30</v>
          </cell>
        </row>
        <row r="782">
          <cell r="E782" t="str">
            <v>Hóa chất kiểm chuẩn mức 2 cho xét nghiệm CK-MB</v>
          </cell>
          <cell r="F782" t="str">
            <v>ODR30036
CK-MB CONTROL SERUM LEVEL 2</v>
          </cell>
          <cell r="H782" t="str">
            <v>Lọ</v>
          </cell>
          <cell r="I782" t="str">
            <v/>
          </cell>
          <cell r="J782" t="str">
            <v>Công ty TNHH Thiết bị Minh Tâm</v>
          </cell>
          <cell r="K782" t="str">
            <v>Aalto Scientific Ltd./ Mỹ sản xuất cho Beckman Coulter Ireland Inc., Ai-len</v>
          </cell>
          <cell r="L782" t="str">
            <v>Hoa Kỳ</v>
          </cell>
          <cell r="M782" t="str">
            <v/>
          </cell>
          <cell r="N782" t="str">
            <v>2100233ĐKLH/BYT-TB-CT</v>
          </cell>
          <cell r="O782">
            <v>430500</v>
          </cell>
          <cell r="P782">
            <v>430500</v>
          </cell>
          <cell r="Q782">
            <v>430500</v>
          </cell>
          <cell r="R782">
            <v>430500</v>
          </cell>
          <cell r="S782" t="str">
            <v>1058A</v>
          </cell>
          <cell r="T782" t="str">
            <v>743/QĐ-BVQY103</v>
          </cell>
          <cell r="U782">
            <v>45962</v>
          </cell>
          <cell r="V782">
            <v>0</v>
          </cell>
          <cell r="W782">
            <v>0</v>
          </cell>
          <cell r="X782">
            <v>18</v>
          </cell>
          <cell r="Y782">
            <v>18</v>
          </cell>
          <cell r="Z782">
            <v>0</v>
          </cell>
          <cell r="AA782">
            <v>430500</v>
          </cell>
          <cell r="AB782">
            <v>7749000</v>
          </cell>
          <cell r="AC782">
            <v>18</v>
          </cell>
          <cell r="AD782">
            <v>430500</v>
          </cell>
          <cell r="AE782">
            <v>7749000</v>
          </cell>
          <cell r="AF782">
            <v>0</v>
          </cell>
          <cell r="AG782">
            <v>0</v>
          </cell>
          <cell r="AJ782">
            <v>531917</v>
          </cell>
          <cell r="AK782">
            <v>30</v>
          </cell>
        </row>
        <row r="783">
          <cell r="E783" t="str">
            <v>Hóa chất kiểm chuẩn mức 2 cho xét nghiệm CK-MB</v>
          </cell>
          <cell r="F783" t="str">
            <v>ODR30036
CK-MB CONTROL SERUM LEVEL 2</v>
          </cell>
          <cell r="H783" t="str">
            <v>Lọ</v>
          </cell>
          <cell r="I783" t="str">
            <v/>
          </cell>
          <cell r="J783" t="str">
            <v>Công ty TNHH Thiết bị Minh Tâm</v>
          </cell>
          <cell r="K783" t="str">
            <v>Aalto Scientific Ltd./ Mỹ sản xuất cho Beckman Coulter Ireland Inc., Ai-len</v>
          </cell>
          <cell r="L783" t="str">
            <v>Hoa Kỳ</v>
          </cell>
          <cell r="M783" t="str">
            <v/>
          </cell>
          <cell r="N783" t="str">
            <v>2100233ĐKLH/BYT-TB-CT</v>
          </cell>
          <cell r="O783">
            <v>430500</v>
          </cell>
          <cell r="P783">
            <v>430500</v>
          </cell>
          <cell r="Q783">
            <v>430500</v>
          </cell>
          <cell r="R783">
            <v>430500</v>
          </cell>
          <cell r="S783" t="str">
            <v>1056A</v>
          </cell>
          <cell r="T783" t="str">
            <v>2851/QĐ-BVQY103</v>
          </cell>
          <cell r="U783">
            <v>45689</v>
          </cell>
          <cell r="V783">
            <v>0</v>
          </cell>
          <cell r="W783">
            <v>0</v>
          </cell>
          <cell r="X783">
            <v>6</v>
          </cell>
          <cell r="Y783">
            <v>6</v>
          </cell>
          <cell r="Z783">
            <v>0</v>
          </cell>
          <cell r="AA783">
            <v>430500</v>
          </cell>
          <cell r="AB783">
            <v>2583000</v>
          </cell>
          <cell r="AC783">
            <v>6</v>
          </cell>
          <cell r="AD783">
            <v>430500</v>
          </cell>
          <cell r="AE783">
            <v>2583000</v>
          </cell>
          <cell r="AF783">
            <v>0</v>
          </cell>
          <cell r="AG783">
            <v>0</v>
          </cell>
          <cell r="AJ783">
            <v>386035</v>
          </cell>
          <cell r="AK783">
            <v>30</v>
          </cell>
        </row>
        <row r="784">
          <cell r="E784" t="str">
            <v>Hóa chất kiểm chứng cho xét nghiệm HbA1c</v>
          </cell>
          <cell r="F784" t="str">
            <v>01-04-0020
HbA1c (GHb) Controls Kit, 500µL (Levels I &amp;II)
(Glycated Hemoglobin Controls Level I &amp; Level II)</v>
          </cell>
          <cell r="H784" t="str">
            <v>Hộp</v>
          </cell>
          <cell r="I784" t="str">
            <v/>
          </cell>
          <cell r="J784" t="str">
            <v>Công ty TNHH Thiết bị Minh Tâm</v>
          </cell>
          <cell r="K784" t="str">
            <v>Trinity Biotech/ Mỹ</v>
          </cell>
          <cell r="L784" t="str">
            <v>Hoa Kỳ</v>
          </cell>
          <cell r="M784" t="str">
            <v/>
          </cell>
          <cell r="N784" t="str">
            <v>2100235ĐKLH/BYT-TB-CT</v>
          </cell>
          <cell r="O784">
            <v>6615000</v>
          </cell>
          <cell r="P784">
            <v>6615000</v>
          </cell>
          <cell r="Q784">
            <v>6615000</v>
          </cell>
          <cell r="R784">
            <v>6615000</v>
          </cell>
          <cell r="S784" t="str">
            <v>15710</v>
          </cell>
          <cell r="T784" t="str">
            <v>743/QĐ-BVQY103</v>
          </cell>
          <cell r="U784">
            <v>45900</v>
          </cell>
          <cell r="V784">
            <v>0</v>
          </cell>
          <cell r="W784">
            <v>0</v>
          </cell>
          <cell r="X784">
            <v>2</v>
          </cell>
          <cell r="Y784">
            <v>2</v>
          </cell>
          <cell r="Z784">
            <v>0</v>
          </cell>
          <cell r="AA784">
            <v>6615000</v>
          </cell>
          <cell r="AB784">
            <v>13230000</v>
          </cell>
          <cell r="AC784">
            <v>2</v>
          </cell>
          <cell r="AD784">
            <v>6615000</v>
          </cell>
          <cell r="AE784">
            <v>13230000</v>
          </cell>
          <cell r="AF784">
            <v>0</v>
          </cell>
          <cell r="AG784">
            <v>0</v>
          </cell>
          <cell r="AJ784">
            <v>535070</v>
          </cell>
          <cell r="AK784">
            <v>4</v>
          </cell>
        </row>
        <row r="785">
          <cell r="E785" t="str">
            <v>Hóa chất kiểm chứng cho xét nghiệm HbA1c</v>
          </cell>
          <cell r="F785" t="str">
            <v>01-04-0020
HbA1c (GHb) Controls Kit, 500µL (Levels I &amp;II)
(Glycated Hemoglobin Controls Level I &amp; Level II)</v>
          </cell>
          <cell r="H785" t="str">
            <v>Hộp</v>
          </cell>
          <cell r="I785" t="str">
            <v/>
          </cell>
          <cell r="J785" t="str">
            <v>Công ty TNHH Thiết bị Minh Tâm</v>
          </cell>
          <cell r="K785" t="str">
            <v>Trinity Biotech/ Mỹ</v>
          </cell>
          <cell r="L785" t="str">
            <v>Hoa Kỳ</v>
          </cell>
          <cell r="M785" t="str">
            <v/>
          </cell>
          <cell r="N785" t="str">
            <v>2100235ĐKLH/BYT-TB-CT</v>
          </cell>
          <cell r="O785">
            <v>6615000</v>
          </cell>
          <cell r="P785">
            <v>6615000</v>
          </cell>
          <cell r="Q785">
            <v>6615000</v>
          </cell>
          <cell r="R785">
            <v>6615000</v>
          </cell>
          <cell r="S785" t="str">
            <v>15210</v>
          </cell>
          <cell r="T785" t="str">
            <v>2204/QĐ-BVQY103</v>
          </cell>
          <cell r="U785">
            <v>45716</v>
          </cell>
          <cell r="V785">
            <v>0</v>
          </cell>
          <cell r="W785">
            <v>0</v>
          </cell>
          <cell r="X785">
            <v>2</v>
          </cell>
          <cell r="Y785">
            <v>2</v>
          </cell>
          <cell r="Z785">
            <v>0</v>
          </cell>
          <cell r="AA785">
            <v>6615000</v>
          </cell>
          <cell r="AB785">
            <v>13230000</v>
          </cell>
          <cell r="AC785">
            <v>2</v>
          </cell>
          <cell r="AD785">
            <v>6615000</v>
          </cell>
          <cell r="AE785">
            <v>13230000</v>
          </cell>
          <cell r="AF785">
            <v>0</v>
          </cell>
          <cell r="AG785">
            <v>0</v>
          </cell>
          <cell r="AJ785">
            <v>377004</v>
          </cell>
          <cell r="AK785">
            <v>4</v>
          </cell>
        </row>
        <row r="786">
          <cell r="E786" t="str">
            <v>Hóa chất kiểm chứng mức 1 cho các xét nghiệm miễn dịch đo độ đục</v>
          </cell>
          <cell r="F786" t="str">
            <v>ODC0014
ITA CONTROL SERUM LEVEL 1</v>
          </cell>
          <cell r="H786" t="str">
            <v>Lọ</v>
          </cell>
          <cell r="I786" t="str">
            <v/>
          </cell>
          <cell r="J786" t="str">
            <v>Công ty TNHH Thiết bị Minh Tâm</v>
          </cell>
          <cell r="K786" t="str">
            <v>Cliniqa Corporation/ Mỹ sản xuất cho Beckman Coulter Ireland Inc., Ai-len</v>
          </cell>
          <cell r="L786" t="str">
            <v>Hoa Kỳ</v>
          </cell>
          <cell r="M786" t="str">
            <v/>
          </cell>
          <cell r="N786" t="str">
            <v>2100228ĐKLH/BYT-TB-CT</v>
          </cell>
          <cell r="O786">
            <v>3327450</v>
          </cell>
          <cell r="P786">
            <v>3327450</v>
          </cell>
          <cell r="Q786">
            <v>3327450</v>
          </cell>
          <cell r="R786">
            <v>3327450</v>
          </cell>
          <cell r="S786" t="str">
            <v>1055H</v>
          </cell>
          <cell r="T786" t="str">
            <v>743/QĐ-BVQY103</v>
          </cell>
          <cell r="U786">
            <v>46235</v>
          </cell>
          <cell r="V786">
            <v>0</v>
          </cell>
          <cell r="W786">
            <v>0</v>
          </cell>
          <cell r="X786">
            <v>6</v>
          </cell>
          <cell r="Y786">
            <v>6</v>
          </cell>
          <cell r="Z786">
            <v>0</v>
          </cell>
          <cell r="AA786">
            <v>3327450</v>
          </cell>
          <cell r="AB786">
            <v>19964700</v>
          </cell>
          <cell r="AC786">
            <v>6</v>
          </cell>
          <cell r="AD786">
            <v>3327450</v>
          </cell>
          <cell r="AE786">
            <v>19964700</v>
          </cell>
          <cell r="AF786">
            <v>0</v>
          </cell>
          <cell r="AG786">
            <v>0</v>
          </cell>
          <cell r="AJ786">
            <v>543291</v>
          </cell>
          <cell r="AK786">
            <v>29</v>
          </cell>
        </row>
        <row r="787">
          <cell r="E787" t="str">
            <v>Hóa chất kiểm chứng mức 1 cho các xét nghiệm miễn dịch đo độ đục</v>
          </cell>
          <cell r="F787" t="str">
            <v>ODC0014
ITA CONTROL SERUM LEVEL 1</v>
          </cell>
          <cell r="H787" t="str">
            <v>Lọ</v>
          </cell>
          <cell r="I787" t="str">
            <v/>
          </cell>
          <cell r="J787" t="str">
            <v>Công ty TNHH Thiết bị Minh Tâm</v>
          </cell>
          <cell r="K787" t="str">
            <v>Cliniqa Corporation/ Mỹ sản xuất cho Beckman Coulter Ireland Inc., Ai-len</v>
          </cell>
          <cell r="L787" t="str">
            <v>Hoa Kỳ</v>
          </cell>
          <cell r="M787" t="str">
            <v/>
          </cell>
          <cell r="N787" t="str">
            <v>2100228ĐKLH/BYT-TB-CT</v>
          </cell>
          <cell r="O787">
            <v>3327450</v>
          </cell>
          <cell r="P787">
            <v>3327450</v>
          </cell>
          <cell r="Q787">
            <v>3327450</v>
          </cell>
          <cell r="R787">
            <v>3327450</v>
          </cell>
          <cell r="S787" t="str">
            <v>1055E</v>
          </cell>
          <cell r="T787" t="str">
            <v>743/QĐ-BVQY103</v>
          </cell>
          <cell r="U787">
            <v>46235</v>
          </cell>
          <cell r="V787">
            <v>0</v>
          </cell>
          <cell r="W787">
            <v>0</v>
          </cell>
          <cell r="X787">
            <v>15</v>
          </cell>
          <cell r="Y787">
            <v>15</v>
          </cell>
          <cell r="Z787">
            <v>0</v>
          </cell>
          <cell r="AA787">
            <v>3327450</v>
          </cell>
          <cell r="AB787">
            <v>49911750</v>
          </cell>
          <cell r="AC787">
            <v>15</v>
          </cell>
          <cell r="AD787">
            <v>3327450</v>
          </cell>
          <cell r="AE787">
            <v>49911750</v>
          </cell>
          <cell r="AF787">
            <v>0</v>
          </cell>
          <cell r="AG787">
            <v>0</v>
          </cell>
          <cell r="AJ787">
            <v>534860</v>
          </cell>
          <cell r="AK787">
            <v>29</v>
          </cell>
        </row>
        <row r="788">
          <cell r="E788" t="str">
            <v>Hóa chất kiểm chứng mức 1 cho các xét nghiệm miễn dịch đo độ đục</v>
          </cell>
          <cell r="F788" t="str">
            <v>ODC0014
ITA CONTROL SERUM LEVEL 1</v>
          </cell>
          <cell r="H788" t="str">
            <v>Lọ</v>
          </cell>
          <cell r="I788" t="str">
            <v/>
          </cell>
          <cell r="J788" t="str">
            <v>Công ty TNHH Thiết bị Minh Tâm</v>
          </cell>
          <cell r="K788" t="str">
            <v>Cliniqa Corporation/ Mỹ sản xuất cho Beckman Coulter Ireland Inc., Ai-len</v>
          </cell>
          <cell r="L788" t="str">
            <v>Hoa Kỳ</v>
          </cell>
          <cell r="M788" t="str">
            <v/>
          </cell>
          <cell r="N788" t="str">
            <v>2100228ĐKLH/BYT-TB-CT</v>
          </cell>
          <cell r="O788">
            <v>3327450</v>
          </cell>
          <cell r="P788">
            <v>3327450</v>
          </cell>
          <cell r="Q788">
            <v>3327450</v>
          </cell>
          <cell r="R788">
            <v>3327450</v>
          </cell>
          <cell r="S788" t="str">
            <v>1055A</v>
          </cell>
          <cell r="T788" t="str">
            <v>4573/QĐ-BVQY103</v>
          </cell>
          <cell r="U788">
            <v>46235</v>
          </cell>
          <cell r="V788">
            <v>0</v>
          </cell>
          <cell r="W788">
            <v>0</v>
          </cell>
          <cell r="X788">
            <v>6</v>
          </cell>
          <cell r="Y788">
            <v>6</v>
          </cell>
          <cell r="Z788">
            <v>0</v>
          </cell>
          <cell r="AA788">
            <v>3327450</v>
          </cell>
          <cell r="AB788">
            <v>19964700</v>
          </cell>
          <cell r="AC788">
            <v>6</v>
          </cell>
          <cell r="AD788">
            <v>3327450</v>
          </cell>
          <cell r="AE788">
            <v>19964700</v>
          </cell>
          <cell r="AF788">
            <v>0</v>
          </cell>
          <cell r="AG788">
            <v>0</v>
          </cell>
          <cell r="AJ788">
            <v>523297</v>
          </cell>
          <cell r="AK788">
            <v>29</v>
          </cell>
        </row>
        <row r="789">
          <cell r="E789" t="str">
            <v>Hóa chất kiểm chứng mức 1 cho các xét nghiệm miễn dịch đo độ đục</v>
          </cell>
          <cell r="F789" t="str">
            <v>ODC0014
ITA CONTROL SERUM LEVEL 1</v>
          </cell>
          <cell r="H789" t="str">
            <v>Lọ</v>
          </cell>
          <cell r="I789" t="str">
            <v/>
          </cell>
          <cell r="J789" t="str">
            <v>Công ty TNHH Thiết bị Minh Tâm</v>
          </cell>
          <cell r="K789" t="str">
            <v>Cliniqa Corporation/ Mỹ sản xuất cho Beckman Coulter Ireland Inc., Ai-len</v>
          </cell>
          <cell r="L789" t="str">
            <v>Hoa Kỳ</v>
          </cell>
          <cell r="M789" t="str">
            <v/>
          </cell>
          <cell r="N789" t="str">
            <v>2100228ĐKLH/BYT-TB-CT</v>
          </cell>
          <cell r="O789">
            <v>3327450</v>
          </cell>
          <cell r="P789">
            <v>3327450</v>
          </cell>
          <cell r="Q789">
            <v>3327450</v>
          </cell>
          <cell r="R789">
            <v>3327450</v>
          </cell>
          <cell r="S789" t="str">
            <v>1052W</v>
          </cell>
          <cell r="T789" t="str">
            <v>2851/QĐ-BVQY103</v>
          </cell>
          <cell r="U789">
            <v>45748</v>
          </cell>
          <cell r="V789">
            <v>0</v>
          </cell>
          <cell r="W789">
            <v>0</v>
          </cell>
          <cell r="X789">
            <v>2</v>
          </cell>
          <cell r="Y789">
            <v>2</v>
          </cell>
          <cell r="Z789">
            <v>0</v>
          </cell>
          <cell r="AA789">
            <v>3327450</v>
          </cell>
          <cell r="AB789">
            <v>6654900</v>
          </cell>
          <cell r="AC789">
            <v>2</v>
          </cell>
          <cell r="AD789">
            <v>3327450</v>
          </cell>
          <cell r="AE789">
            <v>6654900</v>
          </cell>
          <cell r="AF789">
            <v>0</v>
          </cell>
          <cell r="AG789">
            <v>0</v>
          </cell>
          <cell r="AJ789">
            <v>386665</v>
          </cell>
          <cell r="AK789">
            <v>29</v>
          </cell>
        </row>
        <row r="790">
          <cell r="E790" t="str">
            <v>Hóa chất kiểm chứng mức 1 cho xét nghiệm Ammonia, Ethanol và CO2</v>
          </cell>
          <cell r="F790" t="str">
            <v>AMMONIA/ETHANOL/CO2 CONTROL I; 18063</v>
          </cell>
          <cell r="H790" t="str">
            <v>Hộp</v>
          </cell>
          <cell r="I790" t="str">
            <v/>
          </cell>
          <cell r="J790" t="str">
            <v>Công ty TNHH Thiết bị Minh Tâm</v>
          </cell>
          <cell r="K790" t="str">
            <v>Biosystems S.A.</v>
          </cell>
          <cell r="L790" t="str">
            <v>Tây Ban Nha</v>
          </cell>
          <cell r="M790" t="str">
            <v/>
          </cell>
          <cell r="N790" t="str">
            <v>220002864/PCBB-BYT</v>
          </cell>
          <cell r="O790">
            <v>1433250</v>
          </cell>
          <cell r="P790">
            <v>1433250</v>
          </cell>
          <cell r="Q790">
            <v>1433250</v>
          </cell>
          <cell r="R790">
            <v>1433250</v>
          </cell>
          <cell r="S790" t="str">
            <v>57838</v>
          </cell>
          <cell r="T790" t="str">
            <v>4685/QĐ-BVQY103</v>
          </cell>
          <cell r="U790">
            <v>46081</v>
          </cell>
          <cell r="V790">
            <v>0</v>
          </cell>
          <cell r="W790">
            <v>0</v>
          </cell>
          <cell r="X790">
            <v>1</v>
          </cell>
          <cell r="Y790">
            <v>1</v>
          </cell>
          <cell r="Z790">
            <v>0</v>
          </cell>
          <cell r="AA790">
            <v>1433250</v>
          </cell>
          <cell r="AB790">
            <v>1433250</v>
          </cell>
          <cell r="AC790">
            <v>1</v>
          </cell>
          <cell r="AD790">
            <v>1433250</v>
          </cell>
          <cell r="AE790">
            <v>1433250</v>
          </cell>
          <cell r="AF790">
            <v>0</v>
          </cell>
          <cell r="AG790">
            <v>0</v>
          </cell>
          <cell r="AJ790">
            <v>387185</v>
          </cell>
          <cell r="AK790">
            <v>1</v>
          </cell>
        </row>
        <row r="791">
          <cell r="E791" t="str">
            <v>Hóa chất kiểm chứng mức 2 cho các xét nghiệm miễn dịch đo độ đục</v>
          </cell>
          <cell r="F791" t="str">
            <v>ODC0015
ITA CONTROL SERUM LEVEL 2</v>
          </cell>
          <cell r="H791" t="str">
            <v>Lọ</v>
          </cell>
          <cell r="I791" t="str">
            <v/>
          </cell>
          <cell r="J791" t="str">
            <v>Công ty TNHH Thiết bị Minh Tâm</v>
          </cell>
          <cell r="K791" t="str">
            <v>Cliniqa Corporation/ Mỹ sản xuất cho Beckman Coulter Ireland Inc., Ai-len</v>
          </cell>
          <cell r="L791" t="str">
            <v>Hoa Kỳ</v>
          </cell>
          <cell r="M791" t="str">
            <v/>
          </cell>
          <cell r="N791" t="str">
            <v>2100228ĐKLH/BYT-TB-CT</v>
          </cell>
          <cell r="O791">
            <v>3327450</v>
          </cell>
          <cell r="P791">
            <v>3327450</v>
          </cell>
          <cell r="Q791">
            <v>3327450</v>
          </cell>
          <cell r="R791">
            <v>3327450</v>
          </cell>
          <cell r="S791" t="str">
            <v>1056M</v>
          </cell>
          <cell r="T791" t="str">
            <v>743/QĐ-BVQY103</v>
          </cell>
          <cell r="U791">
            <v>46235</v>
          </cell>
          <cell r="V791">
            <v>0</v>
          </cell>
          <cell r="W791">
            <v>0</v>
          </cell>
          <cell r="X791">
            <v>6</v>
          </cell>
          <cell r="Y791">
            <v>6</v>
          </cell>
          <cell r="Z791">
            <v>0</v>
          </cell>
          <cell r="AA791">
            <v>3327450</v>
          </cell>
          <cell r="AB791">
            <v>19964700</v>
          </cell>
          <cell r="AC791">
            <v>6</v>
          </cell>
          <cell r="AD791">
            <v>3327450</v>
          </cell>
          <cell r="AE791">
            <v>19964700</v>
          </cell>
          <cell r="AF791">
            <v>0</v>
          </cell>
          <cell r="AG791">
            <v>0</v>
          </cell>
          <cell r="AJ791">
            <v>543292</v>
          </cell>
          <cell r="AK791">
            <v>29</v>
          </cell>
        </row>
        <row r="792">
          <cell r="E792" t="str">
            <v>Hóa chất kiểm chứng mức 2 cho các xét nghiệm miễn dịch đo độ đục</v>
          </cell>
          <cell r="F792" t="str">
            <v>ODC0015
ITA CONTROL SERUM LEVEL 2</v>
          </cell>
          <cell r="H792" t="str">
            <v>Lọ</v>
          </cell>
          <cell r="I792" t="str">
            <v/>
          </cell>
          <cell r="J792" t="str">
            <v>Công ty TNHH Thiết bị Minh Tâm</v>
          </cell>
          <cell r="K792" t="str">
            <v>Cliniqa Corporation/ Mỹ sản xuất cho Beckman Coulter Ireland Inc., Ai-len</v>
          </cell>
          <cell r="L792" t="str">
            <v>Hoa Kỳ</v>
          </cell>
          <cell r="M792" t="str">
            <v/>
          </cell>
          <cell r="N792" t="str">
            <v>2100228ĐKLH/BYT-TB-CT</v>
          </cell>
          <cell r="O792">
            <v>3327450</v>
          </cell>
          <cell r="P792">
            <v>3327450</v>
          </cell>
          <cell r="Q792">
            <v>3327450</v>
          </cell>
          <cell r="R792">
            <v>3327450</v>
          </cell>
          <cell r="S792" t="str">
            <v>1056J</v>
          </cell>
          <cell r="T792" t="str">
            <v>743/QĐ-BVQY103</v>
          </cell>
          <cell r="U792">
            <v>46235</v>
          </cell>
          <cell r="V792">
            <v>0</v>
          </cell>
          <cell r="W792">
            <v>0</v>
          </cell>
          <cell r="X792">
            <v>15</v>
          </cell>
          <cell r="Y792">
            <v>15</v>
          </cell>
          <cell r="Z792">
            <v>0</v>
          </cell>
          <cell r="AA792">
            <v>3327450</v>
          </cell>
          <cell r="AB792">
            <v>49911750</v>
          </cell>
          <cell r="AC792">
            <v>15</v>
          </cell>
          <cell r="AD792">
            <v>3327450</v>
          </cell>
          <cell r="AE792">
            <v>49911750</v>
          </cell>
          <cell r="AF792">
            <v>0</v>
          </cell>
          <cell r="AG792">
            <v>0</v>
          </cell>
          <cell r="AJ792">
            <v>534861</v>
          </cell>
          <cell r="AK792">
            <v>29</v>
          </cell>
        </row>
        <row r="793">
          <cell r="E793" t="str">
            <v>Hóa chất kiểm chứng mức 2 cho các xét nghiệm miễn dịch đo độ đục</v>
          </cell>
          <cell r="F793" t="str">
            <v>ODC0015
ITA CONTROL SERUM LEVEL 2</v>
          </cell>
          <cell r="H793" t="str">
            <v>Lọ</v>
          </cell>
          <cell r="I793" t="str">
            <v/>
          </cell>
          <cell r="J793" t="str">
            <v>Công ty TNHH Thiết bị Minh Tâm</v>
          </cell>
          <cell r="K793" t="str">
            <v>Cliniqa Corporation/ Mỹ sản xuất cho Beckman Coulter Ireland Inc., Ai-len</v>
          </cell>
          <cell r="L793" t="str">
            <v>Hoa Kỳ</v>
          </cell>
          <cell r="M793" t="str">
            <v/>
          </cell>
          <cell r="N793" t="str">
            <v>2100228ĐKLH/BYT-TB-CT</v>
          </cell>
          <cell r="O793">
            <v>3327450</v>
          </cell>
          <cell r="P793">
            <v>3327450</v>
          </cell>
          <cell r="Q793">
            <v>3327450</v>
          </cell>
          <cell r="R793">
            <v>3327450</v>
          </cell>
          <cell r="S793" t="str">
            <v>1056F</v>
          </cell>
          <cell r="T793" t="str">
            <v>4573/QĐ-BVQY103</v>
          </cell>
          <cell r="U793">
            <v>46235</v>
          </cell>
          <cell r="V793">
            <v>0</v>
          </cell>
          <cell r="W793">
            <v>0</v>
          </cell>
          <cell r="X793">
            <v>6</v>
          </cell>
          <cell r="Y793">
            <v>6</v>
          </cell>
          <cell r="Z793">
            <v>0</v>
          </cell>
          <cell r="AA793">
            <v>3327450</v>
          </cell>
          <cell r="AB793">
            <v>19964700</v>
          </cell>
          <cell r="AC793">
            <v>6</v>
          </cell>
          <cell r="AD793">
            <v>3327450</v>
          </cell>
          <cell r="AE793">
            <v>19964700</v>
          </cell>
          <cell r="AF793">
            <v>0</v>
          </cell>
          <cell r="AG793">
            <v>0</v>
          </cell>
          <cell r="AJ793">
            <v>523298</v>
          </cell>
          <cell r="AK793">
            <v>29</v>
          </cell>
        </row>
        <row r="794">
          <cell r="E794" t="str">
            <v>Hóa chất kiểm chứng mức 2 cho các xét nghiệm miễn dịch đo độ đục</v>
          </cell>
          <cell r="F794" t="str">
            <v>ODC0015
ITA CONTROL SERUM LEVEL 2</v>
          </cell>
          <cell r="H794" t="str">
            <v>Lọ</v>
          </cell>
          <cell r="I794" t="str">
            <v/>
          </cell>
          <cell r="J794" t="str">
            <v>Công ty TNHH Thiết bị Minh Tâm</v>
          </cell>
          <cell r="K794" t="str">
            <v>Cliniqa Corporation/ Mỹ sản xuất cho Beckman Coulter Ireland Inc., Ai-len</v>
          </cell>
          <cell r="L794" t="str">
            <v>Hoa Kỳ</v>
          </cell>
          <cell r="M794" t="str">
            <v/>
          </cell>
          <cell r="N794" t="str">
            <v>2100228ĐKLH/BYT-TB-CT</v>
          </cell>
          <cell r="O794">
            <v>3327450</v>
          </cell>
          <cell r="P794">
            <v>3327450</v>
          </cell>
          <cell r="Q794">
            <v>3327450</v>
          </cell>
          <cell r="R794">
            <v>3327450</v>
          </cell>
          <cell r="S794" t="str">
            <v>1056A</v>
          </cell>
          <cell r="T794" t="str">
            <v>2851/QĐ-BVQY103</v>
          </cell>
          <cell r="U794">
            <v>46235</v>
          </cell>
          <cell r="V794">
            <v>0</v>
          </cell>
          <cell r="W794">
            <v>0</v>
          </cell>
          <cell r="X794">
            <v>2</v>
          </cell>
          <cell r="Y794">
            <v>2</v>
          </cell>
          <cell r="Z794">
            <v>0</v>
          </cell>
          <cell r="AA794">
            <v>3327450</v>
          </cell>
          <cell r="AB794">
            <v>6654900</v>
          </cell>
          <cell r="AC794">
            <v>2</v>
          </cell>
          <cell r="AD794">
            <v>3327450</v>
          </cell>
          <cell r="AE794">
            <v>6654900</v>
          </cell>
          <cell r="AF794">
            <v>0</v>
          </cell>
          <cell r="AG794">
            <v>0</v>
          </cell>
          <cell r="AJ794">
            <v>386666</v>
          </cell>
          <cell r="AK794">
            <v>29</v>
          </cell>
        </row>
        <row r="795">
          <cell r="E795" t="str">
            <v>Hóa chất kiểm chứng mức 2 cho xét nghiệm Ammonia, Ethanol và CO2</v>
          </cell>
          <cell r="F795" t="str">
            <v>AMMONIA/ETHANOL/CO2 CONTROL II; 18064</v>
          </cell>
          <cell r="H795" t="str">
            <v>Hộp</v>
          </cell>
          <cell r="I795" t="str">
            <v/>
          </cell>
          <cell r="J795" t="str">
            <v>Công ty TNHH Thiết bị Minh Tâm</v>
          </cell>
          <cell r="K795" t="str">
            <v>Biosystems S.A.</v>
          </cell>
          <cell r="L795" t="str">
            <v>Tây Ban Nha</v>
          </cell>
          <cell r="M795" t="str">
            <v/>
          </cell>
          <cell r="N795" t="str">
            <v>220002864/PCBB-BYT</v>
          </cell>
          <cell r="O795">
            <v>1433250</v>
          </cell>
          <cell r="P795">
            <v>1433250</v>
          </cell>
          <cell r="Q795">
            <v>1433250</v>
          </cell>
          <cell r="R795">
            <v>1433250</v>
          </cell>
          <cell r="S795" t="str">
            <v>57839</v>
          </cell>
          <cell r="T795" t="str">
            <v>4685/QĐ-BVQY103</v>
          </cell>
          <cell r="U795">
            <v>46081</v>
          </cell>
          <cell r="V795">
            <v>0</v>
          </cell>
          <cell r="W795">
            <v>0</v>
          </cell>
          <cell r="X795">
            <v>1</v>
          </cell>
          <cell r="Y795">
            <v>1</v>
          </cell>
          <cell r="Z795">
            <v>0</v>
          </cell>
          <cell r="AA795">
            <v>1433250</v>
          </cell>
          <cell r="AB795">
            <v>1433250</v>
          </cell>
          <cell r="AC795">
            <v>1</v>
          </cell>
          <cell r="AD795">
            <v>1433250</v>
          </cell>
          <cell r="AE795">
            <v>1433250</v>
          </cell>
          <cell r="AF795">
            <v>0</v>
          </cell>
          <cell r="AG795">
            <v>0</v>
          </cell>
          <cell r="AJ795">
            <v>387186</v>
          </cell>
          <cell r="AK795">
            <v>1</v>
          </cell>
        </row>
        <row r="796">
          <cell r="E796" t="str">
            <v>Hóa chất kiểm tra các xét nghiệm ung thư</v>
          </cell>
          <cell r="F796" t="str">
            <v>11776452122 PRECICTR TUMOR MARKER ELEC</v>
          </cell>
          <cell r="H796" t="str">
            <v>Hộp</v>
          </cell>
          <cell r="I796" t="str">
            <v/>
          </cell>
          <cell r="J796" t="str">
            <v>Công ty cổ phần thiết bị y tế Thành An</v>
          </cell>
          <cell r="K796" t="str">
            <v>Roche Diagnostics GmbH</v>
          </cell>
          <cell r="L796" t="str">
            <v>GERMANY</v>
          </cell>
          <cell r="M796" t="str">
            <v/>
          </cell>
          <cell r="N796" t="str">
            <v>SPCĐ-TTB-472-17</v>
          </cell>
          <cell r="O796">
            <v>2692305</v>
          </cell>
          <cell r="P796">
            <v>2692305</v>
          </cell>
          <cell r="Q796">
            <v>2692305</v>
          </cell>
          <cell r="R796">
            <v>2692305</v>
          </cell>
          <cell r="S796" t="str">
            <v>76789704</v>
          </cell>
          <cell r="T796" t="str">
            <v>743/QĐ-BVQY103</v>
          </cell>
          <cell r="U796">
            <v>45930</v>
          </cell>
          <cell r="V796">
            <v>0</v>
          </cell>
          <cell r="W796">
            <v>0</v>
          </cell>
          <cell r="X796">
            <v>1</v>
          </cell>
          <cell r="Y796">
            <v>1</v>
          </cell>
          <cell r="Z796">
            <v>0</v>
          </cell>
          <cell r="AA796">
            <v>2692305</v>
          </cell>
          <cell r="AB796">
            <v>2692305</v>
          </cell>
          <cell r="AC796">
            <v>1</v>
          </cell>
          <cell r="AD796">
            <v>2692305</v>
          </cell>
          <cell r="AE796">
            <v>2692305</v>
          </cell>
          <cell r="AF796">
            <v>0</v>
          </cell>
          <cell r="AG796">
            <v>0</v>
          </cell>
          <cell r="AJ796">
            <v>535053</v>
          </cell>
          <cell r="AK796">
            <v>1</v>
          </cell>
        </row>
        <row r="797">
          <cell r="E797" t="str">
            <v>Hóa chất kiểm tra các xét nghiệm ung thư phổi</v>
          </cell>
          <cell r="F797" t="str">
            <v>07360070190 PreciControl LC Elec. cobasE</v>
          </cell>
          <cell r="H797" t="str">
            <v>Hộp</v>
          </cell>
          <cell r="I797" t="str">
            <v/>
          </cell>
          <cell r="J797" t="str">
            <v>Công ty cổ phần thiết bị y tế Thành An</v>
          </cell>
          <cell r="K797" t="str">
            <v>Roche Diagnostics GmbH</v>
          </cell>
          <cell r="L797" t="str">
            <v>GERMANY</v>
          </cell>
          <cell r="M797" t="str">
            <v/>
          </cell>
          <cell r="N797" t="str">
            <v>2301590ĐKLH/BYT-HTTB</v>
          </cell>
          <cell r="O797">
            <v>2883459</v>
          </cell>
          <cell r="P797">
            <v>2883459</v>
          </cell>
          <cell r="Q797">
            <v>2883459</v>
          </cell>
          <cell r="R797">
            <v>2883459</v>
          </cell>
          <cell r="S797" t="str">
            <v>82904901</v>
          </cell>
          <cell r="T797" t="str">
            <v>743/QĐ-BVQY103</v>
          </cell>
          <cell r="U797">
            <v>46053</v>
          </cell>
          <cell r="V797">
            <v>0</v>
          </cell>
          <cell r="W797">
            <v>0</v>
          </cell>
          <cell r="X797">
            <v>1</v>
          </cell>
          <cell r="Y797">
            <v>1</v>
          </cell>
          <cell r="Z797">
            <v>0</v>
          </cell>
          <cell r="AA797">
            <v>2883459</v>
          </cell>
          <cell r="AB797">
            <v>2883459</v>
          </cell>
          <cell r="AC797">
            <v>1</v>
          </cell>
          <cell r="AD797">
            <v>2883459</v>
          </cell>
          <cell r="AE797">
            <v>2883459</v>
          </cell>
          <cell r="AF797">
            <v>0</v>
          </cell>
          <cell r="AG797">
            <v>0</v>
          </cell>
          <cell r="AJ797">
            <v>535054</v>
          </cell>
          <cell r="AK797">
            <v>1</v>
          </cell>
        </row>
        <row r="798">
          <cell r="E798" t="str">
            <v>Hóa chất kiểm tra chất lượng cho xét nghiệm định lượng Troponin I</v>
          </cell>
          <cell r="F798" t="str">
            <v>ARCHITECT STAT High Sensitive Troponin-I Controls, 3P25-11</v>
          </cell>
          <cell r="H798" t="str">
            <v>Hộp</v>
          </cell>
          <cell r="I798" t="str">
            <v/>
          </cell>
          <cell r="J798" t="str">
            <v>Công ty Cổ phần Trang Thiết bị Y tế và Dịch vụ Thiên Trường</v>
          </cell>
          <cell r="K798" t="str">
            <v>Abbott Ireland Diagnostics Division, Ireland (Lisnamuck, Longford Co. Longford, Ireland)</v>
          </cell>
          <cell r="L798" t="str">
            <v>Aixơlen</v>
          </cell>
          <cell r="M798" t="str">
            <v/>
          </cell>
          <cell r="N798" t="str">
            <v>13193NK/BYT-TB-CT</v>
          </cell>
          <cell r="O798">
            <v>2034800</v>
          </cell>
          <cell r="P798">
            <v>2034800</v>
          </cell>
          <cell r="Q798">
            <v>2034800</v>
          </cell>
          <cell r="R798">
            <v>2034800</v>
          </cell>
          <cell r="S798" t="str">
            <v>56563UD00</v>
          </cell>
          <cell r="T798" t="str">
            <v>2851/QĐ-BVQY103</v>
          </cell>
          <cell r="U798">
            <v>45671</v>
          </cell>
          <cell r="V798">
            <v>0</v>
          </cell>
          <cell r="W798">
            <v>0</v>
          </cell>
          <cell r="X798">
            <v>1</v>
          </cell>
          <cell r="Y798">
            <v>1</v>
          </cell>
          <cell r="Z798">
            <v>0</v>
          </cell>
          <cell r="AA798">
            <v>2034800</v>
          </cell>
          <cell r="AB798">
            <v>2034800</v>
          </cell>
          <cell r="AC798">
            <v>1</v>
          </cell>
          <cell r="AD798">
            <v>2034800</v>
          </cell>
          <cell r="AE798">
            <v>2034800</v>
          </cell>
          <cell r="AF798">
            <v>0</v>
          </cell>
          <cell r="AG798">
            <v>0</v>
          </cell>
          <cell r="AJ798">
            <v>390521</v>
          </cell>
          <cell r="AK798">
            <v>1</v>
          </cell>
        </row>
        <row r="799">
          <cell r="E799" t="str">
            <v>Hóa chất kiểm tra chất lượng xét nghiệm định lượng Anti-CCP</v>
          </cell>
          <cell r="F799" t="str">
            <v>ARCHITECT Anti-CCP Controls; 1P65-10</v>
          </cell>
          <cell r="H799" t="str">
            <v>Hộp</v>
          </cell>
          <cell r="I799" t="str">
            <v/>
          </cell>
          <cell r="J799" t="str">
            <v>Công ty Cổ phần Trang Thiết bị Y tế và Dịch vụ Thiên Trường</v>
          </cell>
          <cell r="K799" t="str">
            <v>Axis-Shield Diagnostics Limited</v>
          </cell>
          <cell r="L799" t="str">
            <v>Anh</v>
          </cell>
          <cell r="M799" t="str">
            <v/>
          </cell>
          <cell r="N799" t="str">
            <v>220002561/PCBB-BYT</v>
          </cell>
          <cell r="O799">
            <v>2021040</v>
          </cell>
          <cell r="P799">
            <v>2021040</v>
          </cell>
          <cell r="Q799">
            <v>2021040</v>
          </cell>
          <cell r="R799">
            <v>2021040</v>
          </cell>
          <cell r="S799" t="str">
            <v>902961795</v>
          </cell>
          <cell r="T799" t="str">
            <v>743/QĐ-BVQY103</v>
          </cell>
          <cell r="U799">
            <v>45929</v>
          </cell>
          <cell r="V799">
            <v>0</v>
          </cell>
          <cell r="W799">
            <v>0</v>
          </cell>
          <cell r="X799">
            <v>1</v>
          </cell>
          <cell r="Y799">
            <v>1</v>
          </cell>
          <cell r="Z799">
            <v>0</v>
          </cell>
          <cell r="AA799">
            <v>2021040</v>
          </cell>
          <cell r="AB799">
            <v>2021040</v>
          </cell>
          <cell r="AC799">
            <v>1</v>
          </cell>
          <cell r="AD799">
            <v>2021040</v>
          </cell>
          <cell r="AE799">
            <v>2021040</v>
          </cell>
          <cell r="AF799">
            <v>0</v>
          </cell>
          <cell r="AG799">
            <v>0</v>
          </cell>
          <cell r="AJ799">
            <v>534948</v>
          </cell>
          <cell r="AK799">
            <v>1</v>
          </cell>
        </row>
        <row r="800">
          <cell r="E800" t="str">
            <v>Hóa chất kiểm tra chất lượng xét nghiệm định lượng BNP</v>
          </cell>
          <cell r="F800" t="str">
            <v>Architect BNP Controls, 8K28-13</v>
          </cell>
          <cell r="H800" t="str">
            <v>Lọ</v>
          </cell>
          <cell r="I800" t="str">
            <v/>
          </cell>
          <cell r="J800" t="str">
            <v>Công ty Cổ phần Trang Thiết bị Y tế và Dịch vụ Thiên Trường</v>
          </cell>
          <cell r="K800" t="str">
            <v>Fujirebio Diagnostics, Inc., USA</v>
          </cell>
          <cell r="L800" t="str">
            <v>Mỹ</v>
          </cell>
          <cell r="M800" t="str">
            <v/>
          </cell>
          <cell r="N800" t="str">
            <v/>
          </cell>
          <cell r="O800">
            <v>0</v>
          </cell>
          <cell r="P800">
            <v>682990</v>
          </cell>
          <cell r="Q800">
            <v>0</v>
          </cell>
          <cell r="R800">
            <v>0</v>
          </cell>
          <cell r="S800" t="str">
            <v>44k46224</v>
          </cell>
          <cell r="T800" t="str">
            <v>Hàng tặng</v>
          </cell>
          <cell r="U800">
            <v>45643</v>
          </cell>
          <cell r="V800">
            <v>0</v>
          </cell>
          <cell r="W800">
            <v>0</v>
          </cell>
          <cell r="X800">
            <v>3</v>
          </cell>
          <cell r="Y800">
            <v>3</v>
          </cell>
          <cell r="Z800">
            <v>0</v>
          </cell>
          <cell r="AA800">
            <v>0</v>
          </cell>
          <cell r="AB800">
            <v>0</v>
          </cell>
          <cell r="AC800">
            <v>3</v>
          </cell>
          <cell r="AD800">
            <v>0</v>
          </cell>
          <cell r="AE800">
            <v>0</v>
          </cell>
          <cell r="AF800">
            <v>0</v>
          </cell>
          <cell r="AG800">
            <v>0</v>
          </cell>
          <cell r="AJ800">
            <v>390533</v>
          </cell>
          <cell r="AK800">
            <v>3</v>
          </cell>
        </row>
        <row r="801">
          <cell r="E801" t="str">
            <v>Hóa chất kiểm tra chất lượng xét nghiệm định lượng Cyfra 21-1</v>
          </cell>
          <cell r="F801" t="str">
            <v>ARCHITECT CYFRA 21-1 Controls, 2P55-10</v>
          </cell>
          <cell r="H801" t="str">
            <v>Hộp</v>
          </cell>
          <cell r="I801" t="str">
            <v/>
          </cell>
          <cell r="J801" t="str">
            <v>Công ty Cổ phần Trang Thiết bị Y tế và Dịch vụ Thiên Trường</v>
          </cell>
          <cell r="K801" t="str">
            <v>Fujirebio Diagnostics, Inc., Mỹ</v>
          </cell>
          <cell r="L801" t="str">
            <v>Mỹ</v>
          </cell>
          <cell r="M801" t="str">
            <v/>
          </cell>
          <cell r="N801" t="str">
            <v>2301724ĐKLH/BYT-HTTB</v>
          </cell>
          <cell r="O801">
            <v>2022205</v>
          </cell>
          <cell r="P801">
            <v>2022205</v>
          </cell>
          <cell r="Q801">
            <v>2022205</v>
          </cell>
          <cell r="R801">
            <v>2022205</v>
          </cell>
          <cell r="S801" t="str">
            <v>89K60624</v>
          </cell>
          <cell r="T801" t="str">
            <v>2851/QĐ-BVQY103</v>
          </cell>
          <cell r="U801">
            <v>45687</v>
          </cell>
          <cell r="V801">
            <v>0</v>
          </cell>
          <cell r="W801">
            <v>0</v>
          </cell>
          <cell r="X801">
            <v>1</v>
          </cell>
          <cell r="Y801">
            <v>1</v>
          </cell>
          <cell r="Z801">
            <v>0</v>
          </cell>
          <cell r="AA801">
            <v>2022205</v>
          </cell>
          <cell r="AB801">
            <v>2022205</v>
          </cell>
          <cell r="AC801">
            <v>1</v>
          </cell>
          <cell r="AD801">
            <v>2022205</v>
          </cell>
          <cell r="AE801">
            <v>2022205</v>
          </cell>
          <cell r="AF801">
            <v>0</v>
          </cell>
          <cell r="AG801">
            <v>0</v>
          </cell>
          <cell r="AJ801">
            <v>409599</v>
          </cell>
          <cell r="AK801">
            <v>1</v>
          </cell>
        </row>
        <row r="802">
          <cell r="E802" t="str">
            <v>Hóa chất kiểm tra chất lượng xét nghiệm định lượng NT-proBNP</v>
          </cell>
          <cell r="F802" t="str">
            <v>Alere NT-proBNP for Architect Controls, 2R10-11</v>
          </cell>
          <cell r="H802" t="str">
            <v>Hộp</v>
          </cell>
          <cell r="I802" t="str">
            <v/>
          </cell>
          <cell r="J802" t="str">
            <v>Công ty Cổ phần Trang Thiết bị Y tế và Dịch vụ Thiên Trường</v>
          </cell>
          <cell r="K802" t="str">
            <v>Axis-Shield Diagnostics Limited, Anh</v>
          </cell>
          <cell r="L802" t="str">
            <v>Anh</v>
          </cell>
          <cell r="M802" t="str">
            <v/>
          </cell>
          <cell r="N802" t="str">
            <v>12025NK/BYT-TB-CT</v>
          </cell>
          <cell r="O802">
            <v>2052550</v>
          </cell>
          <cell r="P802">
            <v>2052550</v>
          </cell>
          <cell r="Q802">
            <v>2052550</v>
          </cell>
          <cell r="R802">
            <v>2052550</v>
          </cell>
          <cell r="S802" t="str">
            <v>902961513</v>
          </cell>
          <cell r="T802" t="str">
            <v>2851/QĐ-BVQY103</v>
          </cell>
          <cell r="U802">
            <v>45720</v>
          </cell>
          <cell r="V802">
            <v>0</v>
          </cell>
          <cell r="W802">
            <v>0</v>
          </cell>
          <cell r="X802">
            <v>1</v>
          </cell>
          <cell r="Y802">
            <v>1</v>
          </cell>
          <cell r="Z802">
            <v>0</v>
          </cell>
          <cell r="AA802">
            <v>2052550</v>
          </cell>
          <cell r="AB802">
            <v>2052550</v>
          </cell>
          <cell r="AC802">
            <v>1</v>
          </cell>
          <cell r="AD802">
            <v>2052550</v>
          </cell>
          <cell r="AE802">
            <v>2052550</v>
          </cell>
          <cell r="AF802">
            <v>0</v>
          </cell>
          <cell r="AG802">
            <v>0</v>
          </cell>
          <cell r="AJ802">
            <v>390520</v>
          </cell>
          <cell r="AK802">
            <v>1</v>
          </cell>
        </row>
        <row r="803">
          <cell r="E803" t="str">
            <v>Hóa chất kiểm tra chất lượng xét nghiệm định lượng Pro GRP</v>
          </cell>
          <cell r="F803" t="str">
            <v>1P45-12 ARCHITECT ProGRP Controls</v>
          </cell>
          <cell r="H803" t="str">
            <v>Hộp</v>
          </cell>
          <cell r="I803" t="str">
            <v/>
          </cell>
          <cell r="J803" t="str">
            <v>Công ty Cổ phần Trang Thiết bị Y tế và Dịch vụ Thiên Trường</v>
          </cell>
          <cell r="K803" t="str">
            <v>Denka Co.,Ltd.</v>
          </cell>
          <cell r="L803" t="str">
            <v>Nhật Bản</v>
          </cell>
          <cell r="M803" t="str">
            <v/>
          </cell>
          <cell r="N803" t="str">
            <v>2400249ĐKLH/BYT-HTTB</v>
          </cell>
          <cell r="O803">
            <v>2022208</v>
          </cell>
          <cell r="P803">
            <v>2022208</v>
          </cell>
          <cell r="Q803">
            <v>2022208</v>
          </cell>
          <cell r="R803">
            <v>2022208</v>
          </cell>
          <cell r="S803" t="str">
            <v>71277LP50</v>
          </cell>
          <cell r="T803" t="str">
            <v>743/QĐ-BVQY103</v>
          </cell>
          <cell r="U803">
            <v>45875</v>
          </cell>
          <cell r="V803">
            <v>0</v>
          </cell>
          <cell r="W803">
            <v>0</v>
          </cell>
          <cell r="X803">
            <v>1</v>
          </cell>
          <cell r="Y803">
            <v>1</v>
          </cell>
          <cell r="Z803">
            <v>0</v>
          </cell>
          <cell r="AA803">
            <v>2022208</v>
          </cell>
          <cell r="AB803">
            <v>2022208</v>
          </cell>
          <cell r="AC803">
            <v>1</v>
          </cell>
          <cell r="AD803">
            <v>2022208</v>
          </cell>
          <cell r="AE803">
            <v>2022208</v>
          </cell>
          <cell r="AF803">
            <v>0</v>
          </cell>
          <cell r="AG803">
            <v>0</v>
          </cell>
          <cell r="AJ803">
            <v>537656</v>
          </cell>
          <cell r="AK803">
            <v>2</v>
          </cell>
        </row>
        <row r="804">
          <cell r="E804" t="str">
            <v>Hóa chất kiểm tra chất lượng xét nghiệm định lượng Pro GRP</v>
          </cell>
          <cell r="F804" t="str">
            <v>1P45-12 ARCHITECT ProGRP Controls</v>
          </cell>
          <cell r="H804" t="str">
            <v>Hộp</v>
          </cell>
          <cell r="I804" t="str">
            <v/>
          </cell>
          <cell r="J804" t="str">
            <v>Công ty Cổ phần Trang Thiết bị Y tế và Dịch vụ Thiên Trường</v>
          </cell>
          <cell r="K804" t="str">
            <v>Denka Co.,Ltd.</v>
          </cell>
          <cell r="L804" t="str">
            <v>Nhật Bản</v>
          </cell>
          <cell r="M804" t="str">
            <v/>
          </cell>
          <cell r="N804" t="str">
            <v>2400249ĐKLH/BYT-HTTB</v>
          </cell>
          <cell r="O804">
            <v>2022208</v>
          </cell>
          <cell r="P804">
            <v>2022208</v>
          </cell>
          <cell r="Q804">
            <v>2022208</v>
          </cell>
          <cell r="R804">
            <v>2022208</v>
          </cell>
          <cell r="S804" t="str">
            <v>65277LP47</v>
          </cell>
          <cell r="T804" t="str">
            <v>2851/QĐ-BVQY103</v>
          </cell>
          <cell r="U804">
            <v>45683</v>
          </cell>
          <cell r="V804">
            <v>0</v>
          </cell>
          <cell r="W804">
            <v>0</v>
          </cell>
          <cell r="X804">
            <v>1</v>
          </cell>
          <cell r="Y804">
            <v>1</v>
          </cell>
          <cell r="Z804">
            <v>0</v>
          </cell>
          <cell r="AA804">
            <v>2022208</v>
          </cell>
          <cell r="AB804">
            <v>2022208</v>
          </cell>
          <cell r="AC804">
            <v>1</v>
          </cell>
          <cell r="AD804">
            <v>2022208</v>
          </cell>
          <cell r="AE804">
            <v>2022208</v>
          </cell>
          <cell r="AF804">
            <v>0</v>
          </cell>
          <cell r="AG804">
            <v>0</v>
          </cell>
          <cell r="AJ804">
            <v>409600</v>
          </cell>
          <cell r="AK804">
            <v>2</v>
          </cell>
        </row>
        <row r="805">
          <cell r="E805" t="str">
            <v>Hóa chất kiểm tra chất lượng xét nghiệm định lượng SCC</v>
          </cell>
          <cell r="F805" t="str">
            <v>8D18-12 ARCHITECT SCC Controls</v>
          </cell>
          <cell r="H805" t="str">
            <v>Hộp</v>
          </cell>
          <cell r="I805" t="str">
            <v/>
          </cell>
          <cell r="J805" t="str">
            <v>Công ty Cổ phần Trang Thiết bị Y tế và Dịch vụ Thiên Trường</v>
          </cell>
          <cell r="K805" t="str">
            <v>Denka Co.,Ltd.</v>
          </cell>
          <cell r="L805" t="str">
            <v>Nhật Bản</v>
          </cell>
          <cell r="M805" t="str">
            <v/>
          </cell>
          <cell r="N805" t="str">
            <v>2300653ĐKLH/BYT-HTTB</v>
          </cell>
          <cell r="O805">
            <v>2008480</v>
          </cell>
          <cell r="P805">
            <v>2008480</v>
          </cell>
          <cell r="Q805">
            <v>2008480</v>
          </cell>
          <cell r="R805">
            <v>2008480</v>
          </cell>
          <cell r="S805" t="str">
            <v>53217LP42</v>
          </cell>
          <cell r="T805" t="str">
            <v>2851/QĐ-BVQY103</v>
          </cell>
          <cell r="U805">
            <v>45737</v>
          </cell>
          <cell r="V805">
            <v>0</v>
          </cell>
          <cell r="W805">
            <v>0</v>
          </cell>
          <cell r="X805">
            <v>1</v>
          </cell>
          <cell r="Y805">
            <v>1</v>
          </cell>
          <cell r="Z805">
            <v>0</v>
          </cell>
          <cell r="AA805">
            <v>2008480</v>
          </cell>
          <cell r="AB805">
            <v>2008480</v>
          </cell>
          <cell r="AC805">
            <v>1</v>
          </cell>
          <cell r="AD805">
            <v>2008480</v>
          </cell>
          <cell r="AE805">
            <v>2008480</v>
          </cell>
          <cell r="AF805">
            <v>0</v>
          </cell>
          <cell r="AG805">
            <v>0</v>
          </cell>
          <cell r="AJ805">
            <v>409603</v>
          </cell>
          <cell r="AK805">
            <v>1</v>
          </cell>
        </row>
        <row r="806">
          <cell r="E806" t="str">
            <v>Hóa chất kiểm tra nhiều chỉ số xét nghiệm miễn dịch</v>
          </cell>
          <cell r="F806" t="str">
            <v>PreciControl ThyroAB; 05042666191</v>
          </cell>
          <cell r="H806" t="str">
            <v>Hộp</v>
          </cell>
          <cell r="I806" t="str">
            <v/>
          </cell>
          <cell r="J806" t="str">
            <v>Công ty cổ phần thiết bị y tế Thành An</v>
          </cell>
          <cell r="K806" t="str">
            <v>Roche Diagnostics GmbH</v>
          </cell>
          <cell r="L806" t="str">
            <v>Germany</v>
          </cell>
          <cell r="M806" t="str">
            <v/>
          </cell>
          <cell r="N806" t="str">
            <v>230001368/PCBB-HCM</v>
          </cell>
          <cell r="O806">
            <v>7709783</v>
          </cell>
          <cell r="P806">
            <v>7709783</v>
          </cell>
          <cell r="Q806">
            <v>7709783</v>
          </cell>
          <cell r="R806">
            <v>7709783</v>
          </cell>
          <cell r="S806" t="str">
            <v>81220002</v>
          </cell>
          <cell r="T806" t="str">
            <v>743/QĐ-BVQY103</v>
          </cell>
          <cell r="U806">
            <v>46022</v>
          </cell>
          <cell r="V806">
            <v>0</v>
          </cell>
          <cell r="W806">
            <v>0</v>
          </cell>
          <cell r="X806">
            <v>1</v>
          </cell>
          <cell r="Y806">
            <v>1</v>
          </cell>
          <cell r="Z806">
            <v>0</v>
          </cell>
          <cell r="AA806">
            <v>7709783</v>
          </cell>
          <cell r="AB806">
            <v>7709783</v>
          </cell>
          <cell r="AC806">
            <v>1</v>
          </cell>
          <cell r="AD806">
            <v>7709783</v>
          </cell>
          <cell r="AE806">
            <v>7709783</v>
          </cell>
          <cell r="AF806">
            <v>0</v>
          </cell>
          <cell r="AG806">
            <v>0</v>
          </cell>
          <cell r="AJ806">
            <v>543340</v>
          </cell>
          <cell r="AK806">
            <v>1</v>
          </cell>
        </row>
        <row r="807">
          <cell r="E807" t="str">
            <v>Hóa chất kiểm tra xét nghiệm Anti HBC</v>
          </cell>
          <cell r="F807" t="str">
            <v>04927931190 PreciControl Anti-HBc II</v>
          </cell>
          <cell r="H807" t="str">
            <v>Hộp</v>
          </cell>
          <cell r="I807" t="str">
            <v/>
          </cell>
          <cell r="J807" t="str">
            <v>Công ty cổ phần thiết bị y tế Thành An</v>
          </cell>
          <cell r="K807" t="str">
            <v>Roche Diagnostics GmbH, Germany</v>
          </cell>
          <cell r="L807" t="str">
            <v>Đức</v>
          </cell>
          <cell r="M807" t="str">
            <v/>
          </cell>
          <cell r="N807" t="str">
            <v>2300854ĐKLH/BYT-HTTB</v>
          </cell>
          <cell r="O807">
            <v>1713285</v>
          </cell>
          <cell r="P807">
            <v>1713285</v>
          </cell>
          <cell r="Q807">
            <v>1713285</v>
          </cell>
          <cell r="R807">
            <v>1713285</v>
          </cell>
          <cell r="S807" t="str">
            <v>78090901</v>
          </cell>
          <cell r="T807" t="str">
            <v>823/QĐ_BVQY103</v>
          </cell>
          <cell r="U807">
            <v>46022</v>
          </cell>
          <cell r="V807">
            <v>0</v>
          </cell>
          <cell r="W807">
            <v>0</v>
          </cell>
          <cell r="X807">
            <v>1</v>
          </cell>
          <cell r="Y807">
            <v>1</v>
          </cell>
          <cell r="Z807">
            <v>0</v>
          </cell>
          <cell r="AA807">
            <v>1713285</v>
          </cell>
          <cell r="AB807">
            <v>1713285</v>
          </cell>
          <cell r="AC807">
            <v>1</v>
          </cell>
          <cell r="AD807">
            <v>1713285</v>
          </cell>
          <cell r="AE807">
            <v>1713285</v>
          </cell>
          <cell r="AF807">
            <v>0</v>
          </cell>
          <cell r="AG807">
            <v>0</v>
          </cell>
          <cell r="AJ807">
            <v>535046</v>
          </cell>
          <cell r="AK807">
            <v>1</v>
          </cell>
        </row>
        <row r="808">
          <cell r="E808" t="str">
            <v>Hóa chất kiểm tra xét nghiệm Anti HBC IgM</v>
          </cell>
          <cell r="F808" t="str">
            <v>11876333122 PreciControl Anti-HBc IgM</v>
          </cell>
          <cell r="H808" t="str">
            <v>Hộp</v>
          </cell>
          <cell r="I808" t="str">
            <v/>
          </cell>
          <cell r="J808" t="str">
            <v>Công ty cổ phần thiết bị y tế Thành An</v>
          </cell>
          <cell r="K808" t="str">
            <v>Roche Diagnostics GmbH, Germany</v>
          </cell>
          <cell r="L808" t="str">
            <v>Đức</v>
          </cell>
          <cell r="M808" t="str">
            <v/>
          </cell>
          <cell r="N808" t="str">
            <v>2400313ĐKLH/BYT-HTTB</v>
          </cell>
          <cell r="O808">
            <v>2851396</v>
          </cell>
          <cell r="P808">
            <v>2851396</v>
          </cell>
          <cell r="Q808">
            <v>2851396</v>
          </cell>
          <cell r="R808">
            <v>2851396</v>
          </cell>
          <cell r="S808" t="str">
            <v>82044001</v>
          </cell>
          <cell r="T808" t="str">
            <v>823/QĐ_BVQY103</v>
          </cell>
          <cell r="U808">
            <v>46203</v>
          </cell>
          <cell r="V808">
            <v>0</v>
          </cell>
          <cell r="W808">
            <v>0</v>
          </cell>
          <cell r="X808">
            <v>1</v>
          </cell>
          <cell r="Y808">
            <v>1</v>
          </cell>
          <cell r="Z808">
            <v>0</v>
          </cell>
          <cell r="AA808">
            <v>2851396</v>
          </cell>
          <cell r="AB808">
            <v>2851396</v>
          </cell>
          <cell r="AC808">
            <v>1</v>
          </cell>
          <cell r="AD808">
            <v>2851396</v>
          </cell>
          <cell r="AE808">
            <v>2851396</v>
          </cell>
          <cell r="AF808">
            <v>0</v>
          </cell>
          <cell r="AG808">
            <v>0</v>
          </cell>
          <cell r="AJ808">
            <v>535045</v>
          </cell>
          <cell r="AK808">
            <v>1</v>
          </cell>
        </row>
        <row r="809">
          <cell r="E809" t="str">
            <v>Hóa chất kiểm tra xét nghiệm Anti HBE</v>
          </cell>
          <cell r="F809" t="str">
            <v>11876384122 PreciControl Anti-HBe</v>
          </cell>
          <cell r="H809" t="str">
            <v>Hộp</v>
          </cell>
          <cell r="I809" t="str">
            <v/>
          </cell>
          <cell r="J809" t="str">
            <v>Công ty cổ phần thiết bị y tế Thành An</v>
          </cell>
          <cell r="K809" t="str">
            <v>Roche Diagnostics GmbH, Germany</v>
          </cell>
          <cell r="L809" t="str">
            <v>Đức</v>
          </cell>
          <cell r="M809" t="str">
            <v/>
          </cell>
          <cell r="N809" t="str">
            <v>SPCĐ-TTB-460-17</v>
          </cell>
          <cell r="O809">
            <v>1223775</v>
          </cell>
          <cell r="P809">
            <v>1223775</v>
          </cell>
          <cell r="Q809">
            <v>1223775</v>
          </cell>
          <cell r="R809">
            <v>1223775</v>
          </cell>
          <cell r="S809" t="str">
            <v>80299401</v>
          </cell>
          <cell r="T809" t="str">
            <v>823/QĐ_BVQY103</v>
          </cell>
          <cell r="U809">
            <v>46053</v>
          </cell>
          <cell r="V809">
            <v>0</v>
          </cell>
          <cell r="W809">
            <v>0</v>
          </cell>
          <cell r="X809">
            <v>1</v>
          </cell>
          <cell r="Y809">
            <v>1</v>
          </cell>
          <cell r="Z809">
            <v>0</v>
          </cell>
          <cell r="AA809">
            <v>1223775</v>
          </cell>
          <cell r="AB809">
            <v>1223775</v>
          </cell>
          <cell r="AC809">
            <v>1</v>
          </cell>
          <cell r="AD809">
            <v>1223775</v>
          </cell>
          <cell r="AE809">
            <v>1223775</v>
          </cell>
          <cell r="AF809">
            <v>0</v>
          </cell>
          <cell r="AG809">
            <v>0</v>
          </cell>
          <cell r="AJ809">
            <v>545442</v>
          </cell>
          <cell r="AK809">
            <v>2</v>
          </cell>
        </row>
        <row r="810">
          <cell r="E810" t="str">
            <v>Hóa chất kiểm tra xét nghiệm Anti HBE</v>
          </cell>
          <cell r="F810" t="str">
            <v>11876384122 PreciControl Anti-HBe</v>
          </cell>
          <cell r="H810" t="str">
            <v>Hộp</v>
          </cell>
          <cell r="I810" t="str">
            <v/>
          </cell>
          <cell r="J810" t="str">
            <v>Công ty cổ phần thiết bị y tế Thành An</v>
          </cell>
          <cell r="K810" t="str">
            <v>Roche Diagnostics GmbH, Germany</v>
          </cell>
          <cell r="L810" t="str">
            <v>Đức</v>
          </cell>
          <cell r="M810" t="str">
            <v/>
          </cell>
          <cell r="N810" t="str">
            <v>SPCĐ-TTB-460-17</v>
          </cell>
          <cell r="O810">
            <v>1223775</v>
          </cell>
          <cell r="P810">
            <v>1223775</v>
          </cell>
          <cell r="Q810">
            <v>1223775</v>
          </cell>
          <cell r="R810">
            <v>1223775</v>
          </cell>
          <cell r="S810" t="str">
            <v>76603201</v>
          </cell>
          <cell r="T810" t="str">
            <v>4676/QĐ-BVQY103</v>
          </cell>
          <cell r="U810">
            <v>45869</v>
          </cell>
          <cell r="V810">
            <v>0</v>
          </cell>
          <cell r="W810">
            <v>0</v>
          </cell>
          <cell r="X810">
            <v>1</v>
          </cell>
          <cell r="Y810">
            <v>1</v>
          </cell>
          <cell r="Z810">
            <v>0</v>
          </cell>
          <cell r="AA810">
            <v>1223775</v>
          </cell>
          <cell r="AB810">
            <v>1223775</v>
          </cell>
          <cell r="AC810">
            <v>1</v>
          </cell>
          <cell r="AD810">
            <v>1223775</v>
          </cell>
          <cell r="AE810">
            <v>1223775</v>
          </cell>
          <cell r="AF810">
            <v>0</v>
          </cell>
          <cell r="AG810">
            <v>0</v>
          </cell>
          <cell r="AJ810">
            <v>524143</v>
          </cell>
          <cell r="AK810">
            <v>2</v>
          </cell>
        </row>
        <row r="811">
          <cell r="E811" t="str">
            <v>Hóa chất kiểm tra xét nghiệm Anti HBs</v>
          </cell>
          <cell r="F811" t="str">
            <v>11876317122 PreciControl Anti-HBs</v>
          </cell>
          <cell r="H811" t="str">
            <v>Hộp</v>
          </cell>
          <cell r="I811" t="str">
            <v/>
          </cell>
          <cell r="J811" t="str">
            <v>Công ty cổ phần thiết bị y tế Thành An</v>
          </cell>
          <cell r="K811" t="str">
            <v>Roche Diagnostics GmbH, Germany</v>
          </cell>
          <cell r="L811" t="str">
            <v>Đức</v>
          </cell>
          <cell r="M811" t="str">
            <v/>
          </cell>
          <cell r="N811" t="str">
            <v>SPCĐ-TTB-461-17</v>
          </cell>
          <cell r="O811">
            <v>1713285</v>
          </cell>
          <cell r="P811">
            <v>1713285</v>
          </cell>
          <cell r="Q811">
            <v>1713285</v>
          </cell>
          <cell r="R811">
            <v>1713285</v>
          </cell>
          <cell r="S811" t="str">
            <v>84962801</v>
          </cell>
          <cell r="T811" t="str">
            <v>823/QĐ_BVQY103</v>
          </cell>
          <cell r="U811">
            <v>46295</v>
          </cell>
          <cell r="V811">
            <v>0</v>
          </cell>
          <cell r="W811">
            <v>0</v>
          </cell>
          <cell r="X811">
            <v>1</v>
          </cell>
          <cell r="Y811">
            <v>1</v>
          </cell>
          <cell r="Z811">
            <v>0</v>
          </cell>
          <cell r="AA811">
            <v>1713285</v>
          </cell>
          <cell r="AB811">
            <v>1713285</v>
          </cell>
          <cell r="AC811">
            <v>1</v>
          </cell>
          <cell r="AD811">
            <v>1713285</v>
          </cell>
          <cell r="AE811">
            <v>1713285</v>
          </cell>
          <cell r="AF811">
            <v>0</v>
          </cell>
          <cell r="AG811">
            <v>0</v>
          </cell>
          <cell r="AJ811">
            <v>545443</v>
          </cell>
          <cell r="AK811">
            <v>1</v>
          </cell>
        </row>
        <row r="812">
          <cell r="E812" t="str">
            <v>Hóa chất kiểm tra xét nghiệm Anti HCV</v>
          </cell>
          <cell r="F812" t="str">
            <v>03290379190 PreciControl Anti-HCV</v>
          </cell>
          <cell r="H812" t="str">
            <v>Hộp</v>
          </cell>
          <cell r="I812" t="str">
            <v/>
          </cell>
          <cell r="J812" t="str">
            <v>Công ty cổ phần thiết bị y tế Thành An</v>
          </cell>
          <cell r="K812" t="str">
            <v>Roche Diagnostics GmbH, Germany</v>
          </cell>
          <cell r="L812" t="str">
            <v>Đức</v>
          </cell>
          <cell r="M812" t="str">
            <v/>
          </cell>
          <cell r="N812" t="str">
            <v>2400648ĐKLH/BYT-HTTB</v>
          </cell>
          <cell r="O812">
            <v>2325173</v>
          </cell>
          <cell r="P812">
            <v>2325173</v>
          </cell>
          <cell r="Q812">
            <v>2325173</v>
          </cell>
          <cell r="R812">
            <v>2325173</v>
          </cell>
          <cell r="S812" t="str">
            <v>82843601</v>
          </cell>
          <cell r="T812" t="str">
            <v>4676/QĐ-BVQY103</v>
          </cell>
          <cell r="U812">
            <v>46053</v>
          </cell>
          <cell r="V812">
            <v>0</v>
          </cell>
          <cell r="W812">
            <v>0</v>
          </cell>
          <cell r="X812">
            <v>1</v>
          </cell>
          <cell r="Y812">
            <v>1</v>
          </cell>
          <cell r="Z812">
            <v>0</v>
          </cell>
          <cell r="AA812">
            <v>2325173</v>
          </cell>
          <cell r="AB812">
            <v>2325173</v>
          </cell>
          <cell r="AC812">
            <v>1</v>
          </cell>
          <cell r="AD812">
            <v>2325173</v>
          </cell>
          <cell r="AE812">
            <v>2325173</v>
          </cell>
          <cell r="AF812">
            <v>0</v>
          </cell>
          <cell r="AG812">
            <v>0</v>
          </cell>
          <cell r="AJ812">
            <v>537961</v>
          </cell>
          <cell r="AK812">
            <v>2</v>
          </cell>
        </row>
        <row r="813">
          <cell r="E813" t="str">
            <v>Hóa chất kiểm tra xét nghiệm Anti HCV</v>
          </cell>
          <cell r="F813" t="str">
            <v>03290379190 PreciControl Anti-HCV</v>
          </cell>
          <cell r="H813" t="str">
            <v>Hộp</v>
          </cell>
          <cell r="I813" t="str">
            <v/>
          </cell>
          <cell r="J813" t="str">
            <v>Công ty cổ phần thiết bị y tế Thành An</v>
          </cell>
          <cell r="K813" t="str">
            <v>Roche Diagnostics GmbH, Germany</v>
          </cell>
          <cell r="L813" t="str">
            <v>Đức</v>
          </cell>
          <cell r="M813" t="str">
            <v/>
          </cell>
          <cell r="N813" t="str">
            <v>2400648ĐKLH/BYT-HTTB</v>
          </cell>
          <cell r="O813">
            <v>2325173</v>
          </cell>
          <cell r="P813">
            <v>2325173</v>
          </cell>
          <cell r="Q813">
            <v>2325173</v>
          </cell>
          <cell r="R813">
            <v>2325173</v>
          </cell>
          <cell r="S813" t="str">
            <v>79249702</v>
          </cell>
          <cell r="T813" t="str">
            <v>4676/QĐ-BVQY103</v>
          </cell>
          <cell r="U813">
            <v>45900</v>
          </cell>
          <cell r="V813">
            <v>0</v>
          </cell>
          <cell r="W813">
            <v>0</v>
          </cell>
          <cell r="X813">
            <v>1</v>
          </cell>
          <cell r="Y813">
            <v>1</v>
          </cell>
          <cell r="Z813">
            <v>0</v>
          </cell>
          <cell r="AA813">
            <v>2325173</v>
          </cell>
          <cell r="AB813">
            <v>2325173</v>
          </cell>
          <cell r="AC813">
            <v>1</v>
          </cell>
          <cell r="AD813">
            <v>2325173</v>
          </cell>
          <cell r="AE813">
            <v>2325173</v>
          </cell>
          <cell r="AF813">
            <v>0</v>
          </cell>
          <cell r="AG813">
            <v>0</v>
          </cell>
          <cell r="AJ813">
            <v>524141</v>
          </cell>
          <cell r="AK813">
            <v>2</v>
          </cell>
        </row>
        <row r="814">
          <cell r="E814" t="str">
            <v>Hóa chất kiểm tra xét nghiệm CMV IgG</v>
          </cell>
          <cell r="F814" t="str">
            <v>04784600190 PreciControl CMV IgG</v>
          </cell>
          <cell r="H814" t="str">
            <v>Hộp</v>
          </cell>
          <cell r="I814" t="str">
            <v/>
          </cell>
          <cell r="J814" t="str">
            <v>Công ty cổ phần thiết bị y tế Thành An</v>
          </cell>
          <cell r="K814" t="str">
            <v>Roche Diagnostics GmbH, Germany</v>
          </cell>
          <cell r="L814" t="str">
            <v>Đức</v>
          </cell>
          <cell r="M814" t="str">
            <v/>
          </cell>
          <cell r="N814" t="str">
            <v>2400832ĐKLH/BYT-HTTB</v>
          </cell>
          <cell r="O814">
            <v>2802445</v>
          </cell>
          <cell r="P814">
            <v>2802445</v>
          </cell>
          <cell r="Q814">
            <v>2802445</v>
          </cell>
          <cell r="R814">
            <v>2802445</v>
          </cell>
          <cell r="S814" t="str">
            <v>82306801</v>
          </cell>
          <cell r="T814" t="str">
            <v>823/QĐ_BVQY103</v>
          </cell>
          <cell r="U814">
            <v>46112</v>
          </cell>
          <cell r="V814">
            <v>0</v>
          </cell>
          <cell r="W814">
            <v>0</v>
          </cell>
          <cell r="X814">
            <v>1</v>
          </cell>
          <cell r="Y814">
            <v>1</v>
          </cell>
          <cell r="Z814">
            <v>0</v>
          </cell>
          <cell r="AA814">
            <v>2802445</v>
          </cell>
          <cell r="AB814">
            <v>2802445</v>
          </cell>
          <cell r="AC814">
            <v>1</v>
          </cell>
          <cell r="AD814">
            <v>2802445</v>
          </cell>
          <cell r="AE814">
            <v>2802445</v>
          </cell>
          <cell r="AF814">
            <v>0</v>
          </cell>
          <cell r="AG814">
            <v>0</v>
          </cell>
          <cell r="AJ814">
            <v>545441</v>
          </cell>
          <cell r="AK814">
            <v>3</v>
          </cell>
        </row>
        <row r="815">
          <cell r="E815" t="str">
            <v>Hóa chất kiểm tra xét nghiệm CMV IgG</v>
          </cell>
          <cell r="F815" t="str">
            <v>04784600190 PreciControl CMV IgG</v>
          </cell>
          <cell r="H815" t="str">
            <v>Hộp</v>
          </cell>
          <cell r="I815" t="str">
            <v/>
          </cell>
          <cell r="J815" t="str">
            <v>Công ty cổ phần thiết bị y tế Thành An</v>
          </cell>
          <cell r="K815" t="str">
            <v>Roche Diagnostics GmbH, Germany</v>
          </cell>
          <cell r="L815" t="str">
            <v>Đức</v>
          </cell>
          <cell r="M815" t="str">
            <v/>
          </cell>
          <cell r="N815" t="str">
            <v>2400832ĐKLH/BYT-HTTB</v>
          </cell>
          <cell r="O815">
            <v>2802445</v>
          </cell>
          <cell r="P815">
            <v>2802445</v>
          </cell>
          <cell r="Q815">
            <v>2802445</v>
          </cell>
          <cell r="R815">
            <v>2802445</v>
          </cell>
          <cell r="S815" t="str">
            <v>77687801</v>
          </cell>
          <cell r="T815" t="str">
            <v>823/QĐ_BVQY103</v>
          </cell>
          <cell r="U815">
            <v>45900</v>
          </cell>
          <cell r="V815">
            <v>0</v>
          </cell>
          <cell r="W815">
            <v>0</v>
          </cell>
          <cell r="X815">
            <v>1</v>
          </cell>
          <cell r="Y815">
            <v>1</v>
          </cell>
          <cell r="Z815">
            <v>0</v>
          </cell>
          <cell r="AA815">
            <v>2802445</v>
          </cell>
          <cell r="AB815">
            <v>2802445</v>
          </cell>
          <cell r="AC815">
            <v>1</v>
          </cell>
          <cell r="AD815">
            <v>2802445</v>
          </cell>
          <cell r="AE815">
            <v>2802445</v>
          </cell>
          <cell r="AF815">
            <v>0</v>
          </cell>
          <cell r="AG815">
            <v>0</v>
          </cell>
          <cell r="AJ815">
            <v>535044</v>
          </cell>
          <cell r="AK815">
            <v>3</v>
          </cell>
        </row>
        <row r="816">
          <cell r="E816" t="str">
            <v>Hóa chất kiểm tra xét nghiệm CMV IgG</v>
          </cell>
          <cell r="F816" t="str">
            <v>04784600190 PreciControl CMV IgG</v>
          </cell>
          <cell r="H816" t="str">
            <v>Hộp</v>
          </cell>
          <cell r="I816" t="str">
            <v/>
          </cell>
          <cell r="J816" t="str">
            <v>Công ty cổ phần thiết bị y tế Thành An</v>
          </cell>
          <cell r="K816" t="str">
            <v>Roche Diagnostics GmbH, Germany</v>
          </cell>
          <cell r="L816" t="str">
            <v>Đức</v>
          </cell>
          <cell r="M816" t="str">
            <v/>
          </cell>
          <cell r="N816" t="str">
            <v>2400832ĐKLH/BYT-HTTB</v>
          </cell>
          <cell r="O816">
            <v>2802445</v>
          </cell>
          <cell r="P816">
            <v>2802445</v>
          </cell>
          <cell r="Q816">
            <v>2802445</v>
          </cell>
          <cell r="R816">
            <v>2802445</v>
          </cell>
          <cell r="S816" t="str">
            <v>73973701</v>
          </cell>
          <cell r="T816" t="str">
            <v>2850/QĐ-BVQY103</v>
          </cell>
          <cell r="U816">
            <v>45716</v>
          </cell>
          <cell r="V816">
            <v>0</v>
          </cell>
          <cell r="W816">
            <v>0</v>
          </cell>
          <cell r="X816">
            <v>1</v>
          </cell>
          <cell r="Y816">
            <v>1</v>
          </cell>
          <cell r="Z816">
            <v>0</v>
          </cell>
          <cell r="AA816">
            <v>2802445</v>
          </cell>
          <cell r="AB816">
            <v>2802445</v>
          </cell>
          <cell r="AC816">
            <v>1</v>
          </cell>
          <cell r="AD816">
            <v>2802445</v>
          </cell>
          <cell r="AE816">
            <v>2802445</v>
          </cell>
          <cell r="AF816">
            <v>0</v>
          </cell>
          <cell r="AG816">
            <v>0</v>
          </cell>
          <cell r="AJ816">
            <v>387176</v>
          </cell>
          <cell r="AK816">
            <v>3</v>
          </cell>
        </row>
        <row r="817">
          <cell r="E817" t="str">
            <v>Hóa chất kiểm tra xét nghiệm CMV IgM</v>
          </cell>
          <cell r="F817" t="str">
            <v>04784626190 PreciControl CMV IgM</v>
          </cell>
          <cell r="H817" t="str">
            <v>Hộp</v>
          </cell>
          <cell r="I817" t="str">
            <v/>
          </cell>
          <cell r="J817" t="str">
            <v>Công ty cổ phần thiết bị y tế Thành An</v>
          </cell>
          <cell r="K817" t="str">
            <v>Roche Diagnostics GmbH, Germany</v>
          </cell>
          <cell r="L817" t="str">
            <v>Đức</v>
          </cell>
          <cell r="M817" t="str">
            <v/>
          </cell>
          <cell r="N817" t="str">
            <v>5630NK/BYT-TB-CT</v>
          </cell>
          <cell r="O817">
            <v>2802445</v>
          </cell>
          <cell r="P817">
            <v>2802445</v>
          </cell>
          <cell r="Q817">
            <v>2802445</v>
          </cell>
          <cell r="R817">
            <v>2802445</v>
          </cell>
          <cell r="S817" t="str">
            <v>80103501</v>
          </cell>
          <cell r="T817" t="str">
            <v>4676/QĐ-BVQY103</v>
          </cell>
          <cell r="U817">
            <v>45838</v>
          </cell>
          <cell r="V817">
            <v>0</v>
          </cell>
          <cell r="W817">
            <v>0</v>
          </cell>
          <cell r="X817">
            <v>1</v>
          </cell>
          <cell r="Y817">
            <v>1</v>
          </cell>
          <cell r="Z817">
            <v>0</v>
          </cell>
          <cell r="AA817">
            <v>2802445</v>
          </cell>
          <cell r="AB817">
            <v>2802445</v>
          </cell>
          <cell r="AC817">
            <v>1</v>
          </cell>
          <cell r="AD817">
            <v>2802445</v>
          </cell>
          <cell r="AE817">
            <v>2802445</v>
          </cell>
          <cell r="AF817">
            <v>0</v>
          </cell>
          <cell r="AG817">
            <v>0</v>
          </cell>
          <cell r="AJ817">
            <v>524144</v>
          </cell>
          <cell r="AK817">
            <v>1</v>
          </cell>
        </row>
        <row r="818">
          <cell r="E818" t="str">
            <v>Hóa chất kiểm tra xét nghiệm định tính HBsAg</v>
          </cell>
          <cell r="F818" t="str">
            <v>04687876190 PreciControl HBsAg II</v>
          </cell>
          <cell r="H818" t="str">
            <v>Hộp</v>
          </cell>
          <cell r="I818" t="str">
            <v/>
          </cell>
          <cell r="J818" t="str">
            <v>Công ty cổ phần thiết bị y tế Thành An</v>
          </cell>
          <cell r="K818" t="str">
            <v>Roche Diagnostics GmbH, Germany</v>
          </cell>
          <cell r="L818" t="str">
            <v>Đức</v>
          </cell>
          <cell r="M818" t="str">
            <v/>
          </cell>
          <cell r="N818" t="str">
            <v>2301176ĐKLH/BYT-HTTB</v>
          </cell>
          <cell r="O818">
            <v>1713285</v>
          </cell>
          <cell r="P818">
            <v>1713285</v>
          </cell>
          <cell r="Q818">
            <v>1713285</v>
          </cell>
          <cell r="R818">
            <v>1713285</v>
          </cell>
          <cell r="S818" t="str">
            <v>82495301</v>
          </cell>
          <cell r="T818" t="str">
            <v>4676/QĐ-BVQY103</v>
          </cell>
          <cell r="U818">
            <v>46053</v>
          </cell>
          <cell r="V818">
            <v>0</v>
          </cell>
          <cell r="W818">
            <v>0</v>
          </cell>
          <cell r="X818">
            <v>1</v>
          </cell>
          <cell r="Y818">
            <v>1</v>
          </cell>
          <cell r="Z818">
            <v>0</v>
          </cell>
          <cell r="AA818">
            <v>1713285</v>
          </cell>
          <cell r="AB818">
            <v>1713285</v>
          </cell>
          <cell r="AC818">
            <v>1</v>
          </cell>
          <cell r="AD818">
            <v>1713285</v>
          </cell>
          <cell r="AE818">
            <v>1713285</v>
          </cell>
          <cell r="AF818">
            <v>0</v>
          </cell>
          <cell r="AG818">
            <v>0</v>
          </cell>
          <cell r="AJ818">
            <v>537960</v>
          </cell>
          <cell r="AK818">
            <v>2</v>
          </cell>
        </row>
        <row r="819">
          <cell r="E819" t="str">
            <v>Hóa chất kiểm tra xét nghiệm định tính HBsAg</v>
          </cell>
          <cell r="F819" t="str">
            <v>04687876190 PreciControl HBsAg II</v>
          </cell>
          <cell r="H819" t="str">
            <v>Hộp</v>
          </cell>
          <cell r="I819" t="str">
            <v/>
          </cell>
          <cell r="J819" t="str">
            <v>Công ty cổ phần thiết bị y tế Thành An</v>
          </cell>
          <cell r="K819" t="str">
            <v>Roche Diagnostics GmbH, Germany</v>
          </cell>
          <cell r="L819" t="str">
            <v>Đức</v>
          </cell>
          <cell r="M819" t="str">
            <v/>
          </cell>
          <cell r="N819" t="str">
            <v>2301176ĐKLH/BYT-HTTB</v>
          </cell>
          <cell r="O819">
            <v>1713285</v>
          </cell>
          <cell r="P819">
            <v>1713285</v>
          </cell>
          <cell r="Q819">
            <v>1713285</v>
          </cell>
          <cell r="R819">
            <v>1713285</v>
          </cell>
          <cell r="S819" t="str">
            <v>79203901</v>
          </cell>
          <cell r="T819" t="str">
            <v>4676/QĐ-BVQY103</v>
          </cell>
          <cell r="U819">
            <v>45900</v>
          </cell>
          <cell r="V819">
            <v>0</v>
          </cell>
          <cell r="W819">
            <v>0</v>
          </cell>
          <cell r="X819">
            <v>1</v>
          </cell>
          <cell r="Y819">
            <v>1</v>
          </cell>
          <cell r="Z819">
            <v>0</v>
          </cell>
          <cell r="AA819">
            <v>1713285</v>
          </cell>
          <cell r="AB819">
            <v>1713285</v>
          </cell>
          <cell r="AC819">
            <v>1</v>
          </cell>
          <cell r="AD819">
            <v>1713285</v>
          </cell>
          <cell r="AE819">
            <v>1713285</v>
          </cell>
          <cell r="AF819">
            <v>0</v>
          </cell>
          <cell r="AG819">
            <v>0</v>
          </cell>
          <cell r="AJ819">
            <v>524140</v>
          </cell>
          <cell r="AK819">
            <v>2</v>
          </cell>
        </row>
        <row r="820">
          <cell r="E820" t="str">
            <v>Hóa chất kiểm tra xét nghiệm HBeAg</v>
          </cell>
          <cell r="F820" t="str">
            <v>11876376122 PreciControl HBeAg</v>
          </cell>
          <cell r="H820" t="str">
            <v>Hộp</v>
          </cell>
          <cell r="I820" t="str">
            <v/>
          </cell>
          <cell r="J820" t="str">
            <v>Công ty cổ phần thiết bị y tế Thành An</v>
          </cell>
          <cell r="K820" t="str">
            <v>Roche Diagnostics GmbH, Germany</v>
          </cell>
          <cell r="L820" t="str">
            <v>Đức</v>
          </cell>
          <cell r="M820" t="str">
            <v/>
          </cell>
          <cell r="N820" t="str">
            <v>SPCĐ-TTB-465-17</v>
          </cell>
          <cell r="O820">
            <v>1223775</v>
          </cell>
          <cell r="P820">
            <v>1223775</v>
          </cell>
          <cell r="Q820">
            <v>1223775</v>
          </cell>
          <cell r="R820">
            <v>1223775</v>
          </cell>
          <cell r="S820" t="str">
            <v>82021401</v>
          </cell>
          <cell r="T820" t="str">
            <v>4676/QĐ-BVQY103</v>
          </cell>
          <cell r="U820">
            <v>46112</v>
          </cell>
          <cell r="V820">
            <v>0</v>
          </cell>
          <cell r="W820">
            <v>0</v>
          </cell>
          <cell r="X820">
            <v>1</v>
          </cell>
          <cell r="Y820">
            <v>1</v>
          </cell>
          <cell r="Z820">
            <v>0</v>
          </cell>
          <cell r="AA820">
            <v>1223775</v>
          </cell>
          <cell r="AB820">
            <v>1223775</v>
          </cell>
          <cell r="AC820">
            <v>1</v>
          </cell>
          <cell r="AD820">
            <v>1223775</v>
          </cell>
          <cell r="AE820">
            <v>1223775</v>
          </cell>
          <cell r="AF820">
            <v>0</v>
          </cell>
          <cell r="AG820">
            <v>0</v>
          </cell>
          <cell r="AJ820">
            <v>537962</v>
          </cell>
          <cell r="AK820">
            <v>2</v>
          </cell>
        </row>
        <row r="821">
          <cell r="E821" t="str">
            <v>Hóa chất kiểm tra xét nghiệm HBeAg</v>
          </cell>
          <cell r="F821" t="str">
            <v>11876376122 PreciControl HBeAg</v>
          </cell>
          <cell r="H821" t="str">
            <v>Hộp</v>
          </cell>
          <cell r="I821" t="str">
            <v/>
          </cell>
          <cell r="J821" t="str">
            <v>Công ty cổ phần thiết bị y tế Thành An</v>
          </cell>
          <cell r="K821" t="str">
            <v>Roche Diagnostics GmbH, Germany</v>
          </cell>
          <cell r="L821" t="str">
            <v>Đức</v>
          </cell>
          <cell r="M821" t="str">
            <v/>
          </cell>
          <cell r="N821" t="str">
            <v>SPCĐ-TTB-465-17</v>
          </cell>
          <cell r="O821">
            <v>1223775</v>
          </cell>
          <cell r="P821">
            <v>1223775</v>
          </cell>
          <cell r="Q821">
            <v>1223775</v>
          </cell>
          <cell r="R821">
            <v>1223775</v>
          </cell>
          <cell r="S821" t="str">
            <v>77407301</v>
          </cell>
          <cell r="T821" t="str">
            <v>4676/QĐ-BVQY103</v>
          </cell>
          <cell r="U821">
            <v>45900</v>
          </cell>
          <cell r="V821">
            <v>0</v>
          </cell>
          <cell r="W821">
            <v>0</v>
          </cell>
          <cell r="X821">
            <v>1</v>
          </cell>
          <cell r="Y821">
            <v>1</v>
          </cell>
          <cell r="Z821">
            <v>0</v>
          </cell>
          <cell r="AA821">
            <v>1223775</v>
          </cell>
          <cell r="AB821">
            <v>1223775</v>
          </cell>
          <cell r="AC821">
            <v>1</v>
          </cell>
          <cell r="AD821">
            <v>1223775</v>
          </cell>
          <cell r="AE821">
            <v>1223775</v>
          </cell>
          <cell r="AF821">
            <v>0</v>
          </cell>
          <cell r="AG821">
            <v>0</v>
          </cell>
          <cell r="AJ821">
            <v>524142</v>
          </cell>
          <cell r="AK821">
            <v>2</v>
          </cell>
        </row>
        <row r="822">
          <cell r="E822" t="str">
            <v>Hóa chất kiểm tra xét nghiệm HE4</v>
          </cell>
          <cell r="F822" t="str">
            <v>PreciControl HE4; 05950953190</v>
          </cell>
          <cell r="H822" t="str">
            <v>Hộp</v>
          </cell>
          <cell r="I822" t="str">
            <v/>
          </cell>
          <cell r="J822" t="str">
            <v>Công ty cổ phần thiết bị y tế Thành An</v>
          </cell>
          <cell r="K822" t="str">
            <v>Roche Diagnostics GmbH</v>
          </cell>
          <cell r="L822" t="str">
            <v>Đức</v>
          </cell>
          <cell r="M822" t="str">
            <v/>
          </cell>
          <cell r="N822" t="str">
            <v>2301721ĐKLH/BYT-HTTB</v>
          </cell>
          <cell r="O822">
            <v>4410000</v>
          </cell>
          <cell r="P822">
            <v>4410000</v>
          </cell>
          <cell r="Q822">
            <v>4410000</v>
          </cell>
          <cell r="R822">
            <v>4410000</v>
          </cell>
          <cell r="S822" t="str">
            <v>77791002</v>
          </cell>
          <cell r="T822" t="str">
            <v>743/QĐ-BVQY103</v>
          </cell>
          <cell r="U822">
            <v>45961</v>
          </cell>
          <cell r="V822">
            <v>0</v>
          </cell>
          <cell r="W822">
            <v>0</v>
          </cell>
          <cell r="X822">
            <v>1</v>
          </cell>
          <cell r="Y822">
            <v>1</v>
          </cell>
          <cell r="Z822">
            <v>0</v>
          </cell>
          <cell r="AA822">
            <v>4410000</v>
          </cell>
          <cell r="AB822">
            <v>4410000</v>
          </cell>
          <cell r="AC822">
            <v>1</v>
          </cell>
          <cell r="AD822">
            <v>4410000</v>
          </cell>
          <cell r="AE822">
            <v>4410000</v>
          </cell>
          <cell r="AF822">
            <v>0</v>
          </cell>
          <cell r="AG822">
            <v>0</v>
          </cell>
          <cell r="AJ822">
            <v>535057</v>
          </cell>
          <cell r="AK822">
            <v>1</v>
          </cell>
        </row>
        <row r="823">
          <cell r="E823" t="str">
            <v>Hóa chất kiểm tra xét nghiệm HIV</v>
          </cell>
          <cell r="F823" t="str">
            <v>06924107190 PreciControl HIV Gen II</v>
          </cell>
          <cell r="H823" t="str">
            <v>Hộp</v>
          </cell>
          <cell r="I823" t="str">
            <v/>
          </cell>
          <cell r="J823" t="str">
            <v>Công ty cổ phần thiết bị y tế Thành An</v>
          </cell>
          <cell r="K823" t="str">
            <v>Roche Diagnostics GmbH, Germany</v>
          </cell>
          <cell r="L823" t="str">
            <v>Đức</v>
          </cell>
          <cell r="M823" t="str">
            <v/>
          </cell>
          <cell r="N823" t="str">
            <v>2301507ĐKLH/BYT-HTTB</v>
          </cell>
          <cell r="O823">
            <v>3732514</v>
          </cell>
          <cell r="P823">
            <v>3732514</v>
          </cell>
          <cell r="Q823">
            <v>3732514</v>
          </cell>
          <cell r="R823">
            <v>3732514</v>
          </cell>
          <cell r="S823" t="str">
            <v>82011001</v>
          </cell>
          <cell r="T823" t="str">
            <v>823/QĐ_BVQY103</v>
          </cell>
          <cell r="U823">
            <v>46053</v>
          </cell>
          <cell r="V823">
            <v>0</v>
          </cell>
          <cell r="W823">
            <v>0</v>
          </cell>
          <cell r="X823">
            <v>2</v>
          </cell>
          <cell r="Y823">
            <v>2</v>
          </cell>
          <cell r="Z823">
            <v>0</v>
          </cell>
          <cell r="AA823">
            <v>3732514</v>
          </cell>
          <cell r="AB823">
            <v>7465028</v>
          </cell>
          <cell r="AC823">
            <v>2</v>
          </cell>
          <cell r="AD823">
            <v>3732514</v>
          </cell>
          <cell r="AE823">
            <v>7465028</v>
          </cell>
          <cell r="AF823">
            <v>0</v>
          </cell>
          <cell r="AG823">
            <v>0</v>
          </cell>
          <cell r="AJ823">
            <v>538346</v>
          </cell>
          <cell r="AK823">
            <v>5</v>
          </cell>
        </row>
        <row r="824">
          <cell r="E824" t="str">
            <v>Hóa chất kiểm tra xét nghiệm HIV</v>
          </cell>
          <cell r="F824" t="str">
            <v>06924107190 PreciControl HIV Gen II</v>
          </cell>
          <cell r="H824" t="str">
            <v>Hộp</v>
          </cell>
          <cell r="I824" t="str">
            <v/>
          </cell>
          <cell r="J824" t="str">
            <v>Công ty cổ phần thiết bị y tế Thành An</v>
          </cell>
          <cell r="K824" t="str">
            <v>Roche Diagnostics GmbH, Germany</v>
          </cell>
          <cell r="L824" t="str">
            <v>Đức</v>
          </cell>
          <cell r="M824" t="str">
            <v/>
          </cell>
          <cell r="N824" t="str">
            <v>2301507ĐKLH/BYT-HTTB</v>
          </cell>
          <cell r="O824">
            <v>3732514</v>
          </cell>
          <cell r="P824">
            <v>3732514</v>
          </cell>
          <cell r="Q824">
            <v>3732514</v>
          </cell>
          <cell r="R824">
            <v>3732514</v>
          </cell>
          <cell r="S824" t="str">
            <v>79557302</v>
          </cell>
          <cell r="T824" t="str">
            <v>823/QĐ_BVQY103</v>
          </cell>
          <cell r="U824">
            <v>45930</v>
          </cell>
          <cell r="V824">
            <v>0</v>
          </cell>
          <cell r="W824">
            <v>0</v>
          </cell>
          <cell r="X824">
            <v>2</v>
          </cell>
          <cell r="Y824">
            <v>2</v>
          </cell>
          <cell r="Z824">
            <v>0</v>
          </cell>
          <cell r="AA824">
            <v>3732514</v>
          </cell>
          <cell r="AB824">
            <v>7465028</v>
          </cell>
          <cell r="AC824">
            <v>2</v>
          </cell>
          <cell r="AD824">
            <v>3732514</v>
          </cell>
          <cell r="AE824">
            <v>7465028</v>
          </cell>
          <cell r="AF824">
            <v>0</v>
          </cell>
          <cell r="AG824">
            <v>0</v>
          </cell>
          <cell r="AJ824">
            <v>533497</v>
          </cell>
          <cell r="AK824">
            <v>5</v>
          </cell>
        </row>
        <row r="825">
          <cell r="E825" t="str">
            <v>Hóa chất kiểm tra xét nghiệm HIV</v>
          </cell>
          <cell r="F825" t="str">
            <v>06924107190 PreciControl HIV Gen II</v>
          </cell>
          <cell r="H825" t="str">
            <v>Hộp</v>
          </cell>
          <cell r="I825" t="str">
            <v/>
          </cell>
          <cell r="J825" t="str">
            <v>Công ty cổ phần thiết bị y tế Thành An</v>
          </cell>
          <cell r="K825" t="str">
            <v>Roche Diagnostics GmbH, Germany</v>
          </cell>
          <cell r="L825" t="str">
            <v>Đức</v>
          </cell>
          <cell r="M825" t="str">
            <v/>
          </cell>
          <cell r="N825" t="str">
            <v>2301507ĐKLH/BYT-HTTB</v>
          </cell>
          <cell r="O825">
            <v>3732514</v>
          </cell>
          <cell r="P825">
            <v>3732514</v>
          </cell>
          <cell r="Q825">
            <v>3732514</v>
          </cell>
          <cell r="R825">
            <v>3732514</v>
          </cell>
          <cell r="S825" t="str">
            <v>79557301</v>
          </cell>
          <cell r="T825" t="str">
            <v>4676/QĐ-BVQY103</v>
          </cell>
          <cell r="U825">
            <v>45930</v>
          </cell>
          <cell r="V825">
            <v>0</v>
          </cell>
          <cell r="W825">
            <v>0</v>
          </cell>
          <cell r="X825">
            <v>1</v>
          </cell>
          <cell r="Y825">
            <v>1</v>
          </cell>
          <cell r="Z825">
            <v>0</v>
          </cell>
          <cell r="AA825">
            <v>3732514</v>
          </cell>
          <cell r="AB825">
            <v>3732514</v>
          </cell>
          <cell r="AC825">
            <v>1</v>
          </cell>
          <cell r="AD825">
            <v>3732514</v>
          </cell>
          <cell r="AE825">
            <v>3732514</v>
          </cell>
          <cell r="AF825">
            <v>0</v>
          </cell>
          <cell r="AG825">
            <v>0</v>
          </cell>
          <cell r="AJ825">
            <v>524139</v>
          </cell>
          <cell r="AK825">
            <v>5</v>
          </cell>
        </row>
        <row r="826">
          <cell r="E826" t="str">
            <v>Hóa chất kiểm tra xét nghiệm PIVKA II</v>
          </cell>
          <cell r="F826" t="str">
            <v>PreciControl HCC; 08333645190</v>
          </cell>
          <cell r="H826" t="str">
            <v>Hộp</v>
          </cell>
          <cell r="I826" t="str">
            <v/>
          </cell>
          <cell r="J826" t="str">
            <v>Công ty cổ phần thiết bị y tế Thành An</v>
          </cell>
          <cell r="K826" t="str">
            <v>Roche Diagnostics GmbH</v>
          </cell>
          <cell r="L826" t="str">
            <v>Germany</v>
          </cell>
          <cell r="M826" t="str">
            <v/>
          </cell>
          <cell r="N826" t="str">
            <v>2403433ĐKLH/BYT-HTTB</v>
          </cell>
          <cell r="O826">
            <v>3638250</v>
          </cell>
          <cell r="P826">
            <v>3638250</v>
          </cell>
          <cell r="Q826">
            <v>3638250</v>
          </cell>
          <cell r="R826">
            <v>3638250</v>
          </cell>
          <cell r="S826" t="str">
            <v>82639501</v>
          </cell>
          <cell r="T826" t="str">
            <v>743/QĐ-BVQY103</v>
          </cell>
          <cell r="U826">
            <v>45991</v>
          </cell>
          <cell r="V826">
            <v>0</v>
          </cell>
          <cell r="W826">
            <v>0</v>
          </cell>
          <cell r="X826">
            <v>1</v>
          </cell>
          <cell r="Y826">
            <v>1</v>
          </cell>
          <cell r="Z826">
            <v>0</v>
          </cell>
          <cell r="AA826">
            <v>3638250</v>
          </cell>
          <cell r="AB826">
            <v>3638250</v>
          </cell>
          <cell r="AC826">
            <v>1</v>
          </cell>
          <cell r="AD826">
            <v>3638250</v>
          </cell>
          <cell r="AE826">
            <v>3638250</v>
          </cell>
          <cell r="AF826">
            <v>0</v>
          </cell>
          <cell r="AG826">
            <v>0</v>
          </cell>
          <cell r="AJ826">
            <v>535190</v>
          </cell>
          <cell r="AK826">
            <v>1</v>
          </cell>
        </row>
        <row r="827">
          <cell r="E827" t="str">
            <v>Hóa chất kiểm tra xét nghiệm tim mạch</v>
          </cell>
          <cell r="F827" t="str">
            <v>04917049190 PRECICONTROL CARDIAC G.4 ELE</v>
          </cell>
          <cell r="H827" t="str">
            <v>Hộp</v>
          </cell>
          <cell r="I827" t="str">
            <v/>
          </cell>
          <cell r="J827" t="str">
            <v>Công ty cổ phần thiết bị y tế Thành An</v>
          </cell>
          <cell r="K827" t="str">
            <v>Roche Diagnostics GmbH</v>
          </cell>
          <cell r="L827" t="str">
            <v>GERMANY</v>
          </cell>
          <cell r="M827" t="str">
            <v/>
          </cell>
          <cell r="N827" t="str">
            <v>2200297ĐKLH/BYT-TB-CT</v>
          </cell>
          <cell r="O827">
            <v>1598250</v>
          </cell>
          <cell r="P827">
            <v>1598250</v>
          </cell>
          <cell r="Q827">
            <v>1598250</v>
          </cell>
          <cell r="R827">
            <v>1598250</v>
          </cell>
          <cell r="S827" t="str">
            <v>79446902</v>
          </cell>
          <cell r="T827" t="str">
            <v>743/QĐ-BVQY103</v>
          </cell>
          <cell r="U827">
            <v>45961</v>
          </cell>
          <cell r="V827">
            <v>0</v>
          </cell>
          <cell r="W827">
            <v>0</v>
          </cell>
          <cell r="X827">
            <v>1</v>
          </cell>
          <cell r="Y827">
            <v>1</v>
          </cell>
          <cell r="Z827">
            <v>0</v>
          </cell>
          <cell r="AA827">
            <v>1598250</v>
          </cell>
          <cell r="AB827">
            <v>1598250</v>
          </cell>
          <cell r="AC827">
            <v>1</v>
          </cell>
          <cell r="AD827">
            <v>1598250</v>
          </cell>
          <cell r="AE827">
            <v>1598250</v>
          </cell>
          <cell r="AF827">
            <v>0</v>
          </cell>
          <cell r="AG827">
            <v>0</v>
          </cell>
          <cell r="AJ827">
            <v>535450</v>
          </cell>
          <cell r="AK827">
            <v>1</v>
          </cell>
        </row>
        <row r="828">
          <cell r="E828" t="str">
            <v>Hóa chất nội kiểm tra xét nghiệm que thử nước tiểu mức 1</v>
          </cell>
          <cell r="F828" t="str">
            <v>URINALYSIS CONTROL – LEVEL 1 - (URNAL CONTROL 1); UC5033</v>
          </cell>
          <cell r="H828" t="str">
            <v>Hộp</v>
          </cell>
          <cell r="I828" t="str">
            <v/>
          </cell>
          <cell r="J828" t="str">
            <v>Công ty Cổ phần Giải pháp Y tế GS</v>
          </cell>
          <cell r="K828" t="str">
            <v>Randox Laboratories Limited</v>
          </cell>
          <cell r="L828" t="str">
            <v>Vương Quốc Anh</v>
          </cell>
          <cell r="M828" t="str">
            <v/>
          </cell>
          <cell r="N828" t="str">
            <v>220001455/PCBB-BYT</v>
          </cell>
          <cell r="O828">
            <v>5514048</v>
          </cell>
          <cell r="P828">
            <v>5514048</v>
          </cell>
          <cell r="Q828">
            <v>5514048</v>
          </cell>
          <cell r="R828">
            <v>5514048</v>
          </cell>
          <cell r="S828" t="str">
            <v>1334UC</v>
          </cell>
          <cell r="T828" t="str">
            <v>743/QĐ-BVQY103</v>
          </cell>
          <cell r="U828">
            <v>46173</v>
          </cell>
          <cell r="V828">
            <v>0</v>
          </cell>
          <cell r="W828">
            <v>0</v>
          </cell>
          <cell r="X828">
            <v>1</v>
          </cell>
          <cell r="Y828">
            <v>1</v>
          </cell>
          <cell r="Z828">
            <v>0</v>
          </cell>
          <cell r="AA828">
            <v>5514048</v>
          </cell>
          <cell r="AB828">
            <v>5514048</v>
          </cell>
          <cell r="AC828">
            <v>1</v>
          </cell>
          <cell r="AD828">
            <v>5514048</v>
          </cell>
          <cell r="AE828">
            <v>5514048</v>
          </cell>
          <cell r="AF828">
            <v>0</v>
          </cell>
          <cell r="AG828">
            <v>0</v>
          </cell>
          <cell r="AJ828">
            <v>535453</v>
          </cell>
          <cell r="AK828">
            <v>1</v>
          </cell>
        </row>
        <row r="829">
          <cell r="E829" t="str">
            <v>Hóa chất nội kiểm tra xét nghiệm que thử nước tiểu mức 2</v>
          </cell>
          <cell r="F829" t="str">
            <v>URINALYSIS CONTROL – LEVEL 2 - (URNAL CONTROL 2); UC5034</v>
          </cell>
          <cell r="H829" t="str">
            <v>Hộp</v>
          </cell>
          <cell r="I829" t="str">
            <v/>
          </cell>
          <cell r="J829" t="str">
            <v>Công ty Cổ phần Giải pháp Y tế GS</v>
          </cell>
          <cell r="K829" t="str">
            <v>Randox Laboratories Limited</v>
          </cell>
          <cell r="L829" t="str">
            <v>Vương Quốc Anh</v>
          </cell>
          <cell r="M829" t="str">
            <v/>
          </cell>
          <cell r="N829" t="str">
            <v>220001455/PCBB-BYT</v>
          </cell>
          <cell r="O829">
            <v>5514048</v>
          </cell>
          <cell r="P829">
            <v>5514048</v>
          </cell>
          <cell r="Q829">
            <v>5514048</v>
          </cell>
          <cell r="R829">
            <v>5514048</v>
          </cell>
          <cell r="S829" t="str">
            <v>1366UC</v>
          </cell>
          <cell r="T829" t="str">
            <v>743/QĐ-BVQY103</v>
          </cell>
          <cell r="U829">
            <v>45991</v>
          </cell>
          <cell r="V829">
            <v>0</v>
          </cell>
          <cell r="W829">
            <v>0</v>
          </cell>
          <cell r="X829">
            <v>1</v>
          </cell>
          <cell r="Y829">
            <v>1</v>
          </cell>
          <cell r="Z829">
            <v>0</v>
          </cell>
          <cell r="AA829">
            <v>5514048</v>
          </cell>
          <cell r="AB829">
            <v>5514048</v>
          </cell>
          <cell r="AC829">
            <v>1</v>
          </cell>
          <cell r="AD829">
            <v>5514048</v>
          </cell>
          <cell r="AE829">
            <v>5514048</v>
          </cell>
          <cell r="AF829">
            <v>0</v>
          </cell>
          <cell r="AG829">
            <v>0</v>
          </cell>
          <cell r="AJ829">
            <v>535454</v>
          </cell>
          <cell r="AK829">
            <v>1</v>
          </cell>
        </row>
        <row r="830">
          <cell r="E830" t="str">
            <v>Hóa chất ngoại kiểm tra chất lượng xét nghiệm Huyết thanh học (HIV/HEPATITIS)RIQAS Serology</v>
          </cell>
          <cell r="F830" t="str">
            <v>(HIV/HEPATITIS) Progamme-RQ9151</v>
          </cell>
          <cell r="H830" t="str">
            <v>hộp</v>
          </cell>
          <cell r="I830" t="str">
            <v/>
          </cell>
          <cell r="J830" t="str">
            <v>Công ty Cổ phần Giải pháp Y tế Hà Nội</v>
          </cell>
          <cell r="K830" t="str">
            <v/>
          </cell>
          <cell r="L830" t="str">
            <v/>
          </cell>
          <cell r="M830" t="str">
            <v/>
          </cell>
          <cell r="N830" t="str">
            <v/>
          </cell>
          <cell r="O830">
            <v>0</v>
          </cell>
          <cell r="P830">
            <v>0</v>
          </cell>
          <cell r="Q830">
            <v>0</v>
          </cell>
          <cell r="R830">
            <v>0</v>
          </cell>
          <cell r="S830" t="str">
            <v>Cycle 13A</v>
          </cell>
          <cell r="T830" t="str">
            <v>hàng tài trợ</v>
          </cell>
          <cell r="U830">
            <v>46140</v>
          </cell>
          <cell r="V830">
            <v>0</v>
          </cell>
          <cell r="W830">
            <v>0</v>
          </cell>
          <cell r="X830">
            <v>1</v>
          </cell>
          <cell r="Y830">
            <v>1</v>
          </cell>
          <cell r="Z830">
            <v>0</v>
          </cell>
          <cell r="AA830">
            <v>0</v>
          </cell>
          <cell r="AB830">
            <v>0</v>
          </cell>
          <cell r="AC830">
            <v>1</v>
          </cell>
          <cell r="AD830">
            <v>0</v>
          </cell>
          <cell r="AE830">
            <v>0</v>
          </cell>
          <cell r="AF830">
            <v>0</v>
          </cell>
          <cell r="AG830">
            <v>0</v>
          </cell>
          <cell r="AJ830">
            <v>384342</v>
          </cell>
          <cell r="AK830">
            <v>1</v>
          </cell>
        </row>
        <row r="831">
          <cell r="E831" t="str">
            <v>Hóa chất nhuộm nội bào</v>
          </cell>
          <cell r="F831" t="str">
            <v>IntraPrep Permeabilization Reagent; A07803</v>
          </cell>
          <cell r="H831" t="str">
            <v>Lọ</v>
          </cell>
          <cell r="I831" t="str">
            <v/>
          </cell>
          <cell r="J831" t="str">
            <v>Công ty TNHH Thiết bị Minh Tâm</v>
          </cell>
          <cell r="K831" t="str">
            <v>Immunotech S.A.S</v>
          </cell>
          <cell r="L831" t="str">
            <v>Pháp</v>
          </cell>
          <cell r="M831" t="str">
            <v/>
          </cell>
          <cell r="N831" t="str">
            <v>210001992/PCBA-HN</v>
          </cell>
          <cell r="O831">
            <v>10138800</v>
          </cell>
          <cell r="P831">
            <v>10138800</v>
          </cell>
          <cell r="Q831">
            <v>10138800</v>
          </cell>
          <cell r="R831">
            <v>10138800</v>
          </cell>
          <cell r="S831" t="str">
            <v>200527</v>
          </cell>
          <cell r="T831" t="str">
            <v>4682/QĐ-BVQY103</v>
          </cell>
          <cell r="U831">
            <v>45848</v>
          </cell>
          <cell r="V831">
            <v>0</v>
          </cell>
          <cell r="W831">
            <v>0</v>
          </cell>
          <cell r="X831">
            <v>1</v>
          </cell>
          <cell r="Y831">
            <v>1</v>
          </cell>
          <cell r="Z831">
            <v>0</v>
          </cell>
          <cell r="AA831">
            <v>10138800</v>
          </cell>
          <cell r="AB831">
            <v>10138800</v>
          </cell>
          <cell r="AC831">
            <v>1</v>
          </cell>
          <cell r="AD831">
            <v>10138800</v>
          </cell>
          <cell r="AE831">
            <v>10138800</v>
          </cell>
          <cell r="AF831">
            <v>0</v>
          </cell>
          <cell r="AG831">
            <v>0</v>
          </cell>
          <cell r="AJ831">
            <v>383313</v>
          </cell>
          <cell r="AK831">
            <v>1</v>
          </cell>
        </row>
        <row r="832">
          <cell r="E832" t="str">
            <v>Hóa chất pha loãng chất chuẩn máy trên hệ thống phân tích đông máu</v>
          </cell>
          <cell r="F832" t="str">
            <v>0009757600
HemosIL Factor diluent</v>
          </cell>
          <cell r="H832" t="str">
            <v>Hộp</v>
          </cell>
          <cell r="I832" t="str">
            <v/>
          </cell>
          <cell r="J832" t="str">
            <v>Công ty TNHH Kỹ thuật Thanh Hà</v>
          </cell>
          <cell r="K832" t="str">
            <v>Instrumentation Laboratory Company, Mỹ</v>
          </cell>
          <cell r="L832" t="str">
            <v>Hoa Kỳ</v>
          </cell>
          <cell r="M832" t="str">
            <v/>
          </cell>
          <cell r="N832" t="str">
            <v>230000222/PCBA-HN</v>
          </cell>
          <cell r="O832">
            <v>725550</v>
          </cell>
          <cell r="P832">
            <v>725550</v>
          </cell>
          <cell r="Q832">
            <v>725550</v>
          </cell>
          <cell r="R832">
            <v>725550</v>
          </cell>
          <cell r="S832" t="str">
            <v>N0348650</v>
          </cell>
          <cell r="T832" t="str">
            <v>779/QĐ-BVQY103</v>
          </cell>
          <cell r="U832">
            <v>46265</v>
          </cell>
          <cell r="V832">
            <v>0</v>
          </cell>
          <cell r="W832">
            <v>0</v>
          </cell>
          <cell r="X832">
            <v>39</v>
          </cell>
          <cell r="Y832">
            <v>35</v>
          </cell>
          <cell r="Z832">
            <v>4</v>
          </cell>
          <cell r="AA832">
            <v>725550</v>
          </cell>
          <cell r="AB832">
            <v>28296450</v>
          </cell>
          <cell r="AC832">
            <v>39</v>
          </cell>
          <cell r="AD832">
            <v>725550</v>
          </cell>
          <cell r="AE832">
            <v>28296450</v>
          </cell>
          <cell r="AF832">
            <v>0</v>
          </cell>
          <cell r="AG832">
            <v>0</v>
          </cell>
          <cell r="AJ832">
            <v>539457</v>
          </cell>
          <cell r="AK832">
            <v>68</v>
          </cell>
        </row>
        <row r="833">
          <cell r="E833" t="str">
            <v>Hóa chất pha loãng chất chuẩn máy trên hệ thống phân tích đông máu</v>
          </cell>
          <cell r="F833" t="str">
            <v>0009757600
HemosIL Factor diluent</v>
          </cell>
          <cell r="H833" t="str">
            <v>Hộp</v>
          </cell>
          <cell r="I833" t="str">
            <v/>
          </cell>
          <cell r="J833" t="str">
            <v>Công ty TNHH Kỹ thuật Thanh Hà</v>
          </cell>
          <cell r="K833" t="str">
            <v>Instrumentation Laboratory Company, Mỹ</v>
          </cell>
          <cell r="L833" t="str">
            <v>Hoa Kỳ</v>
          </cell>
          <cell r="M833" t="str">
            <v/>
          </cell>
          <cell r="N833" t="str">
            <v>230000222/PCBA-HN</v>
          </cell>
          <cell r="O833">
            <v>725550</v>
          </cell>
          <cell r="P833">
            <v>725550</v>
          </cell>
          <cell r="Q833">
            <v>725550</v>
          </cell>
          <cell r="R833">
            <v>725550</v>
          </cell>
          <cell r="S833" t="str">
            <v>N0348721</v>
          </cell>
          <cell r="T833" t="str">
            <v>779/QĐ-BVQY103</v>
          </cell>
          <cell r="U833">
            <v>46295</v>
          </cell>
          <cell r="V833">
            <v>0</v>
          </cell>
          <cell r="W833">
            <v>0</v>
          </cell>
          <cell r="X833">
            <v>13</v>
          </cell>
          <cell r="Y833">
            <v>13</v>
          </cell>
          <cell r="Z833">
            <v>0</v>
          </cell>
          <cell r="AA833">
            <v>725550</v>
          </cell>
          <cell r="AB833">
            <v>9432150</v>
          </cell>
          <cell r="AC833">
            <v>13</v>
          </cell>
          <cell r="AD833">
            <v>725550</v>
          </cell>
          <cell r="AE833">
            <v>9432150</v>
          </cell>
          <cell r="AF833">
            <v>0</v>
          </cell>
          <cell r="AG833">
            <v>0</v>
          </cell>
          <cell r="AJ833">
            <v>538165</v>
          </cell>
          <cell r="AK833">
            <v>68</v>
          </cell>
        </row>
        <row r="834">
          <cell r="E834" t="str">
            <v>Hóa chất pha loãng chất chuẩn máy trên hệ thống phân tích đông máu</v>
          </cell>
          <cell r="F834" t="str">
            <v>0009757600
HemosIL Factor diluent</v>
          </cell>
          <cell r="H834" t="str">
            <v>Hộp</v>
          </cell>
          <cell r="I834" t="str">
            <v/>
          </cell>
          <cell r="J834" t="str">
            <v>Công ty TNHH Thiết bị Minh Tâm</v>
          </cell>
          <cell r="K834" t="str">
            <v>Instrumentation Laboratory Company, Mỹ</v>
          </cell>
          <cell r="L834" t="str">
            <v>Hoa Kỳ</v>
          </cell>
          <cell r="M834" t="str">
            <v/>
          </cell>
          <cell r="N834" t="str">
            <v>230000222/PCBA-HN</v>
          </cell>
          <cell r="O834">
            <v>725550</v>
          </cell>
          <cell r="P834">
            <v>725550</v>
          </cell>
          <cell r="Q834">
            <v>725550</v>
          </cell>
          <cell r="R834">
            <v>725550</v>
          </cell>
          <cell r="S834" t="str">
            <v>N0147188</v>
          </cell>
          <cell r="T834" t="str">
            <v>4574/QĐ-BVQY103</v>
          </cell>
          <cell r="U834">
            <v>46203</v>
          </cell>
          <cell r="V834">
            <v>0</v>
          </cell>
          <cell r="W834">
            <v>0</v>
          </cell>
          <cell r="X834">
            <v>3</v>
          </cell>
          <cell r="Y834">
            <v>3</v>
          </cell>
          <cell r="Z834">
            <v>0</v>
          </cell>
          <cell r="AA834">
            <v>725550</v>
          </cell>
          <cell r="AB834">
            <v>2176650</v>
          </cell>
          <cell r="AC834">
            <v>3</v>
          </cell>
          <cell r="AD834">
            <v>725550</v>
          </cell>
          <cell r="AE834">
            <v>2176650</v>
          </cell>
          <cell r="AF834">
            <v>0</v>
          </cell>
          <cell r="AG834">
            <v>0</v>
          </cell>
          <cell r="AJ834">
            <v>523275</v>
          </cell>
          <cell r="AK834">
            <v>68</v>
          </cell>
        </row>
        <row r="835">
          <cell r="E835" t="str">
            <v>Hóa chất pha loãng chất chuẩn máy trên hệ thống phân tích đông máu</v>
          </cell>
          <cell r="F835" t="str">
            <v>0009757600
HemosIL Factor diluent</v>
          </cell>
          <cell r="H835" t="str">
            <v>Hộp</v>
          </cell>
          <cell r="I835" t="str">
            <v/>
          </cell>
          <cell r="J835" t="str">
            <v>Công ty TNHH Thiết bị Minh Tâm</v>
          </cell>
          <cell r="K835" t="str">
            <v>Instrumentation Laboratory Company, Mỹ</v>
          </cell>
          <cell r="L835" t="str">
            <v>Hoa Kỳ</v>
          </cell>
          <cell r="M835" t="str">
            <v/>
          </cell>
          <cell r="N835" t="str">
            <v>230000222/PCBA-HN</v>
          </cell>
          <cell r="O835">
            <v>725550</v>
          </cell>
          <cell r="P835">
            <v>725550</v>
          </cell>
          <cell r="Q835">
            <v>725550</v>
          </cell>
          <cell r="R835">
            <v>725550</v>
          </cell>
          <cell r="S835" t="str">
            <v>N1035697</v>
          </cell>
          <cell r="T835" t="str">
            <v>4574/QĐ-BVQY103</v>
          </cell>
          <cell r="U835">
            <v>46112</v>
          </cell>
          <cell r="V835">
            <v>0</v>
          </cell>
          <cell r="W835">
            <v>0</v>
          </cell>
          <cell r="X835">
            <v>7</v>
          </cell>
          <cell r="Y835">
            <v>7</v>
          </cell>
          <cell r="Z835">
            <v>0</v>
          </cell>
          <cell r="AA835">
            <v>725550</v>
          </cell>
          <cell r="AB835">
            <v>5078850</v>
          </cell>
          <cell r="AC835">
            <v>7</v>
          </cell>
          <cell r="AD835">
            <v>725550</v>
          </cell>
          <cell r="AE835">
            <v>5078850</v>
          </cell>
          <cell r="AF835">
            <v>0</v>
          </cell>
          <cell r="AG835">
            <v>0</v>
          </cell>
          <cell r="AJ835">
            <v>522285</v>
          </cell>
          <cell r="AK835">
            <v>68</v>
          </cell>
        </row>
        <row r="836">
          <cell r="E836" t="str">
            <v>Hóa chất pha loãng chất chuẩn máy trên hệ thống phân tích đông máu</v>
          </cell>
          <cell r="F836" t="str">
            <v>0009757600
HemosIL Factor diluent</v>
          </cell>
          <cell r="H836" t="str">
            <v>Hộp</v>
          </cell>
          <cell r="I836" t="str">
            <v/>
          </cell>
          <cell r="J836" t="str">
            <v>Công ty TNHH Thiết bị Minh Tâm</v>
          </cell>
          <cell r="K836" t="str">
            <v>Instrumentation Laboratory Company, Mỹ</v>
          </cell>
          <cell r="L836" t="str">
            <v>Hoa Kỳ</v>
          </cell>
          <cell r="M836" t="str">
            <v/>
          </cell>
          <cell r="N836" t="str">
            <v>200000094/PCBA-HN</v>
          </cell>
          <cell r="O836">
            <v>725550</v>
          </cell>
          <cell r="P836">
            <v>725550</v>
          </cell>
          <cell r="Q836">
            <v>725550</v>
          </cell>
          <cell r="R836">
            <v>725550</v>
          </cell>
          <cell r="S836" t="str">
            <v>N1035697</v>
          </cell>
          <cell r="T836" t="str">
            <v>4387/QĐ-BVQY103</v>
          </cell>
          <cell r="U836">
            <v>46112</v>
          </cell>
          <cell r="V836">
            <v>0</v>
          </cell>
          <cell r="W836">
            <v>0</v>
          </cell>
          <cell r="X836">
            <v>6</v>
          </cell>
          <cell r="Y836">
            <v>6</v>
          </cell>
          <cell r="Z836">
            <v>0</v>
          </cell>
          <cell r="AA836">
            <v>725550</v>
          </cell>
          <cell r="AB836">
            <v>4353300</v>
          </cell>
          <cell r="AC836">
            <v>6</v>
          </cell>
          <cell r="AD836">
            <v>725550</v>
          </cell>
          <cell r="AE836">
            <v>4353300</v>
          </cell>
          <cell r="AF836">
            <v>0</v>
          </cell>
          <cell r="AG836">
            <v>0</v>
          </cell>
          <cell r="AJ836">
            <v>522180</v>
          </cell>
          <cell r="AK836">
            <v>68</v>
          </cell>
        </row>
        <row r="837">
          <cell r="E837" t="str">
            <v>Hóa chất pha loãng xét nghiệm miễn dịch</v>
          </cell>
          <cell r="F837" t="str">
            <v>11732277122 Diluent Universal</v>
          </cell>
          <cell r="H837" t="str">
            <v>Hộp</v>
          </cell>
          <cell r="I837" t="str">
            <v/>
          </cell>
          <cell r="J837" t="str">
            <v>Công ty cổ phần thiết bị y tế Thành An</v>
          </cell>
          <cell r="K837" t="str">
            <v>Roche Diagnostics GmbH, Germany</v>
          </cell>
          <cell r="L837" t="str">
            <v>Đức</v>
          </cell>
          <cell r="M837" t="str">
            <v/>
          </cell>
          <cell r="N837" t="str">
            <v>220000728/PCBA-HCM</v>
          </cell>
          <cell r="O837">
            <v>1713285</v>
          </cell>
          <cell r="P837">
            <v>1713285</v>
          </cell>
          <cell r="Q837">
            <v>1713285</v>
          </cell>
          <cell r="R837">
            <v>1713285</v>
          </cell>
          <cell r="S837" t="str">
            <v>77821601</v>
          </cell>
          <cell r="T837" t="str">
            <v>4676/QĐ-BVQY103</v>
          </cell>
          <cell r="U837">
            <v>46022</v>
          </cell>
          <cell r="V837">
            <v>0</v>
          </cell>
          <cell r="W837">
            <v>0</v>
          </cell>
          <cell r="X837">
            <v>16</v>
          </cell>
          <cell r="Y837">
            <v>16</v>
          </cell>
          <cell r="Z837">
            <v>0</v>
          </cell>
          <cell r="AA837">
            <v>1713285</v>
          </cell>
          <cell r="AB837">
            <v>27412560</v>
          </cell>
          <cell r="AC837">
            <v>16</v>
          </cell>
          <cell r="AD837">
            <v>1713285</v>
          </cell>
          <cell r="AE837">
            <v>27412560</v>
          </cell>
          <cell r="AF837">
            <v>0</v>
          </cell>
          <cell r="AG837">
            <v>0</v>
          </cell>
          <cell r="AJ837">
            <v>524179</v>
          </cell>
          <cell r="AK837">
            <v>16</v>
          </cell>
        </row>
        <row r="838">
          <cell r="E838" t="str">
            <v>Hóa chất rửa hệ thống của máy xét nghiệm miễn dịch</v>
          </cell>
          <cell r="F838" t="str">
            <v>11662970122 CleanCell</v>
          </cell>
          <cell r="H838" t="str">
            <v>Hộp</v>
          </cell>
          <cell r="I838" t="str">
            <v/>
          </cell>
          <cell r="J838" t="str">
            <v>Công ty cổ phần thiết bị y tế Thành An</v>
          </cell>
          <cell r="K838" t="str">
            <v>Roche Diagnostics GmbH, Germany</v>
          </cell>
          <cell r="L838" t="str">
            <v>Đức</v>
          </cell>
          <cell r="M838" t="str">
            <v/>
          </cell>
          <cell r="N838" t="str">
            <v>220000734/PCBA-HCM</v>
          </cell>
          <cell r="O838">
            <v>1712061</v>
          </cell>
          <cell r="P838">
            <v>1712061</v>
          </cell>
          <cell r="Q838">
            <v>1712061</v>
          </cell>
          <cell r="R838">
            <v>1712061</v>
          </cell>
          <cell r="S838" t="str">
            <v>82550001</v>
          </cell>
          <cell r="T838" t="str">
            <v>823/QĐ_BVQY103</v>
          </cell>
          <cell r="U838">
            <v>46203</v>
          </cell>
          <cell r="V838">
            <v>0</v>
          </cell>
          <cell r="W838">
            <v>0</v>
          </cell>
          <cell r="X838">
            <v>19</v>
          </cell>
          <cell r="Y838">
            <v>19</v>
          </cell>
          <cell r="Z838">
            <v>0</v>
          </cell>
          <cell r="AA838">
            <v>1712061</v>
          </cell>
          <cell r="AB838">
            <v>32529159</v>
          </cell>
          <cell r="AC838">
            <v>19</v>
          </cell>
          <cell r="AD838">
            <v>1712061</v>
          </cell>
          <cell r="AE838">
            <v>32529159</v>
          </cell>
          <cell r="AF838">
            <v>0</v>
          </cell>
          <cell r="AG838">
            <v>0</v>
          </cell>
          <cell r="AJ838">
            <v>542858</v>
          </cell>
          <cell r="AK838">
            <v>70</v>
          </cell>
        </row>
        <row r="839">
          <cell r="E839" t="str">
            <v>Hóa chất rửa hệ thống của máy xét nghiệm miễn dịch</v>
          </cell>
          <cell r="F839" t="str">
            <v>11662970122 CleanCell</v>
          </cell>
          <cell r="H839" t="str">
            <v>Hộp</v>
          </cell>
          <cell r="I839" t="str">
            <v/>
          </cell>
          <cell r="J839" t="str">
            <v>Công ty cổ phần thiết bị y tế Thành An</v>
          </cell>
          <cell r="K839" t="str">
            <v>Roche Diagnostics GmbH, Germany</v>
          </cell>
          <cell r="L839" t="str">
            <v>Đức</v>
          </cell>
          <cell r="M839" t="str">
            <v/>
          </cell>
          <cell r="N839" t="str">
            <v>220000734/PCBA-HCM</v>
          </cell>
          <cell r="O839">
            <v>1712061</v>
          </cell>
          <cell r="P839">
            <v>1712061</v>
          </cell>
          <cell r="Q839">
            <v>1712061</v>
          </cell>
          <cell r="R839">
            <v>1712061</v>
          </cell>
          <cell r="S839" t="str">
            <v>82549301</v>
          </cell>
          <cell r="T839" t="str">
            <v>148/QĐ-BVQY103</v>
          </cell>
          <cell r="U839">
            <v>46203</v>
          </cell>
          <cell r="V839">
            <v>0</v>
          </cell>
          <cell r="W839">
            <v>0</v>
          </cell>
          <cell r="X839">
            <v>15</v>
          </cell>
          <cell r="Y839">
            <v>15</v>
          </cell>
          <cell r="Z839">
            <v>0</v>
          </cell>
          <cell r="AA839">
            <v>1712061</v>
          </cell>
          <cell r="AB839">
            <v>25680915</v>
          </cell>
          <cell r="AC839">
            <v>15</v>
          </cell>
          <cell r="AD839">
            <v>1712061</v>
          </cell>
          <cell r="AE839">
            <v>25680915</v>
          </cell>
          <cell r="AF839">
            <v>0</v>
          </cell>
          <cell r="AG839">
            <v>0</v>
          </cell>
          <cell r="AJ839">
            <v>534672</v>
          </cell>
          <cell r="AK839">
            <v>70</v>
          </cell>
        </row>
        <row r="840">
          <cell r="E840" t="str">
            <v>Hóa chất rửa hệ thống của máy xét nghiệm miễn dịch</v>
          </cell>
          <cell r="F840" t="str">
            <v>11662970122 CleanCell</v>
          </cell>
          <cell r="H840" t="str">
            <v>Hộp</v>
          </cell>
          <cell r="I840" t="str">
            <v/>
          </cell>
          <cell r="J840" t="str">
            <v>Công ty cổ phần thiết bị y tế Thành An</v>
          </cell>
          <cell r="K840" t="str">
            <v>Roche Diagnostics GmbH, Germany</v>
          </cell>
          <cell r="L840" t="str">
            <v>Đức</v>
          </cell>
          <cell r="M840" t="str">
            <v/>
          </cell>
          <cell r="N840" t="str">
            <v>220000734/PCBA-HCM</v>
          </cell>
          <cell r="O840">
            <v>1712061</v>
          </cell>
          <cell r="P840">
            <v>1712061</v>
          </cell>
          <cell r="Q840">
            <v>1712061</v>
          </cell>
          <cell r="R840">
            <v>1712061</v>
          </cell>
          <cell r="S840" t="str">
            <v>81544601</v>
          </cell>
          <cell r="T840" t="str">
            <v>4676/QĐ-BVQY103</v>
          </cell>
          <cell r="U840">
            <v>46142</v>
          </cell>
          <cell r="V840">
            <v>0</v>
          </cell>
          <cell r="W840">
            <v>0</v>
          </cell>
          <cell r="X840">
            <v>8</v>
          </cell>
          <cell r="Y840">
            <v>8</v>
          </cell>
          <cell r="Z840">
            <v>0</v>
          </cell>
          <cell r="AA840">
            <v>1712061</v>
          </cell>
          <cell r="AB840">
            <v>13696488</v>
          </cell>
          <cell r="AC840">
            <v>8</v>
          </cell>
          <cell r="AD840">
            <v>1712061</v>
          </cell>
          <cell r="AE840">
            <v>13696488</v>
          </cell>
          <cell r="AF840">
            <v>0</v>
          </cell>
          <cell r="AG840">
            <v>0</v>
          </cell>
          <cell r="AJ840">
            <v>527158</v>
          </cell>
          <cell r="AK840">
            <v>70</v>
          </cell>
        </row>
        <row r="841">
          <cell r="E841" t="str">
            <v>Hóa chất rửa hệ thống của máy xét nghiệm miễn dịch</v>
          </cell>
          <cell r="F841" t="str">
            <v>11662970122 CleanCell</v>
          </cell>
          <cell r="H841" t="str">
            <v>Hộp</v>
          </cell>
          <cell r="I841" t="str">
            <v/>
          </cell>
          <cell r="J841" t="str">
            <v>Công ty cổ phần thiết bị y tế Thành An</v>
          </cell>
          <cell r="K841" t="str">
            <v>Roche Diagnostics GmbH, Germany</v>
          </cell>
          <cell r="L841" t="str">
            <v>Đức</v>
          </cell>
          <cell r="M841" t="str">
            <v/>
          </cell>
          <cell r="N841" t="str">
            <v>220000734/PCBA-HCM</v>
          </cell>
          <cell r="O841">
            <v>1712061</v>
          </cell>
          <cell r="P841">
            <v>1712061</v>
          </cell>
          <cell r="Q841">
            <v>1712061</v>
          </cell>
          <cell r="R841">
            <v>1712061</v>
          </cell>
          <cell r="S841" t="str">
            <v>80974101</v>
          </cell>
          <cell r="T841" t="str">
            <v>4676/QĐ-BVQY103</v>
          </cell>
          <cell r="U841">
            <v>46112</v>
          </cell>
          <cell r="V841">
            <v>0</v>
          </cell>
          <cell r="W841">
            <v>0</v>
          </cell>
          <cell r="X841">
            <v>25</v>
          </cell>
          <cell r="Y841">
            <v>25</v>
          </cell>
          <cell r="Z841">
            <v>0</v>
          </cell>
          <cell r="AA841">
            <v>1712061</v>
          </cell>
          <cell r="AB841">
            <v>42801525</v>
          </cell>
          <cell r="AC841">
            <v>25</v>
          </cell>
          <cell r="AD841">
            <v>1712061</v>
          </cell>
          <cell r="AE841">
            <v>42801525</v>
          </cell>
          <cell r="AF841">
            <v>0</v>
          </cell>
          <cell r="AG841">
            <v>0</v>
          </cell>
          <cell r="AJ841">
            <v>526399</v>
          </cell>
          <cell r="AK841">
            <v>70</v>
          </cell>
        </row>
        <row r="842">
          <cell r="E842" t="str">
            <v>Hóa chất rửa hệ thống của máy xét nghiệm miễn dịch</v>
          </cell>
          <cell r="F842" t="str">
            <v>11662970122 CleanCell</v>
          </cell>
          <cell r="H842" t="str">
            <v>Hộp</v>
          </cell>
          <cell r="I842" t="str">
            <v/>
          </cell>
          <cell r="J842" t="str">
            <v>Công ty cổ phần thiết bị y tế Thành An</v>
          </cell>
          <cell r="K842" t="str">
            <v>Roche Diagnostics GmbH, Germany</v>
          </cell>
          <cell r="L842" t="str">
            <v>Đức</v>
          </cell>
          <cell r="M842" t="str">
            <v/>
          </cell>
          <cell r="N842" t="str">
            <v>220000734/PCBA-HCM</v>
          </cell>
          <cell r="O842">
            <v>1712061</v>
          </cell>
          <cell r="P842">
            <v>1712061</v>
          </cell>
          <cell r="Q842">
            <v>1712061</v>
          </cell>
          <cell r="R842">
            <v>1712061</v>
          </cell>
          <cell r="S842" t="str">
            <v>79785201</v>
          </cell>
          <cell r="T842" t="str">
            <v>4676/QĐ-BVQY103</v>
          </cell>
          <cell r="U842">
            <v>46081</v>
          </cell>
          <cell r="V842">
            <v>0</v>
          </cell>
          <cell r="W842">
            <v>0</v>
          </cell>
          <cell r="X842">
            <v>3</v>
          </cell>
          <cell r="Y842">
            <v>3</v>
          </cell>
          <cell r="Z842">
            <v>0</v>
          </cell>
          <cell r="AA842">
            <v>1712061</v>
          </cell>
          <cell r="AB842">
            <v>5136183</v>
          </cell>
          <cell r="AC842">
            <v>3</v>
          </cell>
          <cell r="AD842">
            <v>1712061</v>
          </cell>
          <cell r="AE842">
            <v>5136183</v>
          </cell>
          <cell r="AF842">
            <v>0</v>
          </cell>
          <cell r="AG842">
            <v>0</v>
          </cell>
          <cell r="AJ842">
            <v>524178</v>
          </cell>
          <cell r="AK842">
            <v>70</v>
          </cell>
        </row>
        <row r="843">
          <cell r="E843" t="str">
            <v>Hoá chất sử dụng cho xét nghiệm khí máu 9 thông số</v>
          </cell>
          <cell r="F843" t="str">
            <v>Cartridge IQM khí máu, điện giải, Glu, Lac và Hct - 300 tests 3 tuần. Đo các thông số: pH, pCO2, pO2, Hct, Na+, K+, Ca++, Glucose và Lactate; 00026330089</v>
          </cell>
          <cell r="H843" t="str">
            <v>Hộp</v>
          </cell>
          <cell r="I843" t="str">
            <v/>
          </cell>
          <cell r="J843" t="str">
            <v>Công ty TNHH Kỹ Thuật Y Tế Việt Nam</v>
          </cell>
          <cell r="K843" t="str">
            <v>Instrumentation Labortory</v>
          </cell>
          <cell r="L843" t="str">
            <v>Mỹ</v>
          </cell>
          <cell r="M843" t="str">
            <v/>
          </cell>
          <cell r="N843" t="str">
            <v>14471NK/BYT-TB-CT</v>
          </cell>
          <cell r="O843">
            <v>37485000</v>
          </cell>
          <cell r="P843">
            <v>37485000</v>
          </cell>
          <cell r="Q843">
            <v>37485000</v>
          </cell>
          <cell r="R843">
            <v>37485000</v>
          </cell>
          <cell r="S843" t="str">
            <v>421556E</v>
          </cell>
          <cell r="T843" t="str">
            <v>1833/QĐ-BVQY103</v>
          </cell>
          <cell r="U843">
            <v>45686</v>
          </cell>
          <cell r="V843">
            <v>0</v>
          </cell>
          <cell r="W843">
            <v>0</v>
          </cell>
          <cell r="X843">
            <v>1</v>
          </cell>
          <cell r="Y843">
            <v>1</v>
          </cell>
          <cell r="Z843">
            <v>0</v>
          </cell>
          <cell r="AA843">
            <v>37485000</v>
          </cell>
          <cell r="AB843">
            <v>37485000</v>
          </cell>
          <cell r="AC843">
            <v>1</v>
          </cell>
          <cell r="AD843">
            <v>37485000</v>
          </cell>
          <cell r="AE843">
            <v>37485000</v>
          </cell>
          <cell r="AF843">
            <v>0</v>
          </cell>
          <cell r="AG843">
            <v>0</v>
          </cell>
          <cell r="AJ843">
            <v>516248</v>
          </cell>
          <cell r="AK843">
            <v>4</v>
          </cell>
        </row>
        <row r="844">
          <cell r="E844" t="str">
            <v>Hoá chất sử dụng cho xét nghiệm khí máu 9 thông số</v>
          </cell>
          <cell r="F844" t="str">
            <v>Cartridge IQM khí máu, điện giải, Glu, Lac và Hct - 300 tests 3 tuần. Đo các thông số: pH, pCO2, pO2, Hct, Na+, K+, Ca++, Glucose và Lactate; 00026330089</v>
          </cell>
          <cell r="H844" t="str">
            <v>Hộp</v>
          </cell>
          <cell r="I844" t="str">
            <v/>
          </cell>
          <cell r="J844" t="str">
            <v>Công ty TNHH Kỹ Thuật Y Tế Việt Nam</v>
          </cell>
          <cell r="K844" t="str">
            <v>Instrumentation Labortory</v>
          </cell>
          <cell r="L844" t="str">
            <v>Mỹ</v>
          </cell>
          <cell r="M844" t="str">
            <v/>
          </cell>
          <cell r="N844" t="str">
            <v>14471NK/BYT-TB-CT</v>
          </cell>
          <cell r="O844">
            <v>37485000</v>
          </cell>
          <cell r="P844">
            <v>37485000</v>
          </cell>
          <cell r="Q844">
            <v>37485000</v>
          </cell>
          <cell r="R844">
            <v>37485000</v>
          </cell>
          <cell r="S844" t="str">
            <v>418056G</v>
          </cell>
          <cell r="T844" t="str">
            <v>1833/QĐ-BVQY103</v>
          </cell>
          <cell r="U844">
            <v>45651</v>
          </cell>
          <cell r="V844">
            <v>0</v>
          </cell>
          <cell r="W844">
            <v>0</v>
          </cell>
          <cell r="X844">
            <v>3</v>
          </cell>
          <cell r="Y844">
            <v>3</v>
          </cell>
          <cell r="Z844">
            <v>0</v>
          </cell>
          <cell r="AA844">
            <v>37485000</v>
          </cell>
          <cell r="AB844">
            <v>112455000</v>
          </cell>
          <cell r="AC844">
            <v>3</v>
          </cell>
          <cell r="AD844">
            <v>37485000</v>
          </cell>
          <cell r="AE844">
            <v>112455000</v>
          </cell>
          <cell r="AF844">
            <v>0</v>
          </cell>
          <cell r="AG844">
            <v>0</v>
          </cell>
          <cell r="AJ844">
            <v>426818</v>
          </cell>
          <cell r="AK844">
            <v>4</v>
          </cell>
        </row>
        <row r="845">
          <cell r="E845" t="str">
            <v>Hóa chất tái khởi động quá trình đông máu</v>
          </cell>
          <cell r="F845" t="str">
            <v>star-tem; 503-10</v>
          </cell>
          <cell r="H845" t="str">
            <v>Lọ</v>
          </cell>
          <cell r="I845" t="str">
            <v/>
          </cell>
          <cell r="J845" t="str">
            <v>Công ty Cổ phần Medcomtech</v>
          </cell>
          <cell r="K845" t="str">
            <v>Tem Innovations GmbH</v>
          </cell>
          <cell r="L845" t="str">
            <v>Đức</v>
          </cell>
          <cell r="M845" t="str">
            <v/>
          </cell>
          <cell r="N845" t="str">
            <v>12797NK/BYT-TB-CT</v>
          </cell>
          <cell r="O845">
            <v>679560</v>
          </cell>
          <cell r="P845">
            <v>679560</v>
          </cell>
          <cell r="Q845">
            <v>679560</v>
          </cell>
          <cell r="R845">
            <v>679560</v>
          </cell>
          <cell r="S845" t="str">
            <v>42669101</v>
          </cell>
          <cell r="T845" t="str">
            <v>779/QĐ-BVQY103</v>
          </cell>
          <cell r="U845">
            <v>46265</v>
          </cell>
          <cell r="V845">
            <v>0</v>
          </cell>
          <cell r="W845">
            <v>0</v>
          </cell>
          <cell r="X845">
            <v>10</v>
          </cell>
          <cell r="Y845">
            <v>10</v>
          </cell>
          <cell r="Z845">
            <v>0</v>
          </cell>
          <cell r="AA845">
            <v>679560</v>
          </cell>
          <cell r="AB845">
            <v>6795600</v>
          </cell>
          <cell r="AC845">
            <v>10</v>
          </cell>
          <cell r="AD845">
            <v>679560</v>
          </cell>
          <cell r="AE845">
            <v>6795600</v>
          </cell>
          <cell r="AF845">
            <v>0</v>
          </cell>
          <cell r="AG845">
            <v>0</v>
          </cell>
          <cell r="AJ845">
            <v>538145</v>
          </cell>
          <cell r="AK845">
            <v>11</v>
          </cell>
        </row>
        <row r="846">
          <cell r="E846" t="str">
            <v>Hóa chất tái khởi động quá trình đông máu</v>
          </cell>
          <cell r="F846" t="str">
            <v>star-tem; 503-10</v>
          </cell>
          <cell r="H846" t="str">
            <v>Lọ</v>
          </cell>
          <cell r="I846" t="str">
            <v/>
          </cell>
          <cell r="J846" t="str">
            <v>Công ty Cổ phần Medcomtech</v>
          </cell>
          <cell r="K846" t="str">
            <v>Tem Innovations GmbH</v>
          </cell>
          <cell r="L846" t="str">
            <v>Đức</v>
          </cell>
          <cell r="M846" t="str">
            <v/>
          </cell>
          <cell r="N846" t="str">
            <v>12797NK/BYT-TB-CT</v>
          </cell>
          <cell r="O846">
            <v>679560</v>
          </cell>
          <cell r="P846">
            <v>679560</v>
          </cell>
          <cell r="Q846">
            <v>679560</v>
          </cell>
          <cell r="R846">
            <v>679560</v>
          </cell>
          <cell r="S846" t="str">
            <v>42634001</v>
          </cell>
          <cell r="T846" t="str">
            <v>779/QĐ-BVQY103</v>
          </cell>
          <cell r="U846">
            <v>46265</v>
          </cell>
          <cell r="V846">
            <v>0</v>
          </cell>
          <cell r="W846">
            <v>0</v>
          </cell>
          <cell r="X846">
            <v>1</v>
          </cell>
          <cell r="Y846">
            <v>1</v>
          </cell>
          <cell r="Z846">
            <v>0</v>
          </cell>
          <cell r="AA846">
            <v>679560</v>
          </cell>
          <cell r="AB846">
            <v>679560</v>
          </cell>
          <cell r="AC846">
            <v>1</v>
          </cell>
          <cell r="AD846">
            <v>679560</v>
          </cell>
          <cell r="AE846">
            <v>679560</v>
          </cell>
          <cell r="AF846">
            <v>0</v>
          </cell>
          <cell r="AG846">
            <v>0</v>
          </cell>
          <cell r="AJ846">
            <v>535133</v>
          </cell>
          <cell r="AK846">
            <v>11</v>
          </cell>
        </row>
        <row r="847">
          <cell r="E847" t="str">
            <v>Hóa chất tiền xử lý mẫu</v>
          </cell>
          <cell r="F847" t="str">
            <v>ISD Sample Pretreatment; 05889073190</v>
          </cell>
          <cell r="H847" t="str">
            <v>Hộp</v>
          </cell>
          <cell r="I847" t="str">
            <v/>
          </cell>
          <cell r="J847" t="str">
            <v>Công ty Cổ phần Giải pháp Y tế Hà Nội</v>
          </cell>
          <cell r="K847" t="str">
            <v>Roche Diagnostics GmbH</v>
          </cell>
          <cell r="L847" t="str">
            <v>Germany</v>
          </cell>
          <cell r="M847" t="str">
            <v/>
          </cell>
          <cell r="N847" t="str">
            <v>220000838/PCBA-HCM</v>
          </cell>
          <cell r="O847">
            <v>1159943</v>
          </cell>
          <cell r="P847">
            <v>1159943</v>
          </cell>
          <cell r="Q847">
            <v>1159943</v>
          </cell>
          <cell r="R847">
            <v>1159943</v>
          </cell>
          <cell r="S847" t="str">
            <v>74636101</v>
          </cell>
          <cell r="T847" t="str">
            <v>4685/QĐ-BVQY103</v>
          </cell>
          <cell r="U847">
            <v>45961</v>
          </cell>
          <cell r="V847">
            <v>0</v>
          </cell>
          <cell r="W847">
            <v>0</v>
          </cell>
          <cell r="X847">
            <v>5</v>
          </cell>
          <cell r="Y847">
            <v>5</v>
          </cell>
          <cell r="Z847">
            <v>0</v>
          </cell>
          <cell r="AA847">
            <v>1159943</v>
          </cell>
          <cell r="AB847">
            <v>5799715</v>
          </cell>
          <cell r="AC847">
            <v>5</v>
          </cell>
          <cell r="AD847">
            <v>1159943</v>
          </cell>
          <cell r="AE847">
            <v>5799715</v>
          </cell>
          <cell r="AF847">
            <v>0</v>
          </cell>
          <cell r="AG847">
            <v>0</v>
          </cell>
          <cell r="AJ847">
            <v>387179</v>
          </cell>
          <cell r="AK847">
            <v>6</v>
          </cell>
        </row>
        <row r="848">
          <cell r="E848" t="str">
            <v>Hóa chất tiền xử lý mẫu</v>
          </cell>
          <cell r="F848" t="str">
            <v>ISD Sample Pretreatment; 05889073190</v>
          </cell>
          <cell r="H848" t="str">
            <v>Hộp</v>
          </cell>
          <cell r="I848" t="str">
            <v/>
          </cell>
          <cell r="J848" t="str">
            <v>Công ty Cổ phần Giải pháp Y tế Hà Nội</v>
          </cell>
          <cell r="K848" t="str">
            <v>Roche Diagnostics GmbH</v>
          </cell>
          <cell r="L848" t="str">
            <v>Germany</v>
          </cell>
          <cell r="M848" t="str">
            <v/>
          </cell>
          <cell r="N848" t="str">
            <v>220000838/PCBA-HCM</v>
          </cell>
          <cell r="O848">
            <v>1159943</v>
          </cell>
          <cell r="P848">
            <v>1159943</v>
          </cell>
          <cell r="Q848">
            <v>1159943</v>
          </cell>
          <cell r="R848">
            <v>1159943</v>
          </cell>
          <cell r="S848" t="str">
            <v>72529401</v>
          </cell>
          <cell r="T848" t="str">
            <v>4685/QĐ-BVQY103</v>
          </cell>
          <cell r="U848">
            <v>45808</v>
          </cell>
          <cell r="V848">
            <v>0</v>
          </cell>
          <cell r="W848">
            <v>0</v>
          </cell>
          <cell r="X848">
            <v>1</v>
          </cell>
          <cell r="Y848">
            <v>1</v>
          </cell>
          <cell r="Z848">
            <v>0</v>
          </cell>
          <cell r="AA848">
            <v>1159943</v>
          </cell>
          <cell r="AB848">
            <v>1159943</v>
          </cell>
          <cell r="AC848">
            <v>1</v>
          </cell>
          <cell r="AD848">
            <v>1159943</v>
          </cell>
          <cell r="AE848">
            <v>1159943</v>
          </cell>
          <cell r="AF848">
            <v>0</v>
          </cell>
          <cell r="AG848">
            <v>0</v>
          </cell>
          <cell r="AJ848">
            <v>387178</v>
          </cell>
          <cell r="AK848">
            <v>6</v>
          </cell>
        </row>
        <row r="849">
          <cell r="E849" t="str">
            <v>Hóa chất ức chế heparin</v>
          </cell>
          <cell r="F849" t="str">
            <v>hep-tem; 503-09</v>
          </cell>
          <cell r="H849" t="str">
            <v>Lọ</v>
          </cell>
          <cell r="I849" t="str">
            <v/>
          </cell>
          <cell r="J849" t="str">
            <v>Công ty Cổ phần Medcomtech</v>
          </cell>
          <cell r="K849" t="str">
            <v>Tem Innovations GmbH</v>
          </cell>
          <cell r="L849" t="str">
            <v>Đức</v>
          </cell>
          <cell r="M849" t="str">
            <v/>
          </cell>
          <cell r="N849" t="str">
            <v>12797NK/BYT-TB-CT</v>
          </cell>
          <cell r="O849">
            <v>612402</v>
          </cell>
          <cell r="P849">
            <v>612402</v>
          </cell>
          <cell r="Q849">
            <v>612402</v>
          </cell>
          <cell r="R849">
            <v>612402</v>
          </cell>
          <cell r="S849" t="str">
            <v>20722031</v>
          </cell>
          <cell r="T849" t="str">
            <v>779/QĐ-BVQY103</v>
          </cell>
          <cell r="U849">
            <v>46265</v>
          </cell>
          <cell r="V849">
            <v>0</v>
          </cell>
          <cell r="W849">
            <v>0</v>
          </cell>
          <cell r="X849">
            <v>8</v>
          </cell>
          <cell r="Y849">
            <v>8</v>
          </cell>
          <cell r="Z849">
            <v>0</v>
          </cell>
          <cell r="AA849">
            <v>612402</v>
          </cell>
          <cell r="AB849">
            <v>4899216</v>
          </cell>
          <cell r="AC849">
            <v>8</v>
          </cell>
          <cell r="AD849">
            <v>612402</v>
          </cell>
          <cell r="AE849">
            <v>4899216</v>
          </cell>
          <cell r="AF849">
            <v>0</v>
          </cell>
          <cell r="AG849">
            <v>0</v>
          </cell>
          <cell r="AJ849">
            <v>538147</v>
          </cell>
          <cell r="AK849">
            <v>18</v>
          </cell>
        </row>
        <row r="850">
          <cell r="E850" t="str">
            <v>Hóa chất ức chế heparin</v>
          </cell>
          <cell r="F850" t="str">
            <v>hep-tem; 503-09</v>
          </cell>
          <cell r="H850" t="str">
            <v>Lọ</v>
          </cell>
          <cell r="I850" t="str">
            <v/>
          </cell>
          <cell r="J850" t="str">
            <v>Công ty Cổ phần Medcomtech</v>
          </cell>
          <cell r="K850" t="str">
            <v>Tem Innovations GmbH</v>
          </cell>
          <cell r="L850" t="str">
            <v>Đức</v>
          </cell>
          <cell r="M850" t="str">
            <v/>
          </cell>
          <cell r="N850" t="str">
            <v>12797NK/BYT-TB-CT</v>
          </cell>
          <cell r="O850">
            <v>612402</v>
          </cell>
          <cell r="P850">
            <v>612402</v>
          </cell>
          <cell r="Q850">
            <v>612402</v>
          </cell>
          <cell r="R850">
            <v>612402</v>
          </cell>
          <cell r="S850" t="str">
            <v>20722029</v>
          </cell>
          <cell r="T850" t="str">
            <v>779/QĐ-BVQY103</v>
          </cell>
          <cell r="U850">
            <v>46142</v>
          </cell>
          <cell r="V850">
            <v>0</v>
          </cell>
          <cell r="W850">
            <v>0</v>
          </cell>
          <cell r="X850">
            <v>10</v>
          </cell>
          <cell r="Y850">
            <v>10</v>
          </cell>
          <cell r="Z850">
            <v>0</v>
          </cell>
          <cell r="AA850">
            <v>612402</v>
          </cell>
          <cell r="AB850">
            <v>6124020</v>
          </cell>
          <cell r="AC850">
            <v>10</v>
          </cell>
          <cell r="AD850">
            <v>612402</v>
          </cell>
          <cell r="AE850">
            <v>6124020</v>
          </cell>
          <cell r="AF850">
            <v>0</v>
          </cell>
          <cell r="AG850">
            <v>0</v>
          </cell>
          <cell r="AJ850">
            <v>535135</v>
          </cell>
          <cell r="AK850">
            <v>18</v>
          </cell>
        </row>
        <row r="851">
          <cell r="E851" t="str">
            <v>Hóa chất ức chế hệ tiêu sợi huyết</v>
          </cell>
          <cell r="F851" t="str">
            <v>ap-tem; 503-04</v>
          </cell>
          <cell r="H851" t="str">
            <v>Lọ</v>
          </cell>
          <cell r="I851" t="str">
            <v/>
          </cell>
          <cell r="J851" t="str">
            <v>Công ty Cổ phần Medcomtech</v>
          </cell>
          <cell r="K851" t="str">
            <v>Tem Innovations GmbH</v>
          </cell>
          <cell r="L851" t="str">
            <v>Đức</v>
          </cell>
          <cell r="M851" t="str">
            <v/>
          </cell>
          <cell r="N851" t="str">
            <v>12797NK/BYT-TB-CT</v>
          </cell>
          <cell r="O851">
            <v>381990</v>
          </cell>
          <cell r="P851">
            <v>381990</v>
          </cell>
          <cell r="Q851">
            <v>381990</v>
          </cell>
          <cell r="R851">
            <v>381990</v>
          </cell>
          <cell r="S851" t="str">
            <v>42669401</v>
          </cell>
          <cell r="T851" t="str">
            <v>779/QĐ-BVQY103</v>
          </cell>
          <cell r="U851">
            <v>46418</v>
          </cell>
          <cell r="V851">
            <v>0</v>
          </cell>
          <cell r="W851">
            <v>0</v>
          </cell>
          <cell r="X851">
            <v>10</v>
          </cell>
          <cell r="Y851">
            <v>10</v>
          </cell>
          <cell r="Z851">
            <v>0</v>
          </cell>
          <cell r="AA851">
            <v>381990</v>
          </cell>
          <cell r="AB851">
            <v>3819900</v>
          </cell>
          <cell r="AC851">
            <v>10</v>
          </cell>
          <cell r="AD851">
            <v>381990</v>
          </cell>
          <cell r="AE851">
            <v>3819900</v>
          </cell>
          <cell r="AF851">
            <v>0</v>
          </cell>
          <cell r="AG851">
            <v>0</v>
          </cell>
          <cell r="AJ851">
            <v>538146</v>
          </cell>
          <cell r="AK851">
            <v>11</v>
          </cell>
        </row>
        <row r="852">
          <cell r="E852" t="str">
            <v>Hóa chất ức chế hệ tiêu sợi huyết</v>
          </cell>
          <cell r="F852" t="str">
            <v>ap-tem; 503-04</v>
          </cell>
          <cell r="H852" t="str">
            <v>Lọ</v>
          </cell>
          <cell r="I852" t="str">
            <v/>
          </cell>
          <cell r="J852" t="str">
            <v>Công ty Cổ phần Medcomtech</v>
          </cell>
          <cell r="K852" t="str">
            <v>Tem Innovations GmbH</v>
          </cell>
          <cell r="L852" t="str">
            <v>Đức</v>
          </cell>
          <cell r="M852" t="str">
            <v/>
          </cell>
          <cell r="N852" t="str">
            <v>12797NK/BYT-TB-CT</v>
          </cell>
          <cell r="O852">
            <v>381990</v>
          </cell>
          <cell r="P852">
            <v>381990</v>
          </cell>
          <cell r="Q852">
            <v>381990</v>
          </cell>
          <cell r="R852">
            <v>381990</v>
          </cell>
          <cell r="S852" t="str">
            <v>42656501</v>
          </cell>
          <cell r="T852" t="str">
            <v>779/QĐ-BVQY103</v>
          </cell>
          <cell r="U852">
            <v>46418</v>
          </cell>
          <cell r="V852">
            <v>0</v>
          </cell>
          <cell r="W852">
            <v>0</v>
          </cell>
          <cell r="X852">
            <v>1</v>
          </cell>
          <cell r="Y852">
            <v>1</v>
          </cell>
          <cell r="Z852">
            <v>0</v>
          </cell>
          <cell r="AA852">
            <v>381990</v>
          </cell>
          <cell r="AB852">
            <v>381990</v>
          </cell>
          <cell r="AC852">
            <v>1</v>
          </cell>
          <cell r="AD852">
            <v>381990</v>
          </cell>
          <cell r="AE852">
            <v>381990</v>
          </cell>
          <cell r="AF852">
            <v>0</v>
          </cell>
          <cell r="AG852">
            <v>0</v>
          </cell>
          <cell r="AJ852">
            <v>535134</v>
          </cell>
          <cell r="AK852">
            <v>11</v>
          </cell>
        </row>
        <row r="853">
          <cell r="E853" t="str">
            <v>Hóa chất ức chế tiểu cầu</v>
          </cell>
          <cell r="F853" t="str">
            <v>fib-tem®</v>
          </cell>
          <cell r="H853" t="str">
            <v>Lọ</v>
          </cell>
          <cell r="I853" t="str">
            <v/>
          </cell>
          <cell r="J853" t="str">
            <v>Công ty Cổ phần Medcomtech</v>
          </cell>
          <cell r="K853" t="str">
            <v>Tem Innovations GmbH</v>
          </cell>
          <cell r="L853" t="str">
            <v>Đức</v>
          </cell>
          <cell r="M853" t="str">
            <v/>
          </cell>
          <cell r="N853" t="str">
            <v>12797NK/BYT-TB-CT</v>
          </cell>
          <cell r="O853">
            <v>381990</v>
          </cell>
          <cell r="P853">
            <v>381990</v>
          </cell>
          <cell r="Q853">
            <v>381990</v>
          </cell>
          <cell r="R853">
            <v>381990</v>
          </cell>
          <cell r="S853" t="str">
            <v>42647801</v>
          </cell>
          <cell r="T853" t="str">
            <v>779/QĐ-BVQY103</v>
          </cell>
          <cell r="U853">
            <v>46387</v>
          </cell>
          <cell r="V853">
            <v>0</v>
          </cell>
          <cell r="W853">
            <v>0</v>
          </cell>
          <cell r="X853">
            <v>10</v>
          </cell>
          <cell r="Y853">
            <v>10</v>
          </cell>
          <cell r="Z853">
            <v>0</v>
          </cell>
          <cell r="AA853">
            <v>381990</v>
          </cell>
          <cell r="AB853">
            <v>3819900</v>
          </cell>
          <cell r="AC853">
            <v>10</v>
          </cell>
          <cell r="AD853">
            <v>381990</v>
          </cell>
          <cell r="AE853">
            <v>3819900</v>
          </cell>
          <cell r="AF853">
            <v>0</v>
          </cell>
          <cell r="AG853">
            <v>0</v>
          </cell>
          <cell r="AJ853">
            <v>538148</v>
          </cell>
          <cell r="AK853">
            <v>11</v>
          </cell>
        </row>
        <row r="854">
          <cell r="E854" t="str">
            <v>Hóa chất ức chế tiểu cầu</v>
          </cell>
          <cell r="F854" t="str">
            <v>fib-tem®</v>
          </cell>
          <cell r="H854" t="str">
            <v>Lọ</v>
          </cell>
          <cell r="I854" t="str">
            <v/>
          </cell>
          <cell r="J854" t="str">
            <v>Công ty Cổ phần Medcomtech</v>
          </cell>
          <cell r="K854" t="str">
            <v>Tem Innovations GmbH</v>
          </cell>
          <cell r="L854" t="str">
            <v>Đức</v>
          </cell>
          <cell r="M854" t="str">
            <v/>
          </cell>
          <cell r="N854" t="str">
            <v>12797NK/BYT-TB-CT</v>
          </cell>
          <cell r="O854">
            <v>381990</v>
          </cell>
          <cell r="P854">
            <v>381990</v>
          </cell>
          <cell r="Q854">
            <v>381990</v>
          </cell>
          <cell r="R854">
            <v>381990</v>
          </cell>
          <cell r="S854" t="str">
            <v>20694052</v>
          </cell>
          <cell r="T854" t="str">
            <v>779/QĐ-BVQY103</v>
          </cell>
          <cell r="U854">
            <v>46142</v>
          </cell>
          <cell r="V854">
            <v>0</v>
          </cell>
          <cell r="W854">
            <v>0</v>
          </cell>
          <cell r="X854">
            <v>1</v>
          </cell>
          <cell r="Y854">
            <v>1</v>
          </cell>
          <cell r="Z854">
            <v>0</v>
          </cell>
          <cell r="AA854">
            <v>381990</v>
          </cell>
          <cell r="AB854">
            <v>381990</v>
          </cell>
          <cell r="AC854">
            <v>1</v>
          </cell>
          <cell r="AD854">
            <v>381990</v>
          </cell>
          <cell r="AE854">
            <v>381990</v>
          </cell>
          <cell r="AF854">
            <v>0</v>
          </cell>
          <cell r="AG854">
            <v>0</v>
          </cell>
          <cell r="AJ854">
            <v>535136</v>
          </cell>
          <cell r="AK854">
            <v>11</v>
          </cell>
        </row>
        <row r="855">
          <cell r="E855" t="str">
            <v>Hoá chất xét nghiệm ALT (GPT)</v>
          </cell>
          <cell r="F855" t="str">
            <v>OSR6107
ALT</v>
          </cell>
          <cell r="H855" t="str">
            <v>Hộp</v>
          </cell>
          <cell r="I855" t="str">
            <v/>
          </cell>
          <cell r="J855" t="str">
            <v>Công ty TNHH Thiết bị Minh Tâm</v>
          </cell>
          <cell r="K855" t="str">
            <v>Beckman Coulter Ireland Inc., Ai-len sản xuất cho Beckman Coulter, Inc., Mỹ</v>
          </cell>
          <cell r="L855" t="str">
            <v>Ailen</v>
          </cell>
          <cell r="M855" t="str">
            <v/>
          </cell>
          <cell r="N855" t="str">
            <v>240002573/PCBB-HN</v>
          </cell>
          <cell r="O855">
            <v>3587892</v>
          </cell>
          <cell r="P855">
            <v>3587892</v>
          </cell>
          <cell r="Q855">
            <v>3587892</v>
          </cell>
          <cell r="R855">
            <v>3587892</v>
          </cell>
          <cell r="S855" t="str">
            <v>2640</v>
          </cell>
          <cell r="T855" t="str">
            <v>743/QĐ-BVQY103</v>
          </cell>
          <cell r="U855">
            <v>46235</v>
          </cell>
          <cell r="V855">
            <v>0</v>
          </cell>
          <cell r="W855">
            <v>0</v>
          </cell>
          <cell r="X855">
            <v>18</v>
          </cell>
          <cell r="Y855">
            <v>18</v>
          </cell>
          <cell r="Z855">
            <v>0</v>
          </cell>
          <cell r="AA855">
            <v>3587892</v>
          </cell>
          <cell r="AB855">
            <v>64582056</v>
          </cell>
          <cell r="AC855">
            <v>18</v>
          </cell>
          <cell r="AD855">
            <v>3587892</v>
          </cell>
          <cell r="AE855">
            <v>64582056</v>
          </cell>
          <cell r="AF855">
            <v>0</v>
          </cell>
          <cell r="AG855">
            <v>0</v>
          </cell>
          <cell r="AJ855">
            <v>547069</v>
          </cell>
          <cell r="AK855">
            <v>57</v>
          </cell>
        </row>
        <row r="856">
          <cell r="E856" t="str">
            <v>Hoá chất xét nghiệm ALT (GPT)</v>
          </cell>
          <cell r="F856" t="str">
            <v>OSR6107
ALT</v>
          </cell>
          <cell r="H856" t="str">
            <v>Hộp</v>
          </cell>
          <cell r="I856" t="str">
            <v/>
          </cell>
          <cell r="J856" t="str">
            <v>Công ty TNHH Thiết bị Minh Tâm</v>
          </cell>
          <cell r="K856" t="str">
            <v>Beckman Coulter Ireland Inc., Ai-len sản xuất cho Beckman Coulter, Inc., Mỹ</v>
          </cell>
          <cell r="L856" t="str">
            <v>Ailen</v>
          </cell>
          <cell r="M856" t="str">
            <v/>
          </cell>
          <cell r="N856" t="str">
            <v>240002573/PCBB-HN</v>
          </cell>
          <cell r="O856">
            <v>3587892</v>
          </cell>
          <cell r="P856">
            <v>3587892</v>
          </cell>
          <cell r="Q856">
            <v>3587892</v>
          </cell>
          <cell r="R856">
            <v>3587892</v>
          </cell>
          <cell r="S856" t="str">
            <v>2635</v>
          </cell>
          <cell r="T856" t="str">
            <v>743/QĐ-BVQY103</v>
          </cell>
          <cell r="U856">
            <v>46174</v>
          </cell>
          <cell r="V856">
            <v>0</v>
          </cell>
          <cell r="W856">
            <v>0</v>
          </cell>
          <cell r="X856">
            <v>12</v>
          </cell>
          <cell r="Y856">
            <v>12</v>
          </cell>
          <cell r="Z856">
            <v>0</v>
          </cell>
          <cell r="AA856">
            <v>3587892</v>
          </cell>
          <cell r="AB856">
            <v>43054704</v>
          </cell>
          <cell r="AC856">
            <v>12</v>
          </cell>
          <cell r="AD856">
            <v>3587892</v>
          </cell>
          <cell r="AE856">
            <v>43054704</v>
          </cell>
          <cell r="AF856">
            <v>0</v>
          </cell>
          <cell r="AG856">
            <v>0</v>
          </cell>
          <cell r="AJ856">
            <v>531890</v>
          </cell>
          <cell r="AK856">
            <v>57</v>
          </cell>
        </row>
        <row r="857">
          <cell r="E857" t="str">
            <v>Hoá chất xét nghiệm ALT (GPT)</v>
          </cell>
          <cell r="F857" t="str">
            <v>OSR6107
ALT</v>
          </cell>
          <cell r="H857" t="str">
            <v>Hộp</v>
          </cell>
          <cell r="I857" t="str">
            <v/>
          </cell>
          <cell r="J857" t="str">
            <v>Công ty TNHH Thiết bị Minh Tâm</v>
          </cell>
          <cell r="K857" t="str">
            <v>Beckman Coulter Ireland Inc., Ai-len sản xuất cho Beckman Coulter, Inc., Mỹ</v>
          </cell>
          <cell r="L857" t="str">
            <v>Ailen</v>
          </cell>
          <cell r="M857" t="str">
            <v/>
          </cell>
          <cell r="N857" t="str">
            <v>240002573/PCBB-HN</v>
          </cell>
          <cell r="O857">
            <v>3587892</v>
          </cell>
          <cell r="P857">
            <v>3587892</v>
          </cell>
          <cell r="Q857">
            <v>3587892</v>
          </cell>
          <cell r="R857">
            <v>3587892</v>
          </cell>
          <cell r="S857" t="str">
            <v>2636</v>
          </cell>
          <cell r="T857" t="str">
            <v>743/QĐ-BVQY103</v>
          </cell>
          <cell r="U857">
            <v>46204</v>
          </cell>
          <cell r="V857">
            <v>0</v>
          </cell>
          <cell r="W857">
            <v>0</v>
          </cell>
          <cell r="X857">
            <v>15</v>
          </cell>
          <cell r="Y857">
            <v>15</v>
          </cell>
          <cell r="Z857">
            <v>0</v>
          </cell>
          <cell r="AA857">
            <v>3587892</v>
          </cell>
          <cell r="AB857">
            <v>53818380</v>
          </cell>
          <cell r="AC857">
            <v>15</v>
          </cell>
          <cell r="AD857">
            <v>3587892</v>
          </cell>
          <cell r="AE857">
            <v>53818380</v>
          </cell>
          <cell r="AF857">
            <v>0</v>
          </cell>
          <cell r="AG857">
            <v>0</v>
          </cell>
          <cell r="AJ857">
            <v>534920</v>
          </cell>
          <cell r="AK857">
            <v>57</v>
          </cell>
        </row>
        <row r="858">
          <cell r="E858" t="str">
            <v>Hoá chất xét nghiệm ALT (GPT)</v>
          </cell>
          <cell r="F858" t="str">
            <v>OSR6107
ALT</v>
          </cell>
          <cell r="H858" t="str">
            <v>Hộp</v>
          </cell>
          <cell r="I858" t="str">
            <v/>
          </cell>
          <cell r="J858" t="str">
            <v>Công ty TNHH Thiết bị Minh Tâm</v>
          </cell>
          <cell r="K858" t="str">
            <v>Beckman Coulter Ireland Inc., Ai-len sản xuất cho Beckman Coulter, Inc., Mỹ</v>
          </cell>
          <cell r="L858" t="str">
            <v>Ailen</v>
          </cell>
          <cell r="M858" t="str">
            <v/>
          </cell>
          <cell r="N858" t="str">
            <v>2100178ĐKLH/BYT-TB-CT</v>
          </cell>
          <cell r="O858">
            <v>3587892</v>
          </cell>
          <cell r="P858">
            <v>3587892</v>
          </cell>
          <cell r="Q858">
            <v>3587892</v>
          </cell>
          <cell r="R858">
            <v>3587892</v>
          </cell>
          <cell r="S858" t="str">
            <v>2627</v>
          </cell>
          <cell r="T858" t="str">
            <v>2851/QĐ-BVQY103</v>
          </cell>
          <cell r="U858">
            <v>46054</v>
          </cell>
          <cell r="V858">
            <v>0</v>
          </cell>
          <cell r="W858">
            <v>0</v>
          </cell>
          <cell r="X858">
            <v>12</v>
          </cell>
          <cell r="Y858">
            <v>12</v>
          </cell>
          <cell r="Z858">
            <v>0</v>
          </cell>
          <cell r="AA858">
            <v>3587892</v>
          </cell>
          <cell r="AB858">
            <v>43054704</v>
          </cell>
          <cell r="AC858">
            <v>12</v>
          </cell>
          <cell r="AD858">
            <v>3587892</v>
          </cell>
          <cell r="AE858">
            <v>43054704</v>
          </cell>
          <cell r="AF858">
            <v>0</v>
          </cell>
          <cell r="AG858">
            <v>0</v>
          </cell>
          <cell r="AJ858">
            <v>386654</v>
          </cell>
          <cell r="AK858">
            <v>57</v>
          </cell>
        </row>
        <row r="859">
          <cell r="E859" t="str">
            <v>Hóa chất xét nghiệm Ammonia</v>
          </cell>
          <cell r="F859" t="str">
            <v>AMMONIA; 23532</v>
          </cell>
          <cell r="H859" t="str">
            <v>Hộp</v>
          </cell>
          <cell r="I859" t="str">
            <v/>
          </cell>
          <cell r="J859" t="str">
            <v>Công ty TNHH Thiết bị Minh Tâm</v>
          </cell>
          <cell r="K859" t="str">
            <v>Biosystems S.A., Tây Ban Nha</v>
          </cell>
          <cell r="L859" t="str">
            <v>Tây Ban Nha</v>
          </cell>
          <cell r="M859" t="str">
            <v/>
          </cell>
          <cell r="N859" t="str">
            <v>220002878/PCBB-BYT</v>
          </cell>
          <cell r="O859">
            <v>2270100</v>
          </cell>
          <cell r="P859">
            <v>2270100</v>
          </cell>
          <cell r="Q859">
            <v>2270100</v>
          </cell>
          <cell r="R859">
            <v>2270100</v>
          </cell>
          <cell r="S859" t="str">
            <v>0002112</v>
          </cell>
          <cell r="T859" t="str">
            <v>743/QĐ-BVQY103</v>
          </cell>
          <cell r="U859">
            <v>46275</v>
          </cell>
          <cell r="V859">
            <v>0</v>
          </cell>
          <cell r="W859">
            <v>0</v>
          </cell>
          <cell r="X859">
            <v>1</v>
          </cell>
          <cell r="Y859">
            <v>1</v>
          </cell>
          <cell r="Z859">
            <v>0</v>
          </cell>
          <cell r="AA859">
            <v>2270100</v>
          </cell>
          <cell r="AB859">
            <v>2270100</v>
          </cell>
          <cell r="AC859">
            <v>1</v>
          </cell>
          <cell r="AD859">
            <v>2270100</v>
          </cell>
          <cell r="AE859">
            <v>2270100</v>
          </cell>
          <cell r="AF859">
            <v>0</v>
          </cell>
          <cell r="AG859">
            <v>0</v>
          </cell>
          <cell r="AJ859">
            <v>546513</v>
          </cell>
          <cell r="AK859">
            <v>1</v>
          </cell>
        </row>
        <row r="860">
          <cell r="E860" t="str">
            <v>Hóa chất xét nghiệm Ammonia, sử dụng cho máy hệ mở</v>
          </cell>
          <cell r="F860" t="str">
            <v>N08160
AMMONIA, ENZYMATIC, UV</v>
          </cell>
          <cell r="H860" t="str">
            <v>hộp</v>
          </cell>
          <cell r="I860" t="str">
            <v/>
          </cell>
          <cell r="J860" t="str">
            <v>Công ty TNHH Thiết bị Minh Tâm</v>
          </cell>
          <cell r="K860" t="str">
            <v>Dialab/Áo</v>
          </cell>
          <cell r="L860" t="str">
            <v>Áo</v>
          </cell>
          <cell r="M860" t="str">
            <v/>
          </cell>
          <cell r="N860" t="str">
            <v>220001426/PCBB-BYT</v>
          </cell>
          <cell r="O860">
            <v>11606700</v>
          </cell>
          <cell r="P860">
            <v>11606700</v>
          </cell>
          <cell r="Q860">
            <v>11606700</v>
          </cell>
          <cell r="R860">
            <v>11606700</v>
          </cell>
          <cell r="S860" t="str">
            <v>01242022</v>
          </cell>
          <cell r="T860" t="str">
            <v>90/QĐ-BVQY103</v>
          </cell>
          <cell r="U860">
            <v>46053</v>
          </cell>
          <cell r="V860">
            <v>0</v>
          </cell>
          <cell r="W860">
            <v>0</v>
          </cell>
          <cell r="X860">
            <v>1</v>
          </cell>
          <cell r="Y860">
            <v>1</v>
          </cell>
          <cell r="Z860">
            <v>0</v>
          </cell>
          <cell r="AA860">
            <v>11606700</v>
          </cell>
          <cell r="AB860">
            <v>11606700</v>
          </cell>
          <cell r="AC860">
            <v>1</v>
          </cell>
          <cell r="AD860">
            <v>11606700</v>
          </cell>
          <cell r="AE860">
            <v>11606700</v>
          </cell>
          <cell r="AF860">
            <v>0</v>
          </cell>
          <cell r="AG860">
            <v>0</v>
          </cell>
          <cell r="AJ860">
            <v>544504</v>
          </cell>
          <cell r="AK860">
            <v>6</v>
          </cell>
        </row>
        <row r="861">
          <cell r="E861" t="str">
            <v>Hóa chất xét nghiệm Ammonia, sử dụng cho máy hệ mở</v>
          </cell>
          <cell r="F861" t="str">
            <v>N08160
AMMONIA, ENZYMATIC, UV</v>
          </cell>
          <cell r="H861" t="str">
            <v>hộp</v>
          </cell>
          <cell r="I861" t="str">
            <v/>
          </cell>
          <cell r="J861" t="str">
            <v>Công ty TNHH Thiết bị Minh Tâm</v>
          </cell>
          <cell r="K861" t="str">
            <v>Dialab/Áo</v>
          </cell>
          <cell r="L861" t="str">
            <v>Áo</v>
          </cell>
          <cell r="M861" t="str">
            <v/>
          </cell>
          <cell r="N861" t="str">
            <v>220001426/PCBB-BYT</v>
          </cell>
          <cell r="O861">
            <v>11606700</v>
          </cell>
          <cell r="P861">
            <v>11606700</v>
          </cell>
          <cell r="Q861">
            <v>11606700</v>
          </cell>
          <cell r="R861">
            <v>11606700</v>
          </cell>
          <cell r="S861" t="str">
            <v>01241340</v>
          </cell>
          <cell r="T861" t="str">
            <v>90/QĐ-BVQY103</v>
          </cell>
          <cell r="U861">
            <v>45869</v>
          </cell>
          <cell r="V861">
            <v>0</v>
          </cell>
          <cell r="W861">
            <v>0</v>
          </cell>
          <cell r="X861">
            <v>1</v>
          </cell>
          <cell r="Y861">
            <v>1</v>
          </cell>
          <cell r="Z861">
            <v>0</v>
          </cell>
          <cell r="AA861">
            <v>11606700</v>
          </cell>
          <cell r="AB861">
            <v>11606700</v>
          </cell>
          <cell r="AC861">
            <v>1</v>
          </cell>
          <cell r="AD861">
            <v>11606700</v>
          </cell>
          <cell r="AE861">
            <v>11606700</v>
          </cell>
          <cell r="AF861">
            <v>0</v>
          </cell>
          <cell r="AG861">
            <v>0</v>
          </cell>
          <cell r="AJ861">
            <v>534935</v>
          </cell>
          <cell r="AK861">
            <v>6</v>
          </cell>
        </row>
        <row r="862">
          <cell r="E862" t="str">
            <v>Hóa chất xét nghiệm Ammonia, sử dụng cho máy hệ mở</v>
          </cell>
          <cell r="F862" t="str">
            <v>N08160
AMMONIA, ENZYMATIC, UV</v>
          </cell>
          <cell r="H862" t="str">
            <v>hộp</v>
          </cell>
          <cell r="I862" t="str">
            <v/>
          </cell>
          <cell r="J862" t="str">
            <v>Công ty TNHH Thiết bị Minh Tâm</v>
          </cell>
          <cell r="K862" t="str">
            <v>Dialab/Áo</v>
          </cell>
          <cell r="L862" t="str">
            <v>Áo</v>
          </cell>
          <cell r="M862" t="str">
            <v/>
          </cell>
          <cell r="N862" t="str">
            <v>220001426/PCBB-BYT</v>
          </cell>
          <cell r="O862">
            <v>11606700</v>
          </cell>
          <cell r="P862">
            <v>11606700</v>
          </cell>
          <cell r="Q862">
            <v>11606700</v>
          </cell>
          <cell r="R862">
            <v>11606700</v>
          </cell>
          <cell r="S862" t="str">
            <v>01241332</v>
          </cell>
          <cell r="T862" t="str">
            <v>90/QĐ-BVQY103</v>
          </cell>
          <cell r="U862">
            <v>45869</v>
          </cell>
          <cell r="V862">
            <v>0</v>
          </cell>
          <cell r="W862">
            <v>0</v>
          </cell>
          <cell r="X862">
            <v>1</v>
          </cell>
          <cell r="Y862">
            <v>1</v>
          </cell>
          <cell r="Z862">
            <v>0</v>
          </cell>
          <cell r="AA862">
            <v>11606700</v>
          </cell>
          <cell r="AB862">
            <v>11606700</v>
          </cell>
          <cell r="AC862">
            <v>1</v>
          </cell>
          <cell r="AD862">
            <v>11606700</v>
          </cell>
          <cell r="AE862">
            <v>11606700</v>
          </cell>
          <cell r="AF862">
            <v>0</v>
          </cell>
          <cell r="AG862">
            <v>0</v>
          </cell>
          <cell r="AJ862">
            <v>530391</v>
          </cell>
          <cell r="AK862">
            <v>6</v>
          </cell>
        </row>
        <row r="863">
          <cell r="E863" t="str">
            <v>Hóa chất xét nghiệm Ammonia, sử dụng cho máy hệ mở</v>
          </cell>
          <cell r="F863" t="str">
            <v>N08160
AMMONIA, ENZYMATIC, UV</v>
          </cell>
          <cell r="H863" t="str">
            <v>hộp</v>
          </cell>
          <cell r="I863" t="str">
            <v/>
          </cell>
          <cell r="J863" t="str">
            <v>Công ty TNHH Thiết bị Minh Tâm</v>
          </cell>
          <cell r="K863" t="str">
            <v>Dialab/Áo</v>
          </cell>
          <cell r="L863" t="str">
            <v>Áo</v>
          </cell>
          <cell r="M863" t="str">
            <v/>
          </cell>
          <cell r="N863" t="str">
            <v>220001426/PCBB-BYT</v>
          </cell>
          <cell r="O863">
            <v>11606700</v>
          </cell>
          <cell r="P863">
            <v>11606700</v>
          </cell>
          <cell r="Q863">
            <v>11606700</v>
          </cell>
          <cell r="R863">
            <v>11606700</v>
          </cell>
          <cell r="S863" t="str">
            <v>01231100</v>
          </cell>
          <cell r="T863" t="str">
            <v>2851/QĐ-BVQY103</v>
          </cell>
          <cell r="U863">
            <v>45716</v>
          </cell>
          <cell r="V863">
            <v>0</v>
          </cell>
          <cell r="W863">
            <v>0</v>
          </cell>
          <cell r="X863">
            <v>3</v>
          </cell>
          <cell r="Y863">
            <v>3</v>
          </cell>
          <cell r="Z863">
            <v>0</v>
          </cell>
          <cell r="AA863">
            <v>11606700</v>
          </cell>
          <cell r="AB863">
            <v>34820100</v>
          </cell>
          <cell r="AC863">
            <v>3</v>
          </cell>
          <cell r="AD863">
            <v>11606700</v>
          </cell>
          <cell r="AE863">
            <v>34820100</v>
          </cell>
          <cell r="AF863">
            <v>0</v>
          </cell>
          <cell r="AG863">
            <v>0</v>
          </cell>
          <cell r="AJ863">
            <v>386659</v>
          </cell>
          <cell r="AK863">
            <v>6</v>
          </cell>
        </row>
        <row r="864">
          <cell r="E864" t="str">
            <v>Hóa chất xét nghiệm Anti HBc</v>
          </cell>
          <cell r="F864" t="str">
            <v>Elecsys Anti-HBc II; 09014918190</v>
          </cell>
          <cell r="H864" t="str">
            <v>Test</v>
          </cell>
          <cell r="I864" t="str">
            <v/>
          </cell>
          <cell r="J864" t="str">
            <v>Công ty cổ phần thiết bị y tế Thành An</v>
          </cell>
          <cell r="K864" t="str">
            <v>Roche Diagnostics GmbH</v>
          </cell>
          <cell r="L864" t="str">
            <v>Đức</v>
          </cell>
          <cell r="M864" t="str">
            <v/>
          </cell>
          <cell r="N864" t="str">
            <v>2402950ĐKLH/BYT-HTTB</v>
          </cell>
          <cell r="O864">
            <v>44056</v>
          </cell>
          <cell r="P864">
            <v>44056</v>
          </cell>
          <cell r="Q864">
            <v>44056</v>
          </cell>
          <cell r="R864">
            <v>44056</v>
          </cell>
          <cell r="S864" t="str">
            <v>79641003</v>
          </cell>
          <cell r="T864" t="str">
            <v>823/QĐ_BVQY103</v>
          </cell>
          <cell r="U864">
            <v>45930</v>
          </cell>
          <cell r="V864">
            <v>0</v>
          </cell>
          <cell r="W864">
            <v>0</v>
          </cell>
          <cell r="X864">
            <v>200</v>
          </cell>
          <cell r="Y864">
            <v>200</v>
          </cell>
          <cell r="Z864">
            <v>0</v>
          </cell>
          <cell r="AA864">
            <v>44056</v>
          </cell>
          <cell r="AB864">
            <v>8811200</v>
          </cell>
          <cell r="AC864">
            <v>200</v>
          </cell>
          <cell r="AD864">
            <v>44056</v>
          </cell>
          <cell r="AE864">
            <v>8811200</v>
          </cell>
          <cell r="AF864">
            <v>0</v>
          </cell>
          <cell r="AG864">
            <v>0</v>
          </cell>
          <cell r="AJ864">
            <v>547055</v>
          </cell>
          <cell r="AK864">
            <v>409</v>
          </cell>
        </row>
        <row r="865">
          <cell r="E865" t="str">
            <v>Hóa chất xét nghiệm Anti HBc</v>
          </cell>
          <cell r="F865" t="str">
            <v>Elecsys Anti-HBc II; 09014918190</v>
          </cell>
          <cell r="H865" t="str">
            <v>Test</v>
          </cell>
          <cell r="I865" t="str">
            <v/>
          </cell>
          <cell r="J865" t="str">
            <v>Công ty cổ phần thiết bị y tế Thành An</v>
          </cell>
          <cell r="K865" t="str">
            <v>Roche Diagnostics GmbH</v>
          </cell>
          <cell r="L865" t="str">
            <v>Đức</v>
          </cell>
          <cell r="M865" t="str">
            <v/>
          </cell>
          <cell r="N865" t="str">
            <v>2402950ĐKLH/BYT-HTTB</v>
          </cell>
          <cell r="O865">
            <v>44056</v>
          </cell>
          <cell r="P865">
            <v>44056</v>
          </cell>
          <cell r="Q865">
            <v>44056</v>
          </cell>
          <cell r="R865">
            <v>44056</v>
          </cell>
          <cell r="S865" t="str">
            <v>79641001</v>
          </cell>
          <cell r="T865" t="str">
            <v>823/QĐ_BVQY103</v>
          </cell>
          <cell r="U865">
            <v>45930</v>
          </cell>
          <cell r="V865">
            <v>0</v>
          </cell>
          <cell r="W865">
            <v>0</v>
          </cell>
          <cell r="X865">
            <v>200</v>
          </cell>
          <cell r="Y865">
            <v>200</v>
          </cell>
          <cell r="Z865">
            <v>0</v>
          </cell>
          <cell r="AA865">
            <v>44056</v>
          </cell>
          <cell r="AB865">
            <v>8811200</v>
          </cell>
          <cell r="AC865">
            <v>200</v>
          </cell>
          <cell r="AD865">
            <v>44056</v>
          </cell>
          <cell r="AE865">
            <v>8811200</v>
          </cell>
          <cell r="AF865">
            <v>0</v>
          </cell>
          <cell r="AG865">
            <v>0</v>
          </cell>
          <cell r="AJ865">
            <v>540945</v>
          </cell>
          <cell r="AK865">
            <v>409</v>
          </cell>
        </row>
        <row r="866">
          <cell r="E866" t="str">
            <v>Hóa chất xét nghiệm Anti HBc</v>
          </cell>
          <cell r="F866" t="str">
            <v>09014918190 Elecsys Anti-HBc II_100</v>
          </cell>
          <cell r="H866" t="str">
            <v>Hộp</v>
          </cell>
          <cell r="I866" t="str">
            <v/>
          </cell>
          <cell r="J866" t="str">
            <v>Công ty Cổ phần Giải pháp Y tế Hà Nội</v>
          </cell>
          <cell r="K866" t="str">
            <v>Roche Diagnostics GmbH, Germany</v>
          </cell>
          <cell r="L866" t="str">
            <v/>
          </cell>
          <cell r="M866" t="str">
            <v/>
          </cell>
          <cell r="N866" t="str">
            <v>2300036ĐKLH/BYT-TB-CT</v>
          </cell>
          <cell r="O866">
            <v>4195800</v>
          </cell>
          <cell r="P866">
            <v>4195800</v>
          </cell>
          <cell r="Q866">
            <v>4195800</v>
          </cell>
          <cell r="R866">
            <v>4195800</v>
          </cell>
          <cell r="S866" t="str">
            <v>76842101</v>
          </cell>
          <cell r="T866" t="str">
            <v>2949_G4/QĐ-BVQY103</v>
          </cell>
          <cell r="U866">
            <v>45808</v>
          </cell>
          <cell r="V866">
            <v>0</v>
          </cell>
          <cell r="W866">
            <v>0</v>
          </cell>
          <cell r="X866">
            <v>5</v>
          </cell>
          <cell r="Y866">
            <v>5</v>
          </cell>
          <cell r="Z866">
            <v>0</v>
          </cell>
          <cell r="AA866">
            <v>4195800</v>
          </cell>
          <cell r="AB866">
            <v>20979000</v>
          </cell>
          <cell r="AC866">
            <v>5</v>
          </cell>
          <cell r="AD866">
            <v>4195800</v>
          </cell>
          <cell r="AE866">
            <v>20979000</v>
          </cell>
          <cell r="AF866">
            <v>0</v>
          </cell>
          <cell r="AG866">
            <v>0</v>
          </cell>
          <cell r="AJ866">
            <v>383308</v>
          </cell>
          <cell r="AK866">
            <v>409</v>
          </cell>
        </row>
        <row r="867">
          <cell r="E867" t="str">
            <v>Hóa chất xét nghiệm Anti HBC</v>
          </cell>
          <cell r="F867" t="str">
            <v>09014918190 Elecsys Anti-HBc II</v>
          </cell>
          <cell r="H867" t="str">
            <v>Hộp</v>
          </cell>
          <cell r="I867" t="str">
            <v/>
          </cell>
          <cell r="J867" t="str">
            <v>Công ty cổ phần thiết bị y tế Thành An</v>
          </cell>
          <cell r="K867" t="str">
            <v>Roche Diagnostics GmbH, Germany</v>
          </cell>
          <cell r="L867" t="str">
            <v>Đức</v>
          </cell>
          <cell r="M867" t="str">
            <v/>
          </cell>
          <cell r="N867" t="str">
            <v>2300036ĐKLH/BYT-TB-CT</v>
          </cell>
          <cell r="O867">
            <v>4405590</v>
          </cell>
          <cell r="P867">
            <v>4405590</v>
          </cell>
          <cell r="Q867">
            <v>4405590</v>
          </cell>
          <cell r="R867">
            <v>4405590</v>
          </cell>
          <cell r="S867" t="str">
            <v>79641001</v>
          </cell>
          <cell r="T867" t="str">
            <v>2850/QĐ-BVQY103</v>
          </cell>
          <cell r="U867">
            <v>45930</v>
          </cell>
          <cell r="V867">
            <v>0</v>
          </cell>
          <cell r="W867">
            <v>0</v>
          </cell>
          <cell r="X867">
            <v>2</v>
          </cell>
          <cell r="Y867">
            <v>2</v>
          </cell>
          <cell r="Z867">
            <v>0</v>
          </cell>
          <cell r="AA867">
            <v>4405590</v>
          </cell>
          <cell r="AB867">
            <v>8811180</v>
          </cell>
          <cell r="AC867">
            <v>2</v>
          </cell>
          <cell r="AD867">
            <v>4405590</v>
          </cell>
          <cell r="AE867">
            <v>8811180</v>
          </cell>
          <cell r="AF867">
            <v>0</v>
          </cell>
          <cell r="AG867">
            <v>0</v>
          </cell>
          <cell r="AJ867">
            <v>522955</v>
          </cell>
          <cell r="AK867">
            <v>409</v>
          </cell>
        </row>
        <row r="868">
          <cell r="E868" t="str">
            <v>Hóa chất xét nghiệm Anti HBC</v>
          </cell>
          <cell r="F868" t="str">
            <v>09014918190 Elecsys Anti-HBc II</v>
          </cell>
          <cell r="H868" t="str">
            <v>Hộp</v>
          </cell>
          <cell r="I868" t="str">
            <v/>
          </cell>
          <cell r="J868" t="str">
            <v>Công ty cổ phần thiết bị y tế Thành An</v>
          </cell>
          <cell r="K868" t="str">
            <v>Roche Diagnostics GmbH, Germany</v>
          </cell>
          <cell r="L868" t="str">
            <v>Đức</v>
          </cell>
          <cell r="M868" t="str">
            <v/>
          </cell>
          <cell r="N868" t="str">
            <v>2300036ĐKLH/BYT-TB-CT</v>
          </cell>
          <cell r="O868">
            <v>4405590</v>
          </cell>
          <cell r="P868">
            <v>4405590</v>
          </cell>
          <cell r="Q868">
            <v>4405590</v>
          </cell>
          <cell r="R868">
            <v>4405590</v>
          </cell>
          <cell r="S868" t="str">
            <v>76842101</v>
          </cell>
          <cell r="T868" t="str">
            <v>2850/QĐ-BVQY103</v>
          </cell>
          <cell r="U868">
            <v>45808</v>
          </cell>
          <cell r="V868">
            <v>0</v>
          </cell>
          <cell r="W868">
            <v>0</v>
          </cell>
          <cell r="X868">
            <v>2</v>
          </cell>
          <cell r="Y868">
            <v>2</v>
          </cell>
          <cell r="Z868">
            <v>0</v>
          </cell>
          <cell r="AA868">
            <v>4405590</v>
          </cell>
          <cell r="AB868">
            <v>8811180</v>
          </cell>
          <cell r="AC868">
            <v>2</v>
          </cell>
          <cell r="AD868">
            <v>4405590</v>
          </cell>
          <cell r="AE868">
            <v>8811180</v>
          </cell>
          <cell r="AF868">
            <v>0</v>
          </cell>
          <cell r="AG868">
            <v>0</v>
          </cell>
          <cell r="AJ868">
            <v>517963</v>
          </cell>
          <cell r="AK868">
            <v>409</v>
          </cell>
        </row>
        <row r="869">
          <cell r="E869" t="str">
            <v>Hóa chất xét nghiệm Anti HBc IgM</v>
          </cell>
          <cell r="F869" t="str">
            <v>Elecsys Anti-HBc IgM; 11820567122</v>
          </cell>
          <cell r="H869" t="str">
            <v>Test</v>
          </cell>
          <cell r="I869" t="str">
            <v/>
          </cell>
          <cell r="J869" t="str">
            <v>Công ty cổ phần thiết bị y tế Thành An</v>
          </cell>
          <cell r="K869" t="str">
            <v>Roche Diagnostics GmbH</v>
          </cell>
          <cell r="L869" t="str">
            <v>Đức</v>
          </cell>
          <cell r="M869" t="str">
            <v/>
          </cell>
          <cell r="N869" t="str">
            <v>2400313ĐKLH/BYT-HTTB</v>
          </cell>
          <cell r="O869">
            <v>61189</v>
          </cell>
          <cell r="P869">
            <v>61189</v>
          </cell>
          <cell r="Q869">
            <v>61189</v>
          </cell>
          <cell r="R869">
            <v>61189</v>
          </cell>
          <cell r="S869" t="str">
            <v>82694701</v>
          </cell>
          <cell r="T869" t="str">
            <v>823/QĐ_BVQY103</v>
          </cell>
          <cell r="U869">
            <v>45961</v>
          </cell>
          <cell r="V869">
            <v>0</v>
          </cell>
          <cell r="W869">
            <v>0</v>
          </cell>
          <cell r="X869">
            <v>600</v>
          </cell>
          <cell r="Y869">
            <v>600</v>
          </cell>
          <cell r="Z869">
            <v>0</v>
          </cell>
          <cell r="AA869">
            <v>61189</v>
          </cell>
          <cell r="AB869">
            <v>36713400</v>
          </cell>
          <cell r="AC869">
            <v>600</v>
          </cell>
          <cell r="AD869">
            <v>61189</v>
          </cell>
          <cell r="AE869">
            <v>36713400</v>
          </cell>
          <cell r="AF869">
            <v>0</v>
          </cell>
          <cell r="AG869">
            <v>0</v>
          </cell>
          <cell r="AJ869">
            <v>533559</v>
          </cell>
          <cell r="AK869">
            <v>606</v>
          </cell>
        </row>
        <row r="870">
          <cell r="E870" t="str">
            <v>Hóa chất xét nghiệm Anti HBC IgM</v>
          </cell>
          <cell r="F870" t="str">
            <v>11820567122 Elecsys Anti-HBc IgM</v>
          </cell>
          <cell r="H870" t="str">
            <v>Hộp</v>
          </cell>
          <cell r="I870" t="str">
            <v/>
          </cell>
          <cell r="J870" t="str">
            <v>Công ty cổ phần thiết bị y tế Thành An</v>
          </cell>
          <cell r="K870" t="str">
            <v>Roche Diagnostics GmbH, Germany</v>
          </cell>
          <cell r="L870" t="str">
            <v>Đức</v>
          </cell>
          <cell r="M870" t="str">
            <v/>
          </cell>
          <cell r="N870" t="str">
            <v>2400313ĐKLH/BYT-HTTB</v>
          </cell>
          <cell r="O870">
            <v>6118875</v>
          </cell>
          <cell r="P870">
            <v>6118875</v>
          </cell>
          <cell r="Q870">
            <v>6118875</v>
          </cell>
          <cell r="R870">
            <v>6118875</v>
          </cell>
          <cell r="S870" t="str">
            <v>79240401</v>
          </cell>
          <cell r="T870" t="str">
            <v>2850/QĐ-BVQY103</v>
          </cell>
          <cell r="U870">
            <v>45808</v>
          </cell>
          <cell r="V870">
            <v>0</v>
          </cell>
          <cell r="W870">
            <v>0</v>
          </cell>
          <cell r="X870">
            <v>2</v>
          </cell>
          <cell r="Y870">
            <v>2</v>
          </cell>
          <cell r="Z870">
            <v>0</v>
          </cell>
          <cell r="AA870">
            <v>6118875</v>
          </cell>
          <cell r="AB870">
            <v>12237750</v>
          </cell>
          <cell r="AC870">
            <v>2</v>
          </cell>
          <cell r="AD870">
            <v>6118875</v>
          </cell>
          <cell r="AE870">
            <v>12237750</v>
          </cell>
          <cell r="AF870">
            <v>0</v>
          </cell>
          <cell r="AG870">
            <v>0</v>
          </cell>
          <cell r="AJ870">
            <v>517962</v>
          </cell>
          <cell r="AK870">
            <v>606</v>
          </cell>
        </row>
        <row r="871">
          <cell r="E871" t="str">
            <v>Hóa chất xét nghiệm Anti HBC IgM</v>
          </cell>
          <cell r="F871" t="str">
            <v>11820567122 Elecsys Anti-HBc IgM</v>
          </cell>
          <cell r="H871" t="str">
            <v>Hộp</v>
          </cell>
          <cell r="I871" t="str">
            <v/>
          </cell>
          <cell r="J871" t="str">
            <v>Công ty Cổ phần Giải pháp Y tế Hà Nội</v>
          </cell>
          <cell r="K871" t="str">
            <v>Roche Diagnostics GmbH, Germany</v>
          </cell>
          <cell r="L871" t="str">
            <v>Đức</v>
          </cell>
          <cell r="M871" t="str">
            <v/>
          </cell>
          <cell r="N871" t="str">
            <v>SPCĐ-TTB-756-19</v>
          </cell>
          <cell r="O871">
            <v>5827500</v>
          </cell>
          <cell r="P871">
            <v>5827500</v>
          </cell>
          <cell r="Q871">
            <v>5827500</v>
          </cell>
          <cell r="R871">
            <v>5827500</v>
          </cell>
          <cell r="S871" t="str">
            <v>76832101</v>
          </cell>
          <cell r="T871" t="str">
            <v>2949_G4/QĐ-BVQY103</v>
          </cell>
          <cell r="U871">
            <v>45688</v>
          </cell>
          <cell r="V871">
            <v>0</v>
          </cell>
          <cell r="W871">
            <v>0</v>
          </cell>
          <cell r="X871">
            <v>4</v>
          </cell>
          <cell r="Y871">
            <v>4</v>
          </cell>
          <cell r="Z871">
            <v>0</v>
          </cell>
          <cell r="AA871">
            <v>5827500</v>
          </cell>
          <cell r="AB871">
            <v>23310000</v>
          </cell>
          <cell r="AC871">
            <v>4</v>
          </cell>
          <cell r="AD871">
            <v>5827500</v>
          </cell>
          <cell r="AE871">
            <v>23310000</v>
          </cell>
          <cell r="AF871">
            <v>0</v>
          </cell>
          <cell r="AG871">
            <v>0</v>
          </cell>
          <cell r="AJ871">
            <v>384750</v>
          </cell>
          <cell r="AK871">
            <v>606</v>
          </cell>
        </row>
        <row r="872">
          <cell r="E872" t="str">
            <v>Hóa chất xét nghiệm Anti Hbe</v>
          </cell>
          <cell r="F872" t="str">
            <v>11820613122 Elecsys Anti-HBe</v>
          </cell>
          <cell r="H872" t="str">
            <v>Test</v>
          </cell>
          <cell r="I872" t="str">
            <v/>
          </cell>
          <cell r="J872" t="str">
            <v>Công ty cổ phần thiết bị y tế Thành An</v>
          </cell>
          <cell r="K872" t="str">
            <v>Roche Diagnostics GmbH, Germany</v>
          </cell>
          <cell r="L872" t="str">
            <v>Đức</v>
          </cell>
          <cell r="M872" t="str">
            <v/>
          </cell>
          <cell r="N872" t="str">
            <v>SPCĐ-TTB-0016-14</v>
          </cell>
          <cell r="O872">
            <v>51399</v>
          </cell>
          <cell r="P872">
            <v>51399</v>
          </cell>
          <cell r="Q872">
            <v>51399</v>
          </cell>
          <cell r="R872">
            <v>51399</v>
          </cell>
          <cell r="S872" t="str">
            <v>82322101</v>
          </cell>
          <cell r="T872" t="str">
            <v>823/QĐ_BVQY103</v>
          </cell>
          <cell r="U872">
            <v>46203</v>
          </cell>
          <cell r="V872">
            <v>0</v>
          </cell>
          <cell r="W872">
            <v>0</v>
          </cell>
          <cell r="X872">
            <v>1500</v>
          </cell>
          <cell r="Y872">
            <v>1500</v>
          </cell>
          <cell r="Z872">
            <v>0</v>
          </cell>
          <cell r="AA872">
            <v>51399</v>
          </cell>
          <cell r="AB872">
            <v>77098500</v>
          </cell>
          <cell r="AC872">
            <v>1500</v>
          </cell>
          <cell r="AD872">
            <v>51399</v>
          </cell>
          <cell r="AE872">
            <v>77098500</v>
          </cell>
          <cell r="AF872">
            <v>0</v>
          </cell>
          <cell r="AG872">
            <v>0</v>
          </cell>
          <cell r="AJ872">
            <v>535047</v>
          </cell>
          <cell r="AK872">
            <v>2118</v>
          </cell>
        </row>
        <row r="873">
          <cell r="E873" t="str">
            <v>Hóa chất xét nghiệm Anti Hbe</v>
          </cell>
          <cell r="F873" t="str">
            <v>Elecsys Anti-HBe; 11820613122</v>
          </cell>
          <cell r="H873" t="str">
            <v>Hộp</v>
          </cell>
          <cell r="I873" t="str">
            <v/>
          </cell>
          <cell r="J873" t="str">
            <v>Công ty cổ phần thiết bị y tế Thành An</v>
          </cell>
          <cell r="K873" t="str">
            <v>Roche Diagnostics GmbH</v>
          </cell>
          <cell r="L873" t="str">
            <v>Đức</v>
          </cell>
          <cell r="M873" t="str">
            <v/>
          </cell>
          <cell r="N873" t="str">
            <v>2403588ĐKLH/BYT-HTTB</v>
          </cell>
          <cell r="O873">
            <v>5139855</v>
          </cell>
          <cell r="P873">
            <v>5139855</v>
          </cell>
          <cell r="Q873">
            <v>5139855</v>
          </cell>
          <cell r="R873">
            <v>5139855</v>
          </cell>
          <cell r="S873" t="str">
            <v>82322101</v>
          </cell>
          <cell r="T873" t="str">
            <v>148/QĐ-BVQY103</v>
          </cell>
          <cell r="U873">
            <v>46203</v>
          </cell>
          <cell r="V873">
            <v>0</v>
          </cell>
          <cell r="W873">
            <v>0</v>
          </cell>
          <cell r="X873">
            <v>5</v>
          </cell>
          <cell r="Y873">
            <v>5</v>
          </cell>
          <cell r="Z873">
            <v>0</v>
          </cell>
          <cell r="AA873">
            <v>5139855</v>
          </cell>
          <cell r="AB873">
            <v>25699275</v>
          </cell>
          <cell r="AC873">
            <v>5</v>
          </cell>
          <cell r="AD873">
            <v>5139855</v>
          </cell>
          <cell r="AE873">
            <v>25699275</v>
          </cell>
          <cell r="AF873">
            <v>0</v>
          </cell>
          <cell r="AG873">
            <v>0</v>
          </cell>
          <cell r="AJ873">
            <v>535041</v>
          </cell>
          <cell r="AK873">
            <v>2118</v>
          </cell>
        </row>
        <row r="874">
          <cell r="E874" t="str">
            <v>Hóa chất xét nghiệm Anti Hbe</v>
          </cell>
          <cell r="F874" t="str">
            <v>Elecsys Anti-HBe; 11820613122</v>
          </cell>
          <cell r="H874" t="str">
            <v>Hộp</v>
          </cell>
          <cell r="I874" t="str">
            <v/>
          </cell>
          <cell r="J874" t="str">
            <v>Công ty cổ phần thiết bị y tế Thành An</v>
          </cell>
          <cell r="K874" t="str">
            <v>Roche Diagnostics GmbH</v>
          </cell>
          <cell r="L874" t="str">
            <v>Đức</v>
          </cell>
          <cell r="M874" t="str">
            <v/>
          </cell>
          <cell r="N874" t="str">
            <v>2403588ĐKLH/BYT-HTTB</v>
          </cell>
          <cell r="O874">
            <v>5139855</v>
          </cell>
          <cell r="P874">
            <v>5139855</v>
          </cell>
          <cell r="Q874">
            <v>5139855</v>
          </cell>
          <cell r="R874">
            <v>5139855</v>
          </cell>
          <cell r="S874" t="str">
            <v>75880602</v>
          </cell>
          <cell r="T874" t="str">
            <v>148/QĐ-BVQY103</v>
          </cell>
          <cell r="U874">
            <v>45900</v>
          </cell>
          <cell r="V874">
            <v>0</v>
          </cell>
          <cell r="W874">
            <v>0</v>
          </cell>
          <cell r="X874">
            <v>3</v>
          </cell>
          <cell r="Y874">
            <v>3</v>
          </cell>
          <cell r="Z874">
            <v>0</v>
          </cell>
          <cell r="AA874">
            <v>5139855</v>
          </cell>
          <cell r="AB874">
            <v>15419565</v>
          </cell>
          <cell r="AC874">
            <v>3</v>
          </cell>
          <cell r="AD874">
            <v>5139855</v>
          </cell>
          <cell r="AE874">
            <v>15419565</v>
          </cell>
          <cell r="AF874">
            <v>0</v>
          </cell>
          <cell r="AG874">
            <v>0</v>
          </cell>
          <cell r="AJ874">
            <v>528231</v>
          </cell>
          <cell r="AK874">
            <v>2118</v>
          </cell>
        </row>
        <row r="875">
          <cell r="E875" t="str">
            <v>Hóa chất xét nghiệm Anti Hbe</v>
          </cell>
          <cell r="F875" t="str">
            <v>11820613122 Elecsys Anti-HBe</v>
          </cell>
          <cell r="H875" t="str">
            <v>Test</v>
          </cell>
          <cell r="I875" t="str">
            <v/>
          </cell>
          <cell r="J875" t="str">
            <v>Công ty cổ phần thiết bị y tế Thành An</v>
          </cell>
          <cell r="K875" t="str">
            <v>Roche Diagnostics GmbH, Germany</v>
          </cell>
          <cell r="L875" t="str">
            <v>Đức</v>
          </cell>
          <cell r="M875" t="str">
            <v/>
          </cell>
          <cell r="N875" t="str">
            <v>SPCĐ-TTB-0016-14</v>
          </cell>
          <cell r="O875">
            <v>51399</v>
          </cell>
          <cell r="P875">
            <v>51399</v>
          </cell>
          <cell r="Q875">
            <v>51399</v>
          </cell>
          <cell r="R875">
            <v>51399</v>
          </cell>
          <cell r="S875" t="str">
            <v>75880602</v>
          </cell>
          <cell r="T875" t="str">
            <v>4676/QĐ-BVQY103</v>
          </cell>
          <cell r="U875">
            <v>45900</v>
          </cell>
          <cell r="V875">
            <v>0</v>
          </cell>
          <cell r="W875">
            <v>0</v>
          </cell>
          <cell r="X875">
            <v>300</v>
          </cell>
          <cell r="Y875">
            <v>300</v>
          </cell>
          <cell r="Z875">
            <v>0</v>
          </cell>
          <cell r="AA875">
            <v>51399</v>
          </cell>
          <cell r="AB875">
            <v>15419700</v>
          </cell>
          <cell r="AC875">
            <v>300</v>
          </cell>
          <cell r="AD875">
            <v>51399</v>
          </cell>
          <cell r="AE875">
            <v>15419700</v>
          </cell>
          <cell r="AF875">
            <v>0</v>
          </cell>
          <cell r="AG875">
            <v>0</v>
          </cell>
          <cell r="AJ875">
            <v>527156</v>
          </cell>
          <cell r="AK875">
            <v>2118</v>
          </cell>
        </row>
        <row r="876">
          <cell r="E876" t="str">
            <v>Hóa chất xét nghiệm Anti Hbe</v>
          </cell>
          <cell r="F876" t="str">
            <v>11820613122 Elecsys Anti-HBe</v>
          </cell>
          <cell r="H876" t="str">
            <v>Test</v>
          </cell>
          <cell r="I876" t="str">
            <v/>
          </cell>
          <cell r="J876" t="str">
            <v>Công ty cổ phần thiết bị y tế Thành An</v>
          </cell>
          <cell r="K876" t="str">
            <v>Roche Diagnostics GmbH, Germany</v>
          </cell>
          <cell r="L876" t="str">
            <v>Đức</v>
          </cell>
          <cell r="M876" t="str">
            <v/>
          </cell>
          <cell r="N876" t="str">
            <v>SPCĐ-TTB-0016-14</v>
          </cell>
          <cell r="O876">
            <v>51399</v>
          </cell>
          <cell r="P876">
            <v>51399</v>
          </cell>
          <cell r="Q876">
            <v>51399</v>
          </cell>
          <cell r="R876">
            <v>51399</v>
          </cell>
          <cell r="S876" t="str">
            <v>75880601</v>
          </cell>
          <cell r="T876" t="str">
            <v>4676/QĐ-BVQY103</v>
          </cell>
          <cell r="U876">
            <v>45900</v>
          </cell>
          <cell r="V876">
            <v>0</v>
          </cell>
          <cell r="W876">
            <v>0</v>
          </cell>
          <cell r="X876">
            <v>300</v>
          </cell>
          <cell r="Y876">
            <v>300</v>
          </cell>
          <cell r="Z876">
            <v>0</v>
          </cell>
          <cell r="AA876">
            <v>51399</v>
          </cell>
          <cell r="AB876">
            <v>15419700</v>
          </cell>
          <cell r="AC876">
            <v>300</v>
          </cell>
          <cell r="AD876">
            <v>51399</v>
          </cell>
          <cell r="AE876">
            <v>15419700</v>
          </cell>
          <cell r="AF876">
            <v>0</v>
          </cell>
          <cell r="AG876">
            <v>0</v>
          </cell>
          <cell r="AJ876">
            <v>526396</v>
          </cell>
          <cell r="AK876">
            <v>2118</v>
          </cell>
        </row>
        <row r="877">
          <cell r="E877" t="str">
            <v>Hóa chất xét nghiệm Anti Hbe</v>
          </cell>
          <cell r="F877" t="str">
            <v>11820613122 Elecsys Anti-HBe</v>
          </cell>
          <cell r="H877" t="str">
            <v>Test</v>
          </cell>
          <cell r="I877" t="str">
            <v/>
          </cell>
          <cell r="J877" t="str">
            <v>Công ty cổ phần thiết bị y tế Thành An</v>
          </cell>
          <cell r="K877" t="str">
            <v>Roche Diagnostics GmbH, Germany</v>
          </cell>
          <cell r="L877" t="str">
            <v>Đức</v>
          </cell>
          <cell r="M877" t="str">
            <v/>
          </cell>
          <cell r="N877" t="str">
            <v>4101/QĐ-BYT</v>
          </cell>
          <cell r="O877">
            <v>5139855</v>
          </cell>
          <cell r="P877">
            <v>5139855</v>
          </cell>
          <cell r="Q877">
            <v>5139855</v>
          </cell>
          <cell r="R877">
            <v>5139855</v>
          </cell>
          <cell r="S877" t="str">
            <v>75880601</v>
          </cell>
          <cell r="T877" t="str">
            <v>4637/QĐ-BVQY103</v>
          </cell>
          <cell r="U877">
            <v>45900</v>
          </cell>
          <cell r="V877">
            <v>0</v>
          </cell>
          <cell r="W877">
            <v>0</v>
          </cell>
          <cell r="X877">
            <v>2</v>
          </cell>
          <cell r="Y877">
            <v>2</v>
          </cell>
          <cell r="Z877">
            <v>0</v>
          </cell>
          <cell r="AA877">
            <v>5139855</v>
          </cell>
          <cell r="AB877">
            <v>10279710</v>
          </cell>
          <cell r="AC877">
            <v>2</v>
          </cell>
          <cell r="AD877">
            <v>5139855</v>
          </cell>
          <cell r="AE877">
            <v>10279710</v>
          </cell>
          <cell r="AF877">
            <v>0</v>
          </cell>
          <cell r="AG877">
            <v>0</v>
          </cell>
          <cell r="AJ877">
            <v>522810</v>
          </cell>
          <cell r="AK877">
            <v>2118</v>
          </cell>
        </row>
        <row r="878">
          <cell r="E878" t="str">
            <v>Hóa chất xét nghiệm Anti Hbe</v>
          </cell>
          <cell r="F878" t="str">
            <v>11820613122 Elecsys Anti-HBe</v>
          </cell>
          <cell r="H878" t="str">
            <v>Test</v>
          </cell>
          <cell r="I878" t="str">
            <v/>
          </cell>
          <cell r="J878" t="str">
            <v>Công ty cổ phần thiết bị y tế Thành An</v>
          </cell>
          <cell r="K878" t="str">
            <v>Roche Diagnostics GmbH, Germany</v>
          </cell>
          <cell r="L878" t="str">
            <v>Đức</v>
          </cell>
          <cell r="M878" t="str">
            <v/>
          </cell>
          <cell r="N878" t="str">
            <v>SPCĐ-TTB-0016-14</v>
          </cell>
          <cell r="O878">
            <v>5139855</v>
          </cell>
          <cell r="P878">
            <v>5139855</v>
          </cell>
          <cell r="Q878">
            <v>5139855</v>
          </cell>
          <cell r="R878">
            <v>5139855</v>
          </cell>
          <cell r="S878" t="str">
            <v>75880601</v>
          </cell>
          <cell r="T878" t="str">
            <v>2850/QĐ-BVQY103</v>
          </cell>
          <cell r="U878">
            <v>45900</v>
          </cell>
          <cell r="V878">
            <v>0</v>
          </cell>
          <cell r="W878">
            <v>0</v>
          </cell>
          <cell r="X878">
            <v>8</v>
          </cell>
          <cell r="Y878">
            <v>8</v>
          </cell>
          <cell r="Z878">
            <v>0</v>
          </cell>
          <cell r="AA878">
            <v>5139855</v>
          </cell>
          <cell r="AB878">
            <v>41118840</v>
          </cell>
          <cell r="AC878">
            <v>8</v>
          </cell>
          <cell r="AD878">
            <v>5139855</v>
          </cell>
          <cell r="AE878">
            <v>41118840</v>
          </cell>
          <cell r="AF878">
            <v>0</v>
          </cell>
          <cell r="AG878">
            <v>0</v>
          </cell>
          <cell r="AJ878">
            <v>394723</v>
          </cell>
          <cell r="AK878">
            <v>2118</v>
          </cell>
        </row>
        <row r="879">
          <cell r="E879" t="str">
            <v>Hóa chất xét nghiệm Anti HBs</v>
          </cell>
          <cell r="F879" t="str">
            <v>08498598190 Elecsys Anti-HBs II</v>
          </cell>
          <cell r="H879" t="str">
            <v>Test</v>
          </cell>
          <cell r="I879" t="str">
            <v/>
          </cell>
          <cell r="J879" t="str">
            <v>Công ty cổ phần thiết bị y tế Thành An</v>
          </cell>
          <cell r="K879" t="str">
            <v>Roche Diagnostics GmbH, Germany</v>
          </cell>
          <cell r="L879" t="str">
            <v>Đức</v>
          </cell>
          <cell r="M879" t="str">
            <v/>
          </cell>
          <cell r="N879" t="str">
            <v>508/BYT-TB-CT</v>
          </cell>
          <cell r="O879">
            <v>26923</v>
          </cell>
          <cell r="P879">
            <v>26923</v>
          </cell>
          <cell r="Q879">
            <v>26923</v>
          </cell>
          <cell r="R879">
            <v>26923</v>
          </cell>
          <cell r="S879" t="str">
            <v>80310201</v>
          </cell>
          <cell r="T879" t="str">
            <v>823/QĐ_BVQY103</v>
          </cell>
          <cell r="U879">
            <v>46142</v>
          </cell>
          <cell r="V879">
            <v>0</v>
          </cell>
          <cell r="W879">
            <v>0</v>
          </cell>
          <cell r="X879">
            <v>800</v>
          </cell>
          <cell r="Y879">
            <v>800</v>
          </cell>
          <cell r="Z879">
            <v>0</v>
          </cell>
          <cell r="AA879">
            <v>26923</v>
          </cell>
          <cell r="AB879">
            <v>21538400</v>
          </cell>
          <cell r="AC879">
            <v>800</v>
          </cell>
          <cell r="AD879">
            <v>26923</v>
          </cell>
          <cell r="AE879">
            <v>21538400</v>
          </cell>
          <cell r="AF879">
            <v>0</v>
          </cell>
          <cell r="AG879">
            <v>0</v>
          </cell>
          <cell r="AJ879">
            <v>544629</v>
          </cell>
          <cell r="AK879">
            <v>1703</v>
          </cell>
        </row>
        <row r="880">
          <cell r="E880" t="str">
            <v>Hóa chất xét nghiệm Anti HBs</v>
          </cell>
          <cell r="F880" t="str">
            <v>08498598190 Elecsys Anti-HBs II</v>
          </cell>
          <cell r="H880" t="str">
            <v>Test</v>
          </cell>
          <cell r="I880" t="str">
            <v/>
          </cell>
          <cell r="J880" t="str">
            <v>Công ty cổ phần thiết bị y tế Thành An</v>
          </cell>
          <cell r="K880" t="str">
            <v>Roche Diagnostics GmbH, Germany</v>
          </cell>
          <cell r="L880" t="str">
            <v>Đức</v>
          </cell>
          <cell r="M880" t="str">
            <v/>
          </cell>
          <cell r="N880" t="str">
            <v>508/BYT-TB-CT</v>
          </cell>
          <cell r="O880">
            <v>26923</v>
          </cell>
          <cell r="P880">
            <v>26923</v>
          </cell>
          <cell r="Q880">
            <v>26923</v>
          </cell>
          <cell r="R880">
            <v>26923</v>
          </cell>
          <cell r="S880" t="str">
            <v>77792303</v>
          </cell>
          <cell r="T880" t="str">
            <v>823/QĐ_BVQY103</v>
          </cell>
          <cell r="U880">
            <v>45991</v>
          </cell>
          <cell r="V880">
            <v>0</v>
          </cell>
          <cell r="W880">
            <v>0</v>
          </cell>
          <cell r="X880">
            <v>300</v>
          </cell>
          <cell r="Y880">
            <v>300</v>
          </cell>
          <cell r="Z880">
            <v>0</v>
          </cell>
          <cell r="AA880">
            <v>26923</v>
          </cell>
          <cell r="AB880">
            <v>8076900</v>
          </cell>
          <cell r="AC880">
            <v>300</v>
          </cell>
          <cell r="AD880">
            <v>26923</v>
          </cell>
          <cell r="AE880">
            <v>8076900</v>
          </cell>
          <cell r="AF880">
            <v>0</v>
          </cell>
          <cell r="AG880">
            <v>0</v>
          </cell>
          <cell r="AJ880">
            <v>540946</v>
          </cell>
          <cell r="AK880">
            <v>1703</v>
          </cell>
        </row>
        <row r="881">
          <cell r="E881" t="str">
            <v>Hóa chất xét nghiệm Anti HBs</v>
          </cell>
          <cell r="F881" t="str">
            <v>08498598190 Elecsys Anti-HBs II</v>
          </cell>
          <cell r="H881" t="str">
            <v>Test</v>
          </cell>
          <cell r="I881" t="str">
            <v/>
          </cell>
          <cell r="J881" t="str">
            <v>Công ty cổ phần thiết bị y tế Thành An</v>
          </cell>
          <cell r="K881" t="str">
            <v>Roche Diagnostics GmbH, Germany</v>
          </cell>
          <cell r="L881" t="str">
            <v>Đức</v>
          </cell>
          <cell r="M881" t="str">
            <v/>
          </cell>
          <cell r="N881" t="str">
            <v>508/BYT-TB-CT</v>
          </cell>
          <cell r="O881">
            <v>26923</v>
          </cell>
          <cell r="P881">
            <v>26923</v>
          </cell>
          <cell r="Q881">
            <v>26923</v>
          </cell>
          <cell r="R881">
            <v>26923</v>
          </cell>
          <cell r="S881" t="str">
            <v>77792301</v>
          </cell>
          <cell r="T881" t="str">
            <v>823/QĐ_BVQY103</v>
          </cell>
          <cell r="U881">
            <v>45991</v>
          </cell>
          <cell r="V881">
            <v>0</v>
          </cell>
          <cell r="W881">
            <v>0</v>
          </cell>
          <cell r="X881">
            <v>600</v>
          </cell>
          <cell r="Y881">
            <v>600</v>
          </cell>
          <cell r="Z881">
            <v>0</v>
          </cell>
          <cell r="AA881">
            <v>26923</v>
          </cell>
          <cell r="AB881">
            <v>16153800</v>
          </cell>
          <cell r="AC881">
            <v>600</v>
          </cell>
          <cell r="AD881">
            <v>26923</v>
          </cell>
          <cell r="AE881">
            <v>16153800</v>
          </cell>
          <cell r="AF881">
            <v>0</v>
          </cell>
          <cell r="AG881">
            <v>0</v>
          </cell>
          <cell r="AJ881">
            <v>533492</v>
          </cell>
          <cell r="AK881">
            <v>1703</v>
          </cell>
        </row>
        <row r="882">
          <cell r="E882" t="str">
            <v>Hóa chất xét nghiệm Anti HBs</v>
          </cell>
          <cell r="F882" t="str">
            <v>Elecsys Anti-HBs II; 08498598190</v>
          </cell>
          <cell r="H882" t="str">
            <v>Hộp</v>
          </cell>
          <cell r="I882" t="str">
            <v/>
          </cell>
          <cell r="J882" t="str">
            <v>Công ty cổ phần thiết bị y tế Thành An</v>
          </cell>
          <cell r="K882" t="str">
            <v>Roche Diagnostics GmbH</v>
          </cell>
          <cell r="L882" t="str">
            <v>Đức</v>
          </cell>
          <cell r="M882" t="str">
            <v/>
          </cell>
          <cell r="N882" t="str">
            <v>2404158ĐKLH/BYT-HTTB</v>
          </cell>
          <cell r="O882">
            <v>2692305</v>
          </cell>
          <cell r="P882">
            <v>2692305</v>
          </cell>
          <cell r="Q882">
            <v>2692305</v>
          </cell>
          <cell r="R882">
            <v>2692305</v>
          </cell>
          <cell r="S882" t="str">
            <v>77792301</v>
          </cell>
          <cell r="T882" t="str">
            <v>148/QĐ-BVQY103</v>
          </cell>
          <cell r="U882">
            <v>45991</v>
          </cell>
          <cell r="V882">
            <v>0</v>
          </cell>
          <cell r="W882">
            <v>0</v>
          </cell>
          <cell r="X882">
            <v>1</v>
          </cell>
          <cell r="Y882">
            <v>1</v>
          </cell>
          <cell r="Z882">
            <v>0</v>
          </cell>
          <cell r="AA882">
            <v>2692305</v>
          </cell>
          <cell r="AB882">
            <v>2692305</v>
          </cell>
          <cell r="AC882">
            <v>1</v>
          </cell>
          <cell r="AD882">
            <v>2692305</v>
          </cell>
          <cell r="AE882">
            <v>2692305</v>
          </cell>
          <cell r="AF882">
            <v>0</v>
          </cell>
          <cell r="AG882">
            <v>0</v>
          </cell>
          <cell r="AJ882">
            <v>528233</v>
          </cell>
          <cell r="AK882">
            <v>1703</v>
          </cell>
        </row>
        <row r="883">
          <cell r="E883" t="str">
            <v>Hóa chất xét nghiệm Anti HBs</v>
          </cell>
          <cell r="F883" t="str">
            <v>08498598190 Elecsys Anti-HBs II</v>
          </cell>
          <cell r="H883" t="str">
            <v>Test</v>
          </cell>
          <cell r="I883" t="str">
            <v/>
          </cell>
          <cell r="J883" t="str">
            <v>Công ty cổ phần thiết bị y tế Thành An</v>
          </cell>
          <cell r="K883" t="str">
            <v>Roche Diagnostics GmbH, Germany</v>
          </cell>
          <cell r="L883" t="str">
            <v>Đức</v>
          </cell>
          <cell r="M883" t="str">
            <v/>
          </cell>
          <cell r="N883" t="str">
            <v>508/BYT-TB-CT</v>
          </cell>
          <cell r="O883">
            <v>2692305</v>
          </cell>
          <cell r="P883">
            <v>2692305</v>
          </cell>
          <cell r="Q883">
            <v>2692305</v>
          </cell>
          <cell r="R883">
            <v>2692305</v>
          </cell>
          <cell r="S883" t="str">
            <v>77792301</v>
          </cell>
          <cell r="T883" t="str">
            <v>2850/QĐ-BVQY103</v>
          </cell>
          <cell r="U883">
            <v>45991</v>
          </cell>
          <cell r="V883">
            <v>0</v>
          </cell>
          <cell r="W883">
            <v>0</v>
          </cell>
          <cell r="X883">
            <v>1</v>
          </cell>
          <cell r="Y883">
            <v>1</v>
          </cell>
          <cell r="Z883">
            <v>0</v>
          </cell>
          <cell r="AA883">
            <v>2692305</v>
          </cell>
          <cell r="AB883">
            <v>2692305</v>
          </cell>
          <cell r="AC883">
            <v>1</v>
          </cell>
          <cell r="AD883">
            <v>2692305</v>
          </cell>
          <cell r="AE883">
            <v>2692305</v>
          </cell>
          <cell r="AF883">
            <v>0</v>
          </cell>
          <cell r="AG883">
            <v>0</v>
          </cell>
          <cell r="AJ883">
            <v>517961</v>
          </cell>
          <cell r="AK883">
            <v>1703</v>
          </cell>
        </row>
        <row r="884">
          <cell r="E884" t="str">
            <v>Hóa chất xét nghiệm Anti HBs</v>
          </cell>
          <cell r="F884" t="str">
            <v>08498598190 Elecsys Anti-HBs II</v>
          </cell>
          <cell r="H884" t="str">
            <v>Test</v>
          </cell>
          <cell r="I884" t="str">
            <v/>
          </cell>
          <cell r="J884" t="str">
            <v>Công ty cổ phần thiết bị y tế Thành An</v>
          </cell>
          <cell r="K884" t="str">
            <v>Roche Diagnostics GmbH, Germany</v>
          </cell>
          <cell r="L884" t="str">
            <v>Đức</v>
          </cell>
          <cell r="M884" t="str">
            <v/>
          </cell>
          <cell r="N884" t="str">
            <v>508/BYT-TB-CT</v>
          </cell>
          <cell r="O884">
            <v>2692305</v>
          </cell>
          <cell r="P884">
            <v>2692305</v>
          </cell>
          <cell r="Q884">
            <v>2692305</v>
          </cell>
          <cell r="R884">
            <v>2692305</v>
          </cell>
          <cell r="S884" t="str">
            <v>71433305</v>
          </cell>
          <cell r="T884" t="str">
            <v>2850/QĐ-BVQY103</v>
          </cell>
          <cell r="U884">
            <v>45688</v>
          </cell>
          <cell r="V884">
            <v>0</v>
          </cell>
          <cell r="W884">
            <v>0</v>
          </cell>
          <cell r="X884">
            <v>1</v>
          </cell>
          <cell r="Y884">
            <v>1</v>
          </cell>
          <cell r="Z884">
            <v>0</v>
          </cell>
          <cell r="AA884">
            <v>2692305</v>
          </cell>
          <cell r="AB884">
            <v>2692305</v>
          </cell>
          <cell r="AC884">
            <v>1</v>
          </cell>
          <cell r="AD884">
            <v>2692305</v>
          </cell>
          <cell r="AE884">
            <v>2692305</v>
          </cell>
          <cell r="AF884">
            <v>0</v>
          </cell>
          <cell r="AG884">
            <v>0</v>
          </cell>
          <cell r="AJ884">
            <v>394721</v>
          </cell>
          <cell r="AK884">
            <v>1703</v>
          </cell>
        </row>
        <row r="885">
          <cell r="E885" t="str">
            <v>Hóa chất xét nghiệm Anti HCV</v>
          </cell>
          <cell r="F885" t="str">
            <v>08836981190 Elecsys Anti-HCV II</v>
          </cell>
          <cell r="H885" t="str">
            <v>Test</v>
          </cell>
          <cell r="I885" t="str">
            <v/>
          </cell>
          <cell r="J885" t="str">
            <v>Công ty cổ phần thiết bị y tế Thành An</v>
          </cell>
          <cell r="K885" t="str">
            <v>Roche Diagnostics GmbH, Germany</v>
          </cell>
          <cell r="L885" t="str">
            <v>Đức</v>
          </cell>
          <cell r="M885" t="str">
            <v/>
          </cell>
          <cell r="N885" t="str">
            <v>2400495ĐKLH/BYT-HTTB</v>
          </cell>
          <cell r="O885">
            <v>75874</v>
          </cell>
          <cell r="P885">
            <v>75874</v>
          </cell>
          <cell r="Q885">
            <v>75874</v>
          </cell>
          <cell r="R885">
            <v>75874</v>
          </cell>
          <cell r="S885" t="str">
            <v>84597701</v>
          </cell>
          <cell r="T885" t="str">
            <v>823/QĐ_BVQY103</v>
          </cell>
          <cell r="U885">
            <v>45991</v>
          </cell>
          <cell r="V885">
            <v>0</v>
          </cell>
          <cell r="W885">
            <v>0</v>
          </cell>
          <cell r="X885">
            <v>3800</v>
          </cell>
          <cell r="Y885">
            <v>3800</v>
          </cell>
          <cell r="Z885">
            <v>0</v>
          </cell>
          <cell r="AA885">
            <v>75874</v>
          </cell>
          <cell r="AB885">
            <v>288321200</v>
          </cell>
          <cell r="AC885">
            <v>3800</v>
          </cell>
          <cell r="AD885">
            <v>75874</v>
          </cell>
          <cell r="AE885">
            <v>288321200</v>
          </cell>
          <cell r="AF885">
            <v>0</v>
          </cell>
          <cell r="AG885">
            <v>0</v>
          </cell>
          <cell r="AJ885">
            <v>540947</v>
          </cell>
          <cell r="AK885">
            <v>6838</v>
          </cell>
        </row>
        <row r="886">
          <cell r="E886" t="str">
            <v>Hóa chất xét nghiệm Anti HCV</v>
          </cell>
          <cell r="F886" t="str">
            <v>Elecsys Anti-HCV II; 08836981190</v>
          </cell>
          <cell r="H886" t="str">
            <v>Hộp</v>
          </cell>
          <cell r="I886" t="str">
            <v/>
          </cell>
          <cell r="J886" t="str">
            <v>Công ty cổ phần thiết bị y tế Thành An</v>
          </cell>
          <cell r="K886" t="str">
            <v>Roche Diagnostics GmbH</v>
          </cell>
          <cell r="L886" t="str">
            <v>Đức</v>
          </cell>
          <cell r="M886" t="str">
            <v/>
          </cell>
          <cell r="N886" t="str">
            <v>2400495ĐKLH/BYT-HTTB</v>
          </cell>
          <cell r="O886">
            <v>7587405</v>
          </cell>
          <cell r="P886">
            <v>7587405</v>
          </cell>
          <cell r="Q886">
            <v>7587405</v>
          </cell>
          <cell r="R886">
            <v>7587405</v>
          </cell>
          <cell r="S886" t="str">
            <v>84597701</v>
          </cell>
          <cell r="T886" t="str">
            <v>148/QĐ-BVQY103</v>
          </cell>
          <cell r="U886">
            <v>45991</v>
          </cell>
          <cell r="V886">
            <v>0</v>
          </cell>
          <cell r="W886">
            <v>0</v>
          </cell>
          <cell r="X886">
            <v>7</v>
          </cell>
          <cell r="Y886">
            <v>7</v>
          </cell>
          <cell r="Z886">
            <v>0</v>
          </cell>
          <cell r="AA886">
            <v>7587405</v>
          </cell>
          <cell r="AB886">
            <v>53111835</v>
          </cell>
          <cell r="AC886">
            <v>7</v>
          </cell>
          <cell r="AD886">
            <v>7587405</v>
          </cell>
          <cell r="AE886">
            <v>53111835</v>
          </cell>
          <cell r="AF886">
            <v>0</v>
          </cell>
          <cell r="AG886">
            <v>0</v>
          </cell>
          <cell r="AJ886">
            <v>538349</v>
          </cell>
          <cell r="AK886">
            <v>6838</v>
          </cell>
        </row>
        <row r="887">
          <cell r="E887" t="str">
            <v>Hóa chất xét nghiệm Anti HCV</v>
          </cell>
          <cell r="F887" t="str">
            <v>Elecsys Anti-HCV II; 08836981190</v>
          </cell>
          <cell r="H887" t="str">
            <v>Hộp</v>
          </cell>
          <cell r="I887" t="str">
            <v/>
          </cell>
          <cell r="J887" t="str">
            <v>Công ty cổ phần thiết bị y tế Thành An</v>
          </cell>
          <cell r="K887" t="str">
            <v>Roche Diagnostics GmbH</v>
          </cell>
          <cell r="L887" t="str">
            <v>Đức</v>
          </cell>
          <cell r="M887" t="str">
            <v/>
          </cell>
          <cell r="N887" t="str">
            <v>2400495ĐKLH/BYT-HTTB</v>
          </cell>
          <cell r="O887">
            <v>7587405</v>
          </cell>
          <cell r="P887">
            <v>7587405</v>
          </cell>
          <cell r="Q887">
            <v>7587405</v>
          </cell>
          <cell r="R887">
            <v>7587405</v>
          </cell>
          <cell r="S887" t="str">
            <v>82303903</v>
          </cell>
          <cell r="T887" t="str">
            <v>148/QĐ-BVQY103</v>
          </cell>
          <cell r="U887">
            <v>45869</v>
          </cell>
          <cell r="V887">
            <v>0</v>
          </cell>
          <cell r="W887">
            <v>0</v>
          </cell>
          <cell r="X887">
            <v>6</v>
          </cell>
          <cell r="Y887">
            <v>6</v>
          </cell>
          <cell r="Z887">
            <v>0</v>
          </cell>
          <cell r="AA887">
            <v>7587405</v>
          </cell>
          <cell r="AB887">
            <v>45524430</v>
          </cell>
          <cell r="AC887">
            <v>6</v>
          </cell>
          <cell r="AD887">
            <v>7587405</v>
          </cell>
          <cell r="AE887">
            <v>45524430</v>
          </cell>
          <cell r="AF887">
            <v>0</v>
          </cell>
          <cell r="AG887">
            <v>0</v>
          </cell>
          <cell r="AJ887">
            <v>530664</v>
          </cell>
          <cell r="AK887">
            <v>6838</v>
          </cell>
        </row>
        <row r="888">
          <cell r="E888" t="str">
            <v>Hóa chất xét nghiệm Anti HCV</v>
          </cell>
          <cell r="F888" t="str">
            <v>08836981190 Elecsys Anti-HCV II</v>
          </cell>
          <cell r="H888" t="str">
            <v>Test</v>
          </cell>
          <cell r="I888" t="str">
            <v/>
          </cell>
          <cell r="J888" t="str">
            <v>Công ty cổ phần thiết bị y tế Thành An</v>
          </cell>
          <cell r="K888" t="str">
            <v>Roche Diagnostics GmbH, Germany</v>
          </cell>
          <cell r="L888" t="str">
            <v>Đức</v>
          </cell>
          <cell r="M888" t="str">
            <v/>
          </cell>
          <cell r="N888" t="str">
            <v>2400495ĐKLH/BYT-HTTB</v>
          </cell>
          <cell r="O888">
            <v>75874</v>
          </cell>
          <cell r="P888">
            <v>75874</v>
          </cell>
          <cell r="Q888">
            <v>75874</v>
          </cell>
          <cell r="R888">
            <v>75874</v>
          </cell>
          <cell r="S888" t="str">
            <v>82303903</v>
          </cell>
          <cell r="T888" t="str">
            <v>4676/QĐ-BVQY103</v>
          </cell>
          <cell r="U888">
            <v>45869</v>
          </cell>
          <cell r="V888">
            <v>0</v>
          </cell>
          <cell r="W888">
            <v>0</v>
          </cell>
          <cell r="X888">
            <v>500</v>
          </cell>
          <cell r="Y888">
            <v>500</v>
          </cell>
          <cell r="Z888">
            <v>0</v>
          </cell>
          <cell r="AA888">
            <v>75874</v>
          </cell>
          <cell r="AB888">
            <v>37937000</v>
          </cell>
          <cell r="AC888">
            <v>500</v>
          </cell>
          <cell r="AD888">
            <v>75874</v>
          </cell>
          <cell r="AE888">
            <v>37937000</v>
          </cell>
          <cell r="AF888">
            <v>0</v>
          </cell>
          <cell r="AG888">
            <v>0</v>
          </cell>
          <cell r="AJ888">
            <v>529384</v>
          </cell>
          <cell r="AK888">
            <v>6838</v>
          </cell>
        </row>
        <row r="889">
          <cell r="E889" t="str">
            <v>Hóa chất xét nghiệm Anti HCV</v>
          </cell>
          <cell r="F889" t="str">
            <v>08836981190 Elecsys Anti-HCV II</v>
          </cell>
          <cell r="H889" t="str">
            <v>Test</v>
          </cell>
          <cell r="I889" t="str">
            <v/>
          </cell>
          <cell r="J889" t="str">
            <v>Công ty cổ phần thiết bị y tế Thành An</v>
          </cell>
          <cell r="K889" t="str">
            <v>Roche Diagnostics GmbH, Germany</v>
          </cell>
          <cell r="L889" t="str">
            <v>Đức</v>
          </cell>
          <cell r="M889" t="str">
            <v/>
          </cell>
          <cell r="N889" t="str">
            <v>2400495ĐKLH/BYT-HTTB</v>
          </cell>
          <cell r="O889">
            <v>75874</v>
          </cell>
          <cell r="P889">
            <v>75874</v>
          </cell>
          <cell r="Q889">
            <v>75874</v>
          </cell>
          <cell r="R889">
            <v>75874</v>
          </cell>
          <cell r="S889" t="str">
            <v>82303901</v>
          </cell>
          <cell r="T889" t="str">
            <v>4676/QĐ-BVQY103</v>
          </cell>
          <cell r="U889">
            <v>45869</v>
          </cell>
          <cell r="V889">
            <v>0</v>
          </cell>
          <cell r="W889">
            <v>0</v>
          </cell>
          <cell r="X889">
            <v>1300</v>
          </cell>
          <cell r="Y889">
            <v>1300</v>
          </cell>
          <cell r="Z889">
            <v>0</v>
          </cell>
          <cell r="AA889">
            <v>75874</v>
          </cell>
          <cell r="AB889">
            <v>98636200</v>
          </cell>
          <cell r="AC889">
            <v>1300</v>
          </cell>
          <cell r="AD889">
            <v>75874</v>
          </cell>
          <cell r="AE889">
            <v>98636200</v>
          </cell>
          <cell r="AF889">
            <v>0</v>
          </cell>
          <cell r="AG889">
            <v>0</v>
          </cell>
          <cell r="AJ889">
            <v>527155</v>
          </cell>
          <cell r="AK889">
            <v>6838</v>
          </cell>
        </row>
        <row r="890">
          <cell r="E890" t="str">
            <v>Hóa chất xét nghiệm Anti HCV</v>
          </cell>
          <cell r="F890" t="str">
            <v>08836981190 Elecsys Anti-HCV II</v>
          </cell>
          <cell r="H890" t="str">
            <v>Test</v>
          </cell>
          <cell r="I890" t="str">
            <v/>
          </cell>
          <cell r="J890" t="str">
            <v>Công ty cổ phần thiết bị y tế Thành An</v>
          </cell>
          <cell r="K890" t="str">
            <v>Roche Diagnostics GmbH, Germany</v>
          </cell>
          <cell r="L890" t="str">
            <v>Đức</v>
          </cell>
          <cell r="M890" t="str">
            <v/>
          </cell>
          <cell r="N890" t="str">
            <v>2400495ĐKLH/BYT-HTTB</v>
          </cell>
          <cell r="O890">
            <v>75874</v>
          </cell>
          <cell r="P890">
            <v>75874</v>
          </cell>
          <cell r="Q890">
            <v>75874</v>
          </cell>
          <cell r="R890">
            <v>75874</v>
          </cell>
          <cell r="S890" t="str">
            <v>80491603</v>
          </cell>
          <cell r="T890" t="str">
            <v>4676/QĐ-BVQY103</v>
          </cell>
          <cell r="U890">
            <v>45777</v>
          </cell>
          <cell r="V890">
            <v>0</v>
          </cell>
          <cell r="W890">
            <v>0</v>
          </cell>
          <cell r="X890">
            <v>1000</v>
          </cell>
          <cell r="Y890">
            <v>1000</v>
          </cell>
          <cell r="Z890">
            <v>0</v>
          </cell>
          <cell r="AA890">
            <v>75874</v>
          </cell>
          <cell r="AB890">
            <v>75874000</v>
          </cell>
          <cell r="AC890">
            <v>1000</v>
          </cell>
          <cell r="AD890">
            <v>75874</v>
          </cell>
          <cell r="AE890">
            <v>75874000</v>
          </cell>
          <cell r="AF890">
            <v>0</v>
          </cell>
          <cell r="AG890">
            <v>0</v>
          </cell>
          <cell r="AJ890">
            <v>524174</v>
          </cell>
          <cell r="AK890">
            <v>6838</v>
          </cell>
        </row>
        <row r="891">
          <cell r="E891" t="str">
            <v>Hóa chất xét nghiệm Anti HCV</v>
          </cell>
          <cell r="F891" t="str">
            <v>08836981190 Elecsys Anti-HCV II</v>
          </cell>
          <cell r="H891" t="str">
            <v>Test</v>
          </cell>
          <cell r="I891" t="str">
            <v/>
          </cell>
          <cell r="J891" t="str">
            <v>Công ty cổ phần thiết bị y tế Thành An</v>
          </cell>
          <cell r="K891" t="str">
            <v>Roche Diagnostics GmbH, Germany</v>
          </cell>
          <cell r="L891" t="str">
            <v>Đức</v>
          </cell>
          <cell r="M891" t="str">
            <v/>
          </cell>
          <cell r="N891" t="str">
            <v>2400495ĐKLH/BYT-HTTB</v>
          </cell>
          <cell r="O891">
            <v>75874</v>
          </cell>
          <cell r="P891">
            <v>75874</v>
          </cell>
          <cell r="Q891">
            <v>75874</v>
          </cell>
          <cell r="R891">
            <v>75874</v>
          </cell>
          <cell r="S891" t="str">
            <v>80491601</v>
          </cell>
          <cell r="T891" t="str">
            <v>4676/QĐ-BVQY103</v>
          </cell>
          <cell r="U891">
            <v>45777</v>
          </cell>
          <cell r="V891">
            <v>0</v>
          </cell>
          <cell r="W891">
            <v>0</v>
          </cell>
          <cell r="X891">
            <v>200</v>
          </cell>
          <cell r="Y891">
            <v>200</v>
          </cell>
          <cell r="Z891">
            <v>0</v>
          </cell>
          <cell r="AA891">
            <v>75874</v>
          </cell>
          <cell r="AB891">
            <v>15174800</v>
          </cell>
          <cell r="AC891">
            <v>200</v>
          </cell>
          <cell r="AD891">
            <v>75874</v>
          </cell>
          <cell r="AE891">
            <v>15174800</v>
          </cell>
          <cell r="AF891">
            <v>0</v>
          </cell>
          <cell r="AG891">
            <v>0</v>
          </cell>
          <cell r="AJ891">
            <v>524137</v>
          </cell>
          <cell r="AK891">
            <v>6838</v>
          </cell>
        </row>
        <row r="892">
          <cell r="E892" t="str">
            <v>Hóa chất xét nghiệm Anti HCV</v>
          </cell>
          <cell r="F892" t="str">
            <v>08836981190 Elecsys Anti-HCV II</v>
          </cell>
          <cell r="H892" t="str">
            <v>Test</v>
          </cell>
          <cell r="I892" t="str">
            <v/>
          </cell>
          <cell r="J892" t="str">
            <v>Công ty cổ phần thiết bị y tế Thành An</v>
          </cell>
          <cell r="K892" t="str">
            <v>Roche Diagnostics GmbH, Germany</v>
          </cell>
          <cell r="L892" t="str">
            <v>Đức</v>
          </cell>
          <cell r="M892" t="str">
            <v/>
          </cell>
          <cell r="N892" t="str">
            <v>2400495ĐKLH/BYT-HTTB</v>
          </cell>
          <cell r="O892">
            <v>7587405</v>
          </cell>
          <cell r="P892">
            <v>7587405</v>
          </cell>
          <cell r="Q892">
            <v>7587405</v>
          </cell>
          <cell r="R892">
            <v>7587405</v>
          </cell>
          <cell r="S892" t="str">
            <v>80491601</v>
          </cell>
          <cell r="T892" t="str">
            <v>2965/QĐ-BVQY103</v>
          </cell>
          <cell r="U892">
            <v>45777</v>
          </cell>
          <cell r="V892">
            <v>0</v>
          </cell>
          <cell r="W892">
            <v>0</v>
          </cell>
          <cell r="X892">
            <v>2</v>
          </cell>
          <cell r="Y892">
            <v>2</v>
          </cell>
          <cell r="Z892">
            <v>0</v>
          </cell>
          <cell r="AA892">
            <v>7587405</v>
          </cell>
          <cell r="AB892">
            <v>15174810</v>
          </cell>
          <cell r="AC892">
            <v>2</v>
          </cell>
          <cell r="AD892">
            <v>7587405</v>
          </cell>
          <cell r="AE892">
            <v>15174810</v>
          </cell>
          <cell r="AF892">
            <v>0</v>
          </cell>
          <cell r="AG892">
            <v>0</v>
          </cell>
          <cell r="AJ892">
            <v>516692</v>
          </cell>
          <cell r="AK892">
            <v>6838</v>
          </cell>
        </row>
        <row r="893">
          <cell r="E893" t="str">
            <v>Hóa chất xét nghiệm Anti HCV</v>
          </cell>
          <cell r="F893" t="str">
            <v>08836981190 Elecsys Anti-HCV II</v>
          </cell>
          <cell r="H893" t="str">
            <v>Test</v>
          </cell>
          <cell r="I893" t="str">
            <v/>
          </cell>
          <cell r="J893" t="str">
            <v>Công ty cổ phần thiết bị y tế Thành An</v>
          </cell>
          <cell r="K893" t="str">
            <v>Roche Diagnostics GmbH, Germany</v>
          </cell>
          <cell r="L893" t="str">
            <v>Đức</v>
          </cell>
          <cell r="M893" t="str">
            <v/>
          </cell>
          <cell r="N893" t="str">
            <v>2400495ĐKLH/BYT-HTTB</v>
          </cell>
          <cell r="O893">
            <v>7587405</v>
          </cell>
          <cell r="P893">
            <v>7587405</v>
          </cell>
          <cell r="Q893">
            <v>7587405</v>
          </cell>
          <cell r="R893">
            <v>7587405</v>
          </cell>
          <cell r="S893" t="str">
            <v>79170801</v>
          </cell>
          <cell r="T893" t="str">
            <v>2965/QĐ-BVQY103</v>
          </cell>
          <cell r="U893">
            <v>45716</v>
          </cell>
          <cell r="V893">
            <v>0</v>
          </cell>
          <cell r="W893">
            <v>0</v>
          </cell>
          <cell r="X893">
            <v>3</v>
          </cell>
          <cell r="Y893">
            <v>3</v>
          </cell>
          <cell r="Z893">
            <v>0</v>
          </cell>
          <cell r="AA893">
            <v>7587405</v>
          </cell>
          <cell r="AB893">
            <v>22762215</v>
          </cell>
          <cell r="AC893">
            <v>3</v>
          </cell>
          <cell r="AD893">
            <v>7587405</v>
          </cell>
          <cell r="AE893">
            <v>22762215</v>
          </cell>
          <cell r="AF893">
            <v>0</v>
          </cell>
          <cell r="AG893">
            <v>0</v>
          </cell>
          <cell r="AJ893">
            <v>516691</v>
          </cell>
          <cell r="AK893">
            <v>6838</v>
          </cell>
        </row>
        <row r="894">
          <cell r="E894" t="str">
            <v>Hóa chất xét nghiệm Anti HCV</v>
          </cell>
          <cell r="F894" t="str">
            <v>08836981190 Elecsys Anti-HCV II</v>
          </cell>
          <cell r="H894" t="str">
            <v>Test</v>
          </cell>
          <cell r="I894" t="str">
            <v/>
          </cell>
          <cell r="J894" t="str">
            <v>Công ty cổ phần thiết bị y tế Thành An</v>
          </cell>
          <cell r="K894" t="str">
            <v>Roche Diagnostics GmbH, Germany</v>
          </cell>
          <cell r="L894" t="str">
            <v>Đức</v>
          </cell>
          <cell r="M894" t="str">
            <v/>
          </cell>
          <cell r="N894" t="str">
            <v>2400495ĐKLH/BYT-HTTB</v>
          </cell>
          <cell r="O894">
            <v>7587405</v>
          </cell>
          <cell r="P894">
            <v>7587405</v>
          </cell>
          <cell r="Q894">
            <v>7587405</v>
          </cell>
          <cell r="R894">
            <v>7587405</v>
          </cell>
          <cell r="S894" t="str">
            <v>77385701</v>
          </cell>
          <cell r="T894" t="str">
            <v>2965/QĐ-BVQY103</v>
          </cell>
          <cell r="U894">
            <v>45626</v>
          </cell>
          <cell r="V894">
            <v>0</v>
          </cell>
          <cell r="W894">
            <v>0</v>
          </cell>
          <cell r="X894">
            <v>20</v>
          </cell>
          <cell r="Y894">
            <v>20</v>
          </cell>
          <cell r="Z894">
            <v>0</v>
          </cell>
          <cell r="AA894">
            <v>7587405</v>
          </cell>
          <cell r="AB894">
            <v>151748100</v>
          </cell>
          <cell r="AC894">
            <v>20</v>
          </cell>
          <cell r="AD894">
            <v>7587405</v>
          </cell>
          <cell r="AE894">
            <v>151748100</v>
          </cell>
          <cell r="AF894">
            <v>0</v>
          </cell>
          <cell r="AG894">
            <v>0</v>
          </cell>
          <cell r="AJ894">
            <v>387231</v>
          </cell>
          <cell r="AK894">
            <v>6838</v>
          </cell>
        </row>
        <row r="895">
          <cell r="E895" t="str">
            <v>Hóa chất xét nghiệm Anti-CCP</v>
          </cell>
          <cell r="F895" t="str">
            <v>05031656190 Elecsys Anti-CCP</v>
          </cell>
          <cell r="H895" t="str">
            <v>Hộp</v>
          </cell>
          <cell r="I895" t="str">
            <v/>
          </cell>
          <cell r="J895" t="str">
            <v>Công ty cổ phần thiết bị y tế Thành An</v>
          </cell>
          <cell r="K895" t="str">
            <v>Roche Diagnostics GmbH, Germany</v>
          </cell>
          <cell r="L895" t="str">
            <v>Đức</v>
          </cell>
          <cell r="M895" t="str">
            <v/>
          </cell>
          <cell r="N895" t="str">
            <v>220002795/PCBB-BYT</v>
          </cell>
          <cell r="O895">
            <v>14685300</v>
          </cell>
          <cell r="P895">
            <v>14685300</v>
          </cell>
          <cell r="Q895">
            <v>14685300</v>
          </cell>
          <cell r="R895">
            <v>14685300</v>
          </cell>
          <cell r="S895" t="str">
            <v>78220401</v>
          </cell>
          <cell r="T895" t="str">
            <v>4295/QĐ-BVQY103</v>
          </cell>
          <cell r="U895">
            <v>45716</v>
          </cell>
          <cell r="V895">
            <v>0</v>
          </cell>
          <cell r="W895">
            <v>0</v>
          </cell>
          <cell r="X895">
            <v>3</v>
          </cell>
          <cell r="Y895">
            <v>3</v>
          </cell>
          <cell r="Z895">
            <v>0</v>
          </cell>
          <cell r="AA895">
            <v>14685300</v>
          </cell>
          <cell r="AB895">
            <v>44055900</v>
          </cell>
          <cell r="AC895">
            <v>3</v>
          </cell>
          <cell r="AD895">
            <v>14685300</v>
          </cell>
          <cell r="AE895">
            <v>44055900</v>
          </cell>
          <cell r="AF895">
            <v>0</v>
          </cell>
          <cell r="AG895">
            <v>0</v>
          </cell>
          <cell r="AJ895">
            <v>521933</v>
          </cell>
          <cell r="AK895">
            <v>6</v>
          </cell>
        </row>
        <row r="896">
          <cell r="E896" t="str">
            <v>Hóa chất xét nghiệm Anti-CCP</v>
          </cell>
          <cell r="F896" t="str">
            <v>05031656190 Elecsys Anti-CCP</v>
          </cell>
          <cell r="H896" t="str">
            <v>Hộp</v>
          </cell>
          <cell r="I896" t="str">
            <v/>
          </cell>
          <cell r="J896" t="str">
            <v>Công ty cổ phần thiết bị y tế Thành An</v>
          </cell>
          <cell r="K896" t="str">
            <v>Roche Diagnostics GmbH, Germany</v>
          </cell>
          <cell r="L896" t="str">
            <v>Đức</v>
          </cell>
          <cell r="M896" t="str">
            <v/>
          </cell>
          <cell r="N896" t="str">
            <v>220002795/PCBB-BYT</v>
          </cell>
          <cell r="O896">
            <v>14685300</v>
          </cell>
          <cell r="P896">
            <v>14685300</v>
          </cell>
          <cell r="Q896">
            <v>14685300</v>
          </cell>
          <cell r="R896">
            <v>14685300</v>
          </cell>
          <cell r="S896" t="str">
            <v>76644201</v>
          </cell>
          <cell r="T896" t="str">
            <v>2965/QĐ-BVQY103</v>
          </cell>
          <cell r="U896">
            <v>45657</v>
          </cell>
          <cell r="V896">
            <v>0</v>
          </cell>
          <cell r="W896">
            <v>0</v>
          </cell>
          <cell r="X896">
            <v>3</v>
          </cell>
          <cell r="Y896">
            <v>3</v>
          </cell>
          <cell r="Z896">
            <v>0</v>
          </cell>
          <cell r="AA896">
            <v>14685300</v>
          </cell>
          <cell r="AB896">
            <v>44055900</v>
          </cell>
          <cell r="AC896">
            <v>3</v>
          </cell>
          <cell r="AD896">
            <v>14685300</v>
          </cell>
          <cell r="AE896">
            <v>44055900</v>
          </cell>
          <cell r="AF896">
            <v>0</v>
          </cell>
          <cell r="AG896">
            <v>0</v>
          </cell>
          <cell r="AJ896">
            <v>387479</v>
          </cell>
          <cell r="AK896">
            <v>6</v>
          </cell>
        </row>
        <row r="897">
          <cell r="E897" t="str">
            <v>Hóa chất xét nghiệm Anti-TPO</v>
          </cell>
          <cell r="F897" t="str">
            <v>Elecsys Anti-TPO; 06368590190</v>
          </cell>
          <cell r="H897" t="str">
            <v>Hộp</v>
          </cell>
          <cell r="I897" t="str">
            <v/>
          </cell>
          <cell r="J897" t="str">
            <v>Công ty cổ phần thiết bị y tế Thành An</v>
          </cell>
          <cell r="K897" t="str">
            <v>Roche Diagnostics GmbH</v>
          </cell>
          <cell r="L897" t="str">
            <v>Đức</v>
          </cell>
          <cell r="M897" t="str">
            <v/>
          </cell>
          <cell r="N897" t="str">
            <v>230001369/PCBB-HCM</v>
          </cell>
          <cell r="O897">
            <v>5384610</v>
          </cell>
          <cell r="P897">
            <v>5384610</v>
          </cell>
          <cell r="Q897">
            <v>5384610</v>
          </cell>
          <cell r="R897">
            <v>5384610</v>
          </cell>
          <cell r="S897" t="str">
            <v>83705301</v>
          </cell>
          <cell r="T897" t="str">
            <v>743/QĐ-BVQY103</v>
          </cell>
          <cell r="U897">
            <v>45961</v>
          </cell>
          <cell r="V897">
            <v>0</v>
          </cell>
          <cell r="W897">
            <v>0</v>
          </cell>
          <cell r="X897">
            <v>1</v>
          </cell>
          <cell r="Y897">
            <v>1</v>
          </cell>
          <cell r="Z897">
            <v>0</v>
          </cell>
          <cell r="AA897">
            <v>5384610</v>
          </cell>
          <cell r="AB897">
            <v>5384610</v>
          </cell>
          <cell r="AC897">
            <v>1</v>
          </cell>
          <cell r="AD897">
            <v>5384610</v>
          </cell>
          <cell r="AE897">
            <v>5384610</v>
          </cell>
          <cell r="AF897">
            <v>0</v>
          </cell>
          <cell r="AG897">
            <v>0</v>
          </cell>
          <cell r="AJ897">
            <v>543338</v>
          </cell>
          <cell r="AK897">
            <v>1</v>
          </cell>
        </row>
        <row r="898">
          <cell r="E898" t="str">
            <v>Hóa chất xét nghiệm Anti-TSHR</v>
          </cell>
          <cell r="F898" t="str">
            <v>Elecsys Anti-TSHR; 08496609190</v>
          </cell>
          <cell r="H898" t="str">
            <v>Hộp</v>
          </cell>
          <cell r="I898" t="str">
            <v/>
          </cell>
          <cell r="J898" t="str">
            <v>Công ty cổ phần thiết bị y tế Thành An</v>
          </cell>
          <cell r="K898" t="str">
            <v>Roche Diagnostics GmbH</v>
          </cell>
          <cell r="L898" t="str">
            <v>Đức</v>
          </cell>
          <cell r="M898" t="str">
            <v/>
          </cell>
          <cell r="N898" t="str">
            <v>220002659/PCBB-BYT</v>
          </cell>
          <cell r="O898">
            <v>27562500</v>
          </cell>
          <cell r="P898">
            <v>27562500</v>
          </cell>
          <cell r="Q898">
            <v>27562500</v>
          </cell>
          <cell r="R898">
            <v>27562500</v>
          </cell>
          <cell r="S898" t="str">
            <v>80193001</v>
          </cell>
          <cell r="T898" t="str">
            <v>743/QĐ-BVQY103</v>
          </cell>
          <cell r="U898">
            <v>45961</v>
          </cell>
          <cell r="V898">
            <v>0</v>
          </cell>
          <cell r="W898">
            <v>0</v>
          </cell>
          <cell r="X898">
            <v>1</v>
          </cell>
          <cell r="Y898">
            <v>1</v>
          </cell>
          <cell r="Z898">
            <v>0</v>
          </cell>
          <cell r="AA898">
            <v>27562500</v>
          </cell>
          <cell r="AB898">
            <v>27562500</v>
          </cell>
          <cell r="AC898">
            <v>1</v>
          </cell>
          <cell r="AD898">
            <v>27562500</v>
          </cell>
          <cell r="AE898">
            <v>27562500</v>
          </cell>
          <cell r="AF898">
            <v>0</v>
          </cell>
          <cell r="AG898">
            <v>0</v>
          </cell>
          <cell r="AJ898">
            <v>543336</v>
          </cell>
          <cell r="AK898">
            <v>1</v>
          </cell>
        </row>
        <row r="899">
          <cell r="E899" t="str">
            <v>Hóa chất xét nghiệm B-CrossLaps</v>
          </cell>
          <cell r="F899" t="str">
            <v>Elecsys ß-Crosslaps/serum; 09005773190</v>
          </cell>
          <cell r="H899" t="str">
            <v>Hộp</v>
          </cell>
          <cell r="I899" t="str">
            <v/>
          </cell>
          <cell r="J899" t="str">
            <v>Công ty Cổ phần Giải pháp Y tế Hà Nội</v>
          </cell>
          <cell r="K899" t="str">
            <v>Roche Diagnostics GmbH</v>
          </cell>
          <cell r="L899" t="str">
            <v>Germany</v>
          </cell>
          <cell r="M899" t="str">
            <v/>
          </cell>
          <cell r="N899" t="str">
            <v>220002647/PCBB-HCM</v>
          </cell>
          <cell r="O899">
            <v>5506988</v>
          </cell>
          <cell r="P899">
            <v>5506988</v>
          </cell>
          <cell r="Q899">
            <v>5506988</v>
          </cell>
          <cell r="R899">
            <v>5506988</v>
          </cell>
          <cell r="S899" t="str">
            <v>79478701</v>
          </cell>
          <cell r="T899" t="str">
            <v>4685/QĐ-BVQY103</v>
          </cell>
          <cell r="U899">
            <v>45961</v>
          </cell>
          <cell r="V899">
            <v>0</v>
          </cell>
          <cell r="W899">
            <v>0</v>
          </cell>
          <cell r="X899">
            <v>2</v>
          </cell>
          <cell r="Y899">
            <v>2</v>
          </cell>
          <cell r="Z899">
            <v>0</v>
          </cell>
          <cell r="AA899">
            <v>5506988</v>
          </cell>
          <cell r="AB899">
            <v>11013976</v>
          </cell>
          <cell r="AC899">
            <v>2</v>
          </cell>
          <cell r="AD899">
            <v>5506988</v>
          </cell>
          <cell r="AE899">
            <v>11013976</v>
          </cell>
          <cell r="AF899">
            <v>0</v>
          </cell>
          <cell r="AG899">
            <v>0</v>
          </cell>
          <cell r="AJ899">
            <v>384548</v>
          </cell>
          <cell r="AK899">
            <v>2</v>
          </cell>
        </row>
        <row r="900">
          <cell r="E900" t="str">
            <v>Hóa chất xét nghiệm CA 72-4</v>
          </cell>
          <cell r="F900" t="str">
            <v>Elecsys CA 72-4; 09005692190</v>
          </cell>
          <cell r="H900" t="str">
            <v>Hộp</v>
          </cell>
          <cell r="I900" t="str">
            <v/>
          </cell>
          <cell r="J900" t="str">
            <v>Công ty cổ phần thiết bị y tế Thành An</v>
          </cell>
          <cell r="K900" t="str">
            <v>Roche Diagnostics GmbH</v>
          </cell>
          <cell r="L900" t="str">
            <v>Germany</v>
          </cell>
          <cell r="M900" t="str">
            <v/>
          </cell>
          <cell r="N900" t="str">
            <v>2300770ĐKLH/BYT-HTTB</v>
          </cell>
          <cell r="O900">
            <v>7709783</v>
          </cell>
          <cell r="P900">
            <v>7709783</v>
          </cell>
          <cell r="Q900">
            <v>7709783</v>
          </cell>
          <cell r="R900">
            <v>7709783</v>
          </cell>
          <cell r="S900" t="str">
            <v>84704101</v>
          </cell>
          <cell r="T900" t="str">
            <v>743/QĐ-BVQY103</v>
          </cell>
          <cell r="U900">
            <v>46265</v>
          </cell>
          <cell r="V900">
            <v>0</v>
          </cell>
          <cell r="W900">
            <v>0</v>
          </cell>
          <cell r="X900">
            <v>1</v>
          </cell>
          <cell r="Y900">
            <v>1</v>
          </cell>
          <cell r="Z900">
            <v>0</v>
          </cell>
          <cell r="AA900">
            <v>7709783</v>
          </cell>
          <cell r="AB900">
            <v>7709783</v>
          </cell>
          <cell r="AC900">
            <v>1</v>
          </cell>
          <cell r="AD900">
            <v>7709783</v>
          </cell>
          <cell r="AE900">
            <v>7709783</v>
          </cell>
          <cell r="AF900">
            <v>0</v>
          </cell>
          <cell r="AG900">
            <v>0</v>
          </cell>
          <cell r="AJ900">
            <v>546366</v>
          </cell>
          <cell r="AK900">
            <v>27</v>
          </cell>
        </row>
        <row r="901">
          <cell r="E901" t="str">
            <v>Hóa chất xét nghiệm CA 72-4</v>
          </cell>
          <cell r="F901" t="str">
            <v>Elecsys CA 72-4; 09005692190</v>
          </cell>
          <cell r="H901" t="str">
            <v>Hộp</v>
          </cell>
          <cell r="I901" t="str">
            <v/>
          </cell>
          <cell r="J901" t="str">
            <v>Công ty cổ phần thiết bị y tế Thành An</v>
          </cell>
          <cell r="K901" t="str">
            <v>Roche Diagnostics GmbH</v>
          </cell>
          <cell r="L901" t="str">
            <v>Germany</v>
          </cell>
          <cell r="M901" t="str">
            <v/>
          </cell>
          <cell r="N901" t="str">
            <v>2300770ĐKLH/BYT-HTTB</v>
          </cell>
          <cell r="O901">
            <v>7709783</v>
          </cell>
          <cell r="P901">
            <v>7709783</v>
          </cell>
          <cell r="Q901">
            <v>7709783</v>
          </cell>
          <cell r="R901">
            <v>7709783</v>
          </cell>
          <cell r="S901" t="str">
            <v>76851703</v>
          </cell>
          <cell r="T901" t="str">
            <v>743/QĐ-BVQY103</v>
          </cell>
          <cell r="U901">
            <v>45900</v>
          </cell>
          <cell r="V901">
            <v>0</v>
          </cell>
          <cell r="W901">
            <v>0</v>
          </cell>
          <cell r="X901">
            <v>6</v>
          </cell>
          <cell r="Y901">
            <v>6</v>
          </cell>
          <cell r="Z901">
            <v>0</v>
          </cell>
          <cell r="AA901">
            <v>7709783</v>
          </cell>
          <cell r="AB901">
            <v>46258698</v>
          </cell>
          <cell r="AC901">
            <v>6</v>
          </cell>
          <cell r="AD901">
            <v>7709783</v>
          </cell>
          <cell r="AE901">
            <v>46258698</v>
          </cell>
          <cell r="AF901">
            <v>0</v>
          </cell>
          <cell r="AG901">
            <v>0</v>
          </cell>
          <cell r="AJ901">
            <v>535049</v>
          </cell>
          <cell r="AK901">
            <v>27</v>
          </cell>
        </row>
        <row r="902">
          <cell r="E902" t="str">
            <v>Hóa chất xét nghiệm CA 72-4</v>
          </cell>
          <cell r="F902" t="str">
            <v>Elecsys CA 72-4; 09005692190</v>
          </cell>
          <cell r="H902" t="str">
            <v>Hộp</v>
          </cell>
          <cell r="I902" t="str">
            <v/>
          </cell>
          <cell r="J902" t="str">
            <v>Công ty Cổ phần Giải pháp Y tế Hà Nội</v>
          </cell>
          <cell r="K902" t="str">
            <v>Roche Diagnostics GmbH</v>
          </cell>
          <cell r="L902" t="str">
            <v>Germany</v>
          </cell>
          <cell r="M902" t="str">
            <v/>
          </cell>
          <cell r="N902" t="str">
            <v>2300770ĐKLH/BYT-HTTB</v>
          </cell>
          <cell r="O902">
            <v>7342650</v>
          </cell>
          <cell r="P902">
            <v>7342650</v>
          </cell>
          <cell r="Q902">
            <v>7342650</v>
          </cell>
          <cell r="R902">
            <v>7342650</v>
          </cell>
          <cell r="S902" t="str">
            <v>76851701</v>
          </cell>
          <cell r="T902" t="str">
            <v>4685/QĐ-BVQY103</v>
          </cell>
          <cell r="U902">
            <v>45900</v>
          </cell>
          <cell r="V902">
            <v>0</v>
          </cell>
          <cell r="W902">
            <v>0</v>
          </cell>
          <cell r="X902">
            <v>20</v>
          </cell>
          <cell r="Y902">
            <v>20</v>
          </cell>
          <cell r="Z902">
            <v>0</v>
          </cell>
          <cell r="AA902">
            <v>7342650</v>
          </cell>
          <cell r="AB902">
            <v>146853000</v>
          </cell>
          <cell r="AC902">
            <v>20</v>
          </cell>
          <cell r="AD902">
            <v>7342650</v>
          </cell>
          <cell r="AE902">
            <v>146853000</v>
          </cell>
          <cell r="AF902">
            <v>0</v>
          </cell>
          <cell r="AG902">
            <v>0</v>
          </cell>
          <cell r="AJ902">
            <v>384753</v>
          </cell>
          <cell r="AK902">
            <v>27</v>
          </cell>
        </row>
        <row r="903">
          <cell r="E903" t="str">
            <v>Hóa chất xét nghiệm CMV IgG</v>
          </cell>
          <cell r="F903" t="str">
            <v>09118543190, Elecsys CMV IgG</v>
          </cell>
          <cell r="H903" t="str">
            <v>Test</v>
          </cell>
          <cell r="I903" t="str">
            <v/>
          </cell>
          <cell r="J903" t="str">
            <v>Công ty cổ phần thiết bị y tế Thành An</v>
          </cell>
          <cell r="K903" t="str">
            <v>Roche Diagnostics GmbH, Germany</v>
          </cell>
          <cell r="L903" t="str">
            <v>Đức</v>
          </cell>
          <cell r="M903" t="str">
            <v/>
          </cell>
          <cell r="N903" t="str">
            <v>2301652ĐKLH/BYT-HTTB</v>
          </cell>
          <cell r="O903">
            <v>48951</v>
          </cell>
          <cell r="P903">
            <v>48951</v>
          </cell>
          <cell r="Q903">
            <v>48951</v>
          </cell>
          <cell r="R903">
            <v>48951</v>
          </cell>
          <cell r="S903" t="str">
            <v>82312901</v>
          </cell>
          <cell r="T903" t="str">
            <v>823/QĐ_BVQY103</v>
          </cell>
          <cell r="U903">
            <v>45930</v>
          </cell>
          <cell r="V903">
            <v>0</v>
          </cell>
          <cell r="W903">
            <v>0</v>
          </cell>
          <cell r="X903">
            <v>600</v>
          </cell>
          <cell r="Y903">
            <v>600</v>
          </cell>
          <cell r="Z903">
            <v>0</v>
          </cell>
          <cell r="AA903">
            <v>48951</v>
          </cell>
          <cell r="AB903">
            <v>29370600</v>
          </cell>
          <cell r="AC903">
            <v>600</v>
          </cell>
          <cell r="AD903">
            <v>48951</v>
          </cell>
          <cell r="AE903">
            <v>29370600</v>
          </cell>
          <cell r="AF903">
            <v>0</v>
          </cell>
          <cell r="AG903">
            <v>0</v>
          </cell>
          <cell r="AJ903">
            <v>533480</v>
          </cell>
          <cell r="AK903">
            <v>604</v>
          </cell>
        </row>
        <row r="904">
          <cell r="E904" t="str">
            <v>Hóa chất xét nghiệm CMV IgG</v>
          </cell>
          <cell r="F904" t="str">
            <v>Elecsys CMV IgG; 09118543190</v>
          </cell>
          <cell r="H904" t="str">
            <v>Hộp</v>
          </cell>
          <cell r="I904" t="str">
            <v/>
          </cell>
          <cell r="J904" t="str">
            <v>Công ty cổ phần thiết bị y tế Thành An</v>
          </cell>
          <cell r="K904" t="str">
            <v>Roche Diagnostics GmbH</v>
          </cell>
          <cell r="L904" t="str">
            <v>Đức</v>
          </cell>
          <cell r="M904" t="str">
            <v/>
          </cell>
          <cell r="N904" t="str">
            <v>2301652ĐKLH/BYT-HTTB</v>
          </cell>
          <cell r="O904">
            <v>4895100</v>
          </cell>
          <cell r="P904">
            <v>4895100</v>
          </cell>
          <cell r="Q904">
            <v>4895100</v>
          </cell>
          <cell r="R904">
            <v>4895100</v>
          </cell>
          <cell r="S904" t="str">
            <v>82312901</v>
          </cell>
          <cell r="T904" t="str">
            <v>148/QĐ-BVQY103</v>
          </cell>
          <cell r="U904">
            <v>45930</v>
          </cell>
          <cell r="V904">
            <v>0</v>
          </cell>
          <cell r="W904">
            <v>0</v>
          </cell>
          <cell r="X904">
            <v>3</v>
          </cell>
          <cell r="Y904">
            <v>3</v>
          </cell>
          <cell r="Z904">
            <v>0</v>
          </cell>
          <cell r="AA904">
            <v>4895100</v>
          </cell>
          <cell r="AB904">
            <v>14685300</v>
          </cell>
          <cell r="AC904">
            <v>3</v>
          </cell>
          <cell r="AD904">
            <v>4895100</v>
          </cell>
          <cell r="AE904">
            <v>14685300</v>
          </cell>
          <cell r="AF904">
            <v>0</v>
          </cell>
          <cell r="AG904">
            <v>0</v>
          </cell>
          <cell r="AJ904">
            <v>528232</v>
          </cell>
          <cell r="AK904">
            <v>604</v>
          </cell>
        </row>
        <row r="905">
          <cell r="E905" t="str">
            <v>Hóa chất xét nghiệm CMV IgG</v>
          </cell>
          <cell r="F905" t="str">
            <v>04784596190 Elecsys CMV IgG</v>
          </cell>
          <cell r="H905" t="str">
            <v>Test</v>
          </cell>
          <cell r="I905" t="str">
            <v/>
          </cell>
          <cell r="J905" t="str">
            <v>Công ty cổ phần thiết bị y tế Thành An</v>
          </cell>
          <cell r="K905" t="str">
            <v>Roche Diagnostics GmbH, Germany</v>
          </cell>
          <cell r="L905" t="str">
            <v>Đức</v>
          </cell>
          <cell r="M905" t="str">
            <v/>
          </cell>
          <cell r="N905" t="str">
            <v>2400832ĐKLH/BYT-HTTB</v>
          </cell>
          <cell r="O905">
            <v>4895100</v>
          </cell>
          <cell r="P905">
            <v>4895100</v>
          </cell>
          <cell r="Q905">
            <v>4895100</v>
          </cell>
          <cell r="R905">
            <v>4895100</v>
          </cell>
          <cell r="S905" t="str">
            <v>82312901</v>
          </cell>
          <cell r="T905" t="str">
            <v>4637/QĐ-BVQY103</v>
          </cell>
          <cell r="U905">
            <v>45930</v>
          </cell>
          <cell r="V905">
            <v>0</v>
          </cell>
          <cell r="W905">
            <v>0</v>
          </cell>
          <cell r="X905">
            <v>1</v>
          </cell>
          <cell r="Y905">
            <v>1</v>
          </cell>
          <cell r="Z905">
            <v>0</v>
          </cell>
          <cell r="AA905">
            <v>4895100</v>
          </cell>
          <cell r="AB905">
            <v>4895100</v>
          </cell>
          <cell r="AC905">
            <v>1</v>
          </cell>
          <cell r="AD905">
            <v>4895100</v>
          </cell>
          <cell r="AE905">
            <v>4895100</v>
          </cell>
          <cell r="AF905">
            <v>0</v>
          </cell>
          <cell r="AG905">
            <v>0</v>
          </cell>
          <cell r="AJ905">
            <v>522952</v>
          </cell>
          <cell r="AK905">
            <v>604</v>
          </cell>
        </row>
        <row r="906">
          <cell r="E906" t="str">
            <v>Hóa chất xét nghiệm CMV IgM</v>
          </cell>
          <cell r="F906" t="str">
            <v>04784618190 Elecsys CMV IgM</v>
          </cell>
          <cell r="H906" t="str">
            <v>Test</v>
          </cell>
          <cell r="I906" t="str">
            <v/>
          </cell>
          <cell r="J906" t="str">
            <v>Công ty cổ phần thiết bị y tế Thành An</v>
          </cell>
          <cell r="K906" t="str">
            <v>Roche Diagnostics GmbH, Germany</v>
          </cell>
          <cell r="L906" t="str">
            <v>Đức</v>
          </cell>
          <cell r="M906" t="str">
            <v/>
          </cell>
          <cell r="N906" t="str">
            <v>5630NK/BYT-TB-CT</v>
          </cell>
          <cell r="O906">
            <v>73427</v>
          </cell>
          <cell r="P906">
            <v>73427</v>
          </cell>
          <cell r="Q906">
            <v>73427</v>
          </cell>
          <cell r="R906">
            <v>73427</v>
          </cell>
          <cell r="S906" t="str">
            <v>82554601</v>
          </cell>
          <cell r="T906" t="str">
            <v>823/QĐ_BVQY103</v>
          </cell>
          <cell r="U906">
            <v>45961</v>
          </cell>
          <cell r="V906">
            <v>0</v>
          </cell>
          <cell r="W906">
            <v>0</v>
          </cell>
          <cell r="X906">
            <v>300</v>
          </cell>
          <cell r="Y906">
            <v>300</v>
          </cell>
          <cell r="Z906">
            <v>0</v>
          </cell>
          <cell r="AA906">
            <v>73427</v>
          </cell>
          <cell r="AB906">
            <v>22028100</v>
          </cell>
          <cell r="AC906">
            <v>300</v>
          </cell>
          <cell r="AD906">
            <v>73427</v>
          </cell>
          <cell r="AE906">
            <v>22028100</v>
          </cell>
          <cell r="AF906">
            <v>0</v>
          </cell>
          <cell r="AG906">
            <v>0</v>
          </cell>
          <cell r="AJ906">
            <v>542856</v>
          </cell>
          <cell r="AK906">
            <v>704</v>
          </cell>
        </row>
        <row r="907">
          <cell r="E907" t="str">
            <v>Hóa chất xét nghiệm CMV IgM</v>
          </cell>
          <cell r="F907" t="str">
            <v>Elecsys CMV IgM; 04784618190</v>
          </cell>
          <cell r="H907" t="str">
            <v>Hộp</v>
          </cell>
          <cell r="I907" t="str">
            <v/>
          </cell>
          <cell r="J907" t="str">
            <v>Công ty cổ phần thiết bị y tế Thành An</v>
          </cell>
          <cell r="K907" t="str">
            <v>Roche Diagnostics GmbH</v>
          </cell>
          <cell r="L907" t="str">
            <v>Đức</v>
          </cell>
          <cell r="M907" t="str">
            <v/>
          </cell>
          <cell r="N907" t="str">
            <v>5630NK/BYT-TB-CT</v>
          </cell>
          <cell r="O907">
            <v>7342650</v>
          </cell>
          <cell r="P907">
            <v>7342650</v>
          </cell>
          <cell r="Q907">
            <v>7342650</v>
          </cell>
          <cell r="R907">
            <v>7342650</v>
          </cell>
          <cell r="S907" t="str">
            <v>82554601</v>
          </cell>
          <cell r="T907" t="str">
            <v>148/QĐ-BVQY103</v>
          </cell>
          <cell r="U907">
            <v>45961</v>
          </cell>
          <cell r="V907">
            <v>0</v>
          </cell>
          <cell r="W907">
            <v>0</v>
          </cell>
          <cell r="X907">
            <v>2</v>
          </cell>
          <cell r="Y907">
            <v>2</v>
          </cell>
          <cell r="Z907">
            <v>0</v>
          </cell>
          <cell r="AA907">
            <v>7342650</v>
          </cell>
          <cell r="AB907">
            <v>14685300</v>
          </cell>
          <cell r="AC907">
            <v>2</v>
          </cell>
          <cell r="AD907">
            <v>7342650</v>
          </cell>
          <cell r="AE907">
            <v>14685300</v>
          </cell>
          <cell r="AF907">
            <v>0</v>
          </cell>
          <cell r="AG907">
            <v>0</v>
          </cell>
          <cell r="AJ907">
            <v>538350</v>
          </cell>
          <cell r="AK907">
            <v>704</v>
          </cell>
        </row>
        <row r="908">
          <cell r="E908" t="str">
            <v>Hóa chất xét nghiệm CMV IgM</v>
          </cell>
          <cell r="F908" t="str">
            <v>04784618190 Elecsys CMV IgM</v>
          </cell>
          <cell r="H908" t="str">
            <v>Test</v>
          </cell>
          <cell r="I908" t="str">
            <v/>
          </cell>
          <cell r="J908" t="str">
            <v>Công ty cổ phần thiết bị y tế Thành An</v>
          </cell>
          <cell r="K908" t="str">
            <v>Roche Diagnostics GmbH, Germany</v>
          </cell>
          <cell r="L908" t="str">
            <v>Đức</v>
          </cell>
          <cell r="M908" t="str">
            <v/>
          </cell>
          <cell r="N908" t="str">
            <v>5630NK/BYT-TB-CT</v>
          </cell>
          <cell r="O908">
            <v>73427</v>
          </cell>
          <cell r="P908">
            <v>73427</v>
          </cell>
          <cell r="Q908">
            <v>73427</v>
          </cell>
          <cell r="R908">
            <v>73427</v>
          </cell>
          <cell r="S908" t="str">
            <v>80098801</v>
          </cell>
          <cell r="T908" t="str">
            <v>823/QĐ_BVQY103</v>
          </cell>
          <cell r="U908">
            <v>45838</v>
          </cell>
          <cell r="V908">
            <v>0</v>
          </cell>
          <cell r="W908">
            <v>0</v>
          </cell>
          <cell r="X908">
            <v>400</v>
          </cell>
          <cell r="Y908">
            <v>400</v>
          </cell>
          <cell r="Z908">
            <v>0</v>
          </cell>
          <cell r="AA908">
            <v>73427</v>
          </cell>
          <cell r="AB908">
            <v>29370800</v>
          </cell>
          <cell r="AC908">
            <v>400</v>
          </cell>
          <cell r="AD908">
            <v>73427</v>
          </cell>
          <cell r="AE908">
            <v>29370800</v>
          </cell>
          <cell r="AF908">
            <v>0</v>
          </cell>
          <cell r="AG908">
            <v>0</v>
          </cell>
          <cell r="AJ908">
            <v>533482</v>
          </cell>
          <cell r="AK908">
            <v>704</v>
          </cell>
        </row>
        <row r="909">
          <cell r="E909" t="str">
            <v>Hóa chất xét nghiệm CMV IgM</v>
          </cell>
          <cell r="F909" t="str">
            <v>Elecsys CMV IgM; 04784618190</v>
          </cell>
          <cell r="H909" t="str">
            <v>Hộp</v>
          </cell>
          <cell r="I909" t="str">
            <v/>
          </cell>
          <cell r="J909" t="str">
            <v>Công ty cổ phần thiết bị y tế Thành An</v>
          </cell>
          <cell r="K909" t="str">
            <v>Roche Diagnostics GmbH</v>
          </cell>
          <cell r="L909" t="str">
            <v>Đức</v>
          </cell>
          <cell r="M909" t="str">
            <v/>
          </cell>
          <cell r="N909" t="str">
            <v>5630NK/BYT-TB-CT</v>
          </cell>
          <cell r="O909">
            <v>7342650</v>
          </cell>
          <cell r="P909">
            <v>7342650</v>
          </cell>
          <cell r="Q909">
            <v>7342650</v>
          </cell>
          <cell r="R909">
            <v>7342650</v>
          </cell>
          <cell r="S909" t="str">
            <v>80098801</v>
          </cell>
          <cell r="T909" t="str">
            <v>148/QĐ-BVQY103</v>
          </cell>
          <cell r="U909">
            <v>45838</v>
          </cell>
          <cell r="V909">
            <v>0</v>
          </cell>
          <cell r="W909">
            <v>0</v>
          </cell>
          <cell r="X909">
            <v>1</v>
          </cell>
          <cell r="Y909">
            <v>1</v>
          </cell>
          <cell r="Z909">
            <v>0</v>
          </cell>
          <cell r="AA909">
            <v>7342650</v>
          </cell>
          <cell r="AB909">
            <v>7342650</v>
          </cell>
          <cell r="AC909">
            <v>1</v>
          </cell>
          <cell r="AD909">
            <v>7342650</v>
          </cell>
          <cell r="AE909">
            <v>7342650</v>
          </cell>
          <cell r="AF909">
            <v>0</v>
          </cell>
          <cell r="AG909">
            <v>0</v>
          </cell>
          <cell r="AJ909">
            <v>535042</v>
          </cell>
          <cell r="AK909">
            <v>704</v>
          </cell>
        </row>
        <row r="910">
          <cell r="E910" t="str">
            <v>Hóa chất xét nghiệm CMV IgM</v>
          </cell>
          <cell r="F910" t="str">
            <v>04784618190 Elecsys CMV IgM</v>
          </cell>
          <cell r="H910" t="str">
            <v>Test</v>
          </cell>
          <cell r="I910" t="str">
            <v/>
          </cell>
          <cell r="J910" t="str">
            <v>Công ty cổ phần thiết bị y tế Thành An</v>
          </cell>
          <cell r="K910" t="str">
            <v>Roche Diagnostics GmbH, Germany</v>
          </cell>
          <cell r="L910" t="str">
            <v>Đức</v>
          </cell>
          <cell r="M910" t="str">
            <v/>
          </cell>
          <cell r="N910" t="str">
            <v>5630NK/BYT-TB-CT</v>
          </cell>
          <cell r="O910">
            <v>7342650</v>
          </cell>
          <cell r="P910">
            <v>7342650</v>
          </cell>
          <cell r="Q910">
            <v>7342650</v>
          </cell>
          <cell r="R910">
            <v>7342650</v>
          </cell>
          <cell r="S910" t="str">
            <v>80098801</v>
          </cell>
          <cell r="T910" t="str">
            <v>4637/QĐ-BVQY103</v>
          </cell>
          <cell r="U910">
            <v>45838</v>
          </cell>
          <cell r="V910">
            <v>0</v>
          </cell>
          <cell r="W910">
            <v>0</v>
          </cell>
          <cell r="X910">
            <v>1</v>
          </cell>
          <cell r="Y910">
            <v>1</v>
          </cell>
          <cell r="Z910">
            <v>0</v>
          </cell>
          <cell r="AA910">
            <v>7342650</v>
          </cell>
          <cell r="AB910">
            <v>7342650</v>
          </cell>
          <cell r="AC910">
            <v>1</v>
          </cell>
          <cell r="AD910">
            <v>7342650</v>
          </cell>
          <cell r="AE910">
            <v>7342650</v>
          </cell>
          <cell r="AF910">
            <v>0</v>
          </cell>
          <cell r="AG910">
            <v>0</v>
          </cell>
          <cell r="AJ910">
            <v>522953</v>
          </cell>
          <cell r="AK910">
            <v>704</v>
          </cell>
        </row>
        <row r="911">
          <cell r="E911" t="str">
            <v>Hóa chất xét nghiệm Cyfra 21-1</v>
          </cell>
          <cell r="F911" t="str">
            <v>Elecsys CYFRA 21-1; 11820966214</v>
          </cell>
          <cell r="H911" t="str">
            <v>Hộp</v>
          </cell>
          <cell r="I911" t="str">
            <v/>
          </cell>
          <cell r="J911" t="str">
            <v>Công ty cổ phần thiết bị y tế Thành An</v>
          </cell>
          <cell r="K911" t="str">
            <v>Roche Diagnostics (Suzhou) Ltd</v>
          </cell>
          <cell r="L911" t="str">
            <v>Trung Quốc</v>
          </cell>
          <cell r="M911" t="str">
            <v/>
          </cell>
          <cell r="N911" t="str">
            <v>2402509ĐKLH/BYT-HTTB</v>
          </cell>
          <cell r="O911">
            <v>6118875</v>
          </cell>
          <cell r="P911">
            <v>6118875</v>
          </cell>
          <cell r="Q911">
            <v>6118875</v>
          </cell>
          <cell r="R911">
            <v>6118875</v>
          </cell>
          <cell r="S911" t="str">
            <v>85128902</v>
          </cell>
          <cell r="T911" t="str">
            <v>743/QĐ-BVQY103</v>
          </cell>
          <cell r="U911">
            <v>46326</v>
          </cell>
          <cell r="V911">
            <v>0</v>
          </cell>
          <cell r="W911">
            <v>0</v>
          </cell>
          <cell r="X911">
            <v>10</v>
          </cell>
          <cell r="Y911">
            <v>10</v>
          </cell>
          <cell r="Z911">
            <v>0</v>
          </cell>
          <cell r="AA911">
            <v>6118875</v>
          </cell>
          <cell r="AB911">
            <v>61188750</v>
          </cell>
          <cell r="AC911">
            <v>10</v>
          </cell>
          <cell r="AD911">
            <v>6118875</v>
          </cell>
          <cell r="AE911">
            <v>61188750</v>
          </cell>
          <cell r="AF911">
            <v>0</v>
          </cell>
          <cell r="AG911">
            <v>0</v>
          </cell>
          <cell r="AJ911">
            <v>546362</v>
          </cell>
          <cell r="AK911">
            <v>10</v>
          </cell>
        </row>
        <row r="912">
          <cell r="E912" t="str">
            <v>Hóa chất xét nghiệm định lượng Anti - CCP</v>
          </cell>
          <cell r="F912" t="str">
            <v>ARCHITECT Anti-CCP Reagent Kit , 1P65-25</v>
          </cell>
          <cell r="H912" t="str">
            <v>Hộp</v>
          </cell>
          <cell r="I912" t="str">
            <v/>
          </cell>
          <cell r="J912" t="str">
            <v>Công ty Cổ phần Trang Thiết bị Y tế và Dịch vụ Thiên Trường</v>
          </cell>
          <cell r="K912" t="str">
            <v>Axis-Shield Diagnostics Limited, Anh</v>
          </cell>
          <cell r="L912" t="str">
            <v>Anh</v>
          </cell>
          <cell r="M912" t="str">
            <v/>
          </cell>
          <cell r="N912" t="str">
            <v>220002561/PCBB-BYT</v>
          </cell>
          <cell r="O912">
            <v>7018935</v>
          </cell>
          <cell r="P912">
            <v>7018935</v>
          </cell>
          <cell r="Q912">
            <v>7018935</v>
          </cell>
          <cell r="R912">
            <v>7018935</v>
          </cell>
          <cell r="S912" t="str">
            <v>12165UP00</v>
          </cell>
          <cell r="T912" t="str">
            <v>743/QĐ-BVQY103</v>
          </cell>
          <cell r="U912">
            <v>46049</v>
          </cell>
          <cell r="V912">
            <v>0</v>
          </cell>
          <cell r="W912">
            <v>0</v>
          </cell>
          <cell r="X912">
            <v>4</v>
          </cell>
          <cell r="Y912">
            <v>4</v>
          </cell>
          <cell r="Z912">
            <v>0</v>
          </cell>
          <cell r="AA912">
            <v>7018935</v>
          </cell>
          <cell r="AB912">
            <v>28075740</v>
          </cell>
          <cell r="AC912">
            <v>4</v>
          </cell>
          <cell r="AD912">
            <v>7018935</v>
          </cell>
          <cell r="AE912">
            <v>28075740</v>
          </cell>
          <cell r="AF912">
            <v>0</v>
          </cell>
          <cell r="AG912">
            <v>0</v>
          </cell>
          <cell r="AJ912">
            <v>544385</v>
          </cell>
          <cell r="AK912">
            <v>17</v>
          </cell>
        </row>
        <row r="913">
          <cell r="E913" t="str">
            <v>Hóa chất xét nghiệm định lượng Anti - CCP</v>
          </cell>
          <cell r="F913" t="str">
            <v>ARCHITECT Anti-CCP Reagent Kit , 1P65-25</v>
          </cell>
          <cell r="H913" t="str">
            <v>Hộp</v>
          </cell>
          <cell r="I913" t="str">
            <v/>
          </cell>
          <cell r="J913" t="str">
            <v>Công ty Cổ phần Trang Thiết bị Y tế và Dịch vụ Thiên Trường</v>
          </cell>
          <cell r="K913" t="str">
            <v>Axis-Shield Diagnostics Limited, Anh</v>
          </cell>
          <cell r="L913" t="str">
            <v>Anh</v>
          </cell>
          <cell r="M913" t="str">
            <v/>
          </cell>
          <cell r="N913" t="str">
            <v>220002561/PCBB-BYT</v>
          </cell>
          <cell r="O913">
            <v>7018900</v>
          </cell>
          <cell r="P913">
            <v>7018900</v>
          </cell>
          <cell r="Q913">
            <v>7018900</v>
          </cell>
          <cell r="R913">
            <v>7018900</v>
          </cell>
          <cell r="S913" t="str">
            <v>12165UP00</v>
          </cell>
          <cell r="T913" t="str">
            <v>4573/QĐ-BVQY103</v>
          </cell>
          <cell r="U913">
            <v>46049</v>
          </cell>
          <cell r="V913">
            <v>0</v>
          </cell>
          <cell r="W913">
            <v>0</v>
          </cell>
          <cell r="X913">
            <v>2</v>
          </cell>
          <cell r="Y913">
            <v>2</v>
          </cell>
          <cell r="Z913">
            <v>0</v>
          </cell>
          <cell r="AA913">
            <v>7018900</v>
          </cell>
          <cell r="AB913">
            <v>14037800</v>
          </cell>
          <cell r="AC913">
            <v>2</v>
          </cell>
          <cell r="AD913">
            <v>7018900</v>
          </cell>
          <cell r="AE913">
            <v>14037800</v>
          </cell>
          <cell r="AF913">
            <v>0</v>
          </cell>
          <cell r="AG913">
            <v>0</v>
          </cell>
          <cell r="AJ913">
            <v>537988</v>
          </cell>
          <cell r="AK913">
            <v>17</v>
          </cell>
        </row>
        <row r="914">
          <cell r="E914" t="str">
            <v>Hóa chất xét nghiệm định lượng Anti - CCP</v>
          </cell>
          <cell r="F914" t="str">
            <v>ARCHITECT Anti-CCP Reagent Kit , 1P65-25</v>
          </cell>
          <cell r="H914" t="str">
            <v>Hộp</v>
          </cell>
          <cell r="I914" t="str">
            <v/>
          </cell>
          <cell r="J914" t="str">
            <v>Công ty Cổ phần Trang Thiết bị Y tế và Dịch vụ Thiên Trường</v>
          </cell>
          <cell r="K914" t="str">
            <v>Axis-Shield Diagnostics Limited, Anh</v>
          </cell>
          <cell r="L914" t="str">
            <v>Anh</v>
          </cell>
          <cell r="M914" t="str">
            <v/>
          </cell>
          <cell r="N914" t="str">
            <v>220002561/PCBB-BYT</v>
          </cell>
          <cell r="O914">
            <v>7018935</v>
          </cell>
          <cell r="P914">
            <v>7018935</v>
          </cell>
          <cell r="Q914">
            <v>7018935</v>
          </cell>
          <cell r="R914">
            <v>7018935</v>
          </cell>
          <cell r="S914" t="str">
            <v>12111UP00</v>
          </cell>
          <cell r="T914" t="str">
            <v>743/QĐ-BVQY103</v>
          </cell>
          <cell r="U914">
            <v>45945</v>
          </cell>
          <cell r="V914">
            <v>0</v>
          </cell>
          <cell r="W914">
            <v>0</v>
          </cell>
          <cell r="X914">
            <v>5</v>
          </cell>
          <cell r="Y914">
            <v>5</v>
          </cell>
          <cell r="Z914">
            <v>0</v>
          </cell>
          <cell r="AA914">
            <v>7018935</v>
          </cell>
          <cell r="AB914">
            <v>35094675</v>
          </cell>
          <cell r="AC914">
            <v>5</v>
          </cell>
          <cell r="AD914">
            <v>7018935</v>
          </cell>
          <cell r="AE914">
            <v>35094675</v>
          </cell>
          <cell r="AF914">
            <v>0</v>
          </cell>
          <cell r="AG914">
            <v>0</v>
          </cell>
          <cell r="AJ914">
            <v>534943</v>
          </cell>
          <cell r="AK914">
            <v>17</v>
          </cell>
        </row>
        <row r="915">
          <cell r="E915" t="str">
            <v>Hóa chất xét nghiệm định lượng Anti - CCP</v>
          </cell>
          <cell r="F915" t="str">
            <v>ARCHITECT Anti-CCP Reagent Kit , 1P65-25</v>
          </cell>
          <cell r="H915" t="str">
            <v>Hộp</v>
          </cell>
          <cell r="I915" t="str">
            <v/>
          </cell>
          <cell r="J915" t="str">
            <v>Công ty Cổ phần Trang Thiết bị Y tế và Dịch vụ Thiên Trường</v>
          </cell>
          <cell r="K915" t="str">
            <v>Axis-Shield Diagnostics Limited, Anh</v>
          </cell>
          <cell r="L915" t="str">
            <v>Anh</v>
          </cell>
          <cell r="M915" t="str">
            <v/>
          </cell>
          <cell r="N915" t="str">
            <v>220002561/PCBB-BYT</v>
          </cell>
          <cell r="O915">
            <v>7018900</v>
          </cell>
          <cell r="P915">
            <v>7018900</v>
          </cell>
          <cell r="Q915">
            <v>7018900</v>
          </cell>
          <cell r="R915">
            <v>7018900</v>
          </cell>
          <cell r="S915" t="str">
            <v>1211UP00</v>
          </cell>
          <cell r="T915" t="str">
            <v>4573/QĐ-BVQY103</v>
          </cell>
          <cell r="U915">
            <v>45945</v>
          </cell>
          <cell r="V915">
            <v>0</v>
          </cell>
          <cell r="W915">
            <v>0</v>
          </cell>
          <cell r="X915">
            <v>6</v>
          </cell>
          <cell r="Y915">
            <v>6</v>
          </cell>
          <cell r="Z915">
            <v>0</v>
          </cell>
          <cell r="AA915">
            <v>7018900</v>
          </cell>
          <cell r="AB915">
            <v>42113400</v>
          </cell>
          <cell r="AC915">
            <v>6</v>
          </cell>
          <cell r="AD915">
            <v>7018900</v>
          </cell>
          <cell r="AE915">
            <v>42113400</v>
          </cell>
          <cell r="AF915">
            <v>0</v>
          </cell>
          <cell r="AG915">
            <v>0</v>
          </cell>
          <cell r="AJ915">
            <v>524759</v>
          </cell>
          <cell r="AK915">
            <v>17</v>
          </cell>
        </row>
        <row r="916">
          <cell r="E916" t="str">
            <v>Hóa chất xét nghiệm định lượng BNP</v>
          </cell>
          <cell r="F916" t="str">
            <v>ARCHITECT BNP Reagent Kit; 8K28-28</v>
          </cell>
          <cell r="H916" t="str">
            <v>Hộp</v>
          </cell>
          <cell r="I916" t="str">
            <v/>
          </cell>
          <cell r="J916" t="str">
            <v>Công ty Cổ phần Trang Thiết bị Y tế và Dịch vụ Thiên Trường</v>
          </cell>
          <cell r="K916" t="str">
            <v>Fujirebio Diagnostics, Inc.</v>
          </cell>
          <cell r="L916" t="str">
            <v>Mỹ</v>
          </cell>
          <cell r="M916" t="str">
            <v/>
          </cell>
          <cell r="N916" t="str">
            <v>9586NK/BYT-TB-CT</v>
          </cell>
          <cell r="O916">
            <v>37565325</v>
          </cell>
          <cell r="P916">
            <v>37565325</v>
          </cell>
          <cell r="Q916">
            <v>37565325</v>
          </cell>
          <cell r="R916">
            <v>37565325</v>
          </cell>
          <cell r="S916" t="str">
            <v>61019FP00</v>
          </cell>
          <cell r="T916" t="str">
            <v>4685/QĐ-BVQY103</v>
          </cell>
          <cell r="U916">
            <v>45643</v>
          </cell>
          <cell r="V916">
            <v>0</v>
          </cell>
          <cell r="W916">
            <v>0</v>
          </cell>
          <cell r="X916">
            <v>7</v>
          </cell>
          <cell r="Y916">
            <v>7</v>
          </cell>
          <cell r="Z916">
            <v>0</v>
          </cell>
          <cell r="AA916">
            <v>37565325</v>
          </cell>
          <cell r="AB916">
            <v>262957275</v>
          </cell>
          <cell r="AC916">
            <v>7</v>
          </cell>
          <cell r="AD916">
            <v>37565325</v>
          </cell>
          <cell r="AE916">
            <v>262957275</v>
          </cell>
          <cell r="AF916">
            <v>0</v>
          </cell>
          <cell r="AG916">
            <v>0</v>
          </cell>
          <cell r="AJ916">
            <v>385361</v>
          </cell>
          <cell r="AK916">
            <v>10</v>
          </cell>
        </row>
        <row r="917">
          <cell r="E917" t="str">
            <v>Hóa chất xét nghiệm định lượng BNP</v>
          </cell>
          <cell r="F917" t="str">
            <v>ARCHITECT BNP Reagent Kit; 8K28-28</v>
          </cell>
          <cell r="H917" t="str">
            <v>Hộp</v>
          </cell>
          <cell r="I917" t="str">
            <v/>
          </cell>
          <cell r="J917" t="str">
            <v>Công ty Cổ phần Trang Thiết bị Y tế và Dịch vụ Thiên Trường</v>
          </cell>
          <cell r="K917" t="str">
            <v>Fujirebio Diagnostics, Inc.</v>
          </cell>
          <cell r="L917" t="str">
            <v>Mỹ</v>
          </cell>
          <cell r="M917" t="str">
            <v/>
          </cell>
          <cell r="N917" t="str">
            <v>9586NK/BYT-TB-CT</v>
          </cell>
          <cell r="O917">
            <v>37565325</v>
          </cell>
          <cell r="P917">
            <v>37565325</v>
          </cell>
          <cell r="Q917">
            <v>37565325</v>
          </cell>
          <cell r="R917">
            <v>37565325</v>
          </cell>
          <cell r="S917" t="str">
            <v>58905FP00</v>
          </cell>
          <cell r="T917" t="str">
            <v>4685/QĐ-BVQY103</v>
          </cell>
          <cell r="U917">
            <v>45594</v>
          </cell>
          <cell r="V917">
            <v>0</v>
          </cell>
          <cell r="W917">
            <v>0</v>
          </cell>
          <cell r="X917">
            <v>3</v>
          </cell>
          <cell r="Y917">
            <v>3</v>
          </cell>
          <cell r="Z917">
            <v>0</v>
          </cell>
          <cell r="AA917">
            <v>37565325</v>
          </cell>
          <cell r="AB917">
            <v>112695975</v>
          </cell>
          <cell r="AC917">
            <v>3</v>
          </cell>
          <cell r="AD917">
            <v>37565325</v>
          </cell>
          <cell r="AE917">
            <v>112695975</v>
          </cell>
          <cell r="AF917">
            <v>0</v>
          </cell>
          <cell r="AG917">
            <v>0</v>
          </cell>
          <cell r="AJ917">
            <v>385034</v>
          </cell>
          <cell r="AK917">
            <v>10</v>
          </cell>
        </row>
        <row r="918">
          <cell r="E918" t="str">
            <v>Hoá chất xét nghiệm định lượng CRP</v>
          </cell>
          <cell r="F918" t="str">
            <v>OSR6199CRP LATEX</v>
          </cell>
          <cell r="H918" t="str">
            <v>Hộp</v>
          </cell>
          <cell r="I918" t="str">
            <v/>
          </cell>
          <cell r="J918" t="str">
            <v>Công ty TNHH Thiết bị Minh Tâm</v>
          </cell>
          <cell r="K918" t="str">
            <v>Beckman Coulter Ireland Inc., Ai-len sản xuất cho Beckman Coulter, Inc., Mỹ</v>
          </cell>
          <cell r="L918" t="str">
            <v>Ai-len</v>
          </cell>
          <cell r="M918" t="str">
            <v/>
          </cell>
          <cell r="N918" t="str">
            <v>220002394/PCBB-BYT</v>
          </cell>
          <cell r="O918">
            <v>15573600</v>
          </cell>
          <cell r="P918">
            <v>15573600</v>
          </cell>
          <cell r="Q918">
            <v>15573600</v>
          </cell>
          <cell r="R918">
            <v>15573600</v>
          </cell>
          <cell r="S918" t="str">
            <v>2461</v>
          </cell>
          <cell r="T918" t="str">
            <v>1832/QĐ-BVQY103</v>
          </cell>
          <cell r="U918">
            <v>46054</v>
          </cell>
          <cell r="V918">
            <v>0</v>
          </cell>
          <cell r="W918">
            <v>0</v>
          </cell>
          <cell r="X918">
            <v>7</v>
          </cell>
          <cell r="Y918">
            <v>7</v>
          </cell>
          <cell r="Z918">
            <v>0</v>
          </cell>
          <cell r="AA918">
            <v>15573600</v>
          </cell>
          <cell r="AB918">
            <v>109015200</v>
          </cell>
          <cell r="AC918">
            <v>7</v>
          </cell>
          <cell r="AD918">
            <v>15573600</v>
          </cell>
          <cell r="AE918">
            <v>109015200</v>
          </cell>
          <cell r="AF918">
            <v>0</v>
          </cell>
          <cell r="AG918">
            <v>0</v>
          </cell>
          <cell r="AJ918">
            <v>543328</v>
          </cell>
          <cell r="AK918">
            <v>7</v>
          </cell>
        </row>
        <row r="919">
          <cell r="E919" t="str">
            <v>Hóa chất xét nghiệm định lượng Cyclosporine</v>
          </cell>
          <cell r="F919" t="str">
            <v>Architect CYCLOSPORINE Reagent Kit, 3R30-25</v>
          </cell>
          <cell r="H919" t="str">
            <v>Hộp</v>
          </cell>
          <cell r="I919" t="str">
            <v/>
          </cell>
          <cell r="J919" t="str">
            <v>Công ty Cổ phần Trang Thiết bị Y tế và Dịch vụ Thiên Trường</v>
          </cell>
          <cell r="K919" t="str">
            <v>Abbott Ireland Diagnostics Division</v>
          </cell>
          <cell r="L919" t="str">
            <v>IRELAND</v>
          </cell>
          <cell r="M919" t="str">
            <v/>
          </cell>
          <cell r="N919" t="str">
            <v>2200205ĐKLH/BYT-TB-CT</v>
          </cell>
          <cell r="O919">
            <v>27934900</v>
          </cell>
          <cell r="P919">
            <v>27934900</v>
          </cell>
          <cell r="Q919">
            <v>27934900</v>
          </cell>
          <cell r="R919">
            <v>27934900</v>
          </cell>
          <cell r="S919" t="str">
            <v>71601FZ00</v>
          </cell>
          <cell r="T919" t="str">
            <v>743/QĐ-BVQY103</v>
          </cell>
          <cell r="U919">
            <v>45942</v>
          </cell>
          <cell r="V919">
            <v>0</v>
          </cell>
          <cell r="W919">
            <v>0</v>
          </cell>
          <cell r="X919">
            <v>1</v>
          </cell>
          <cell r="Y919">
            <v>1</v>
          </cell>
          <cell r="Z919">
            <v>0</v>
          </cell>
          <cell r="AA919">
            <v>27934900</v>
          </cell>
          <cell r="AB919">
            <v>27934900</v>
          </cell>
          <cell r="AC919">
            <v>1</v>
          </cell>
          <cell r="AD919">
            <v>27934900</v>
          </cell>
          <cell r="AE919">
            <v>27934900</v>
          </cell>
          <cell r="AF919">
            <v>0</v>
          </cell>
          <cell r="AG919">
            <v>0</v>
          </cell>
          <cell r="AJ919">
            <v>539185</v>
          </cell>
          <cell r="AK919">
            <v>4</v>
          </cell>
        </row>
        <row r="920">
          <cell r="E920" t="str">
            <v>Hóa chất xét nghiệm định lượng Cyclosporine</v>
          </cell>
          <cell r="F920" t="str">
            <v>Architect CYCLOSPORINE Reagent Kit, 3R30-25</v>
          </cell>
          <cell r="H920" t="str">
            <v>Hộp</v>
          </cell>
          <cell r="I920" t="str">
            <v/>
          </cell>
          <cell r="J920" t="str">
            <v>Công ty Cổ phần Trang Thiết bị Y tế và Dịch vụ Thiên Trường</v>
          </cell>
          <cell r="K920" t="str">
            <v>Abbott Ireland Diagnostics Division</v>
          </cell>
          <cell r="L920" t="str">
            <v>IRELAND</v>
          </cell>
          <cell r="M920" t="str">
            <v/>
          </cell>
          <cell r="N920" t="str">
            <v>2200205ĐKLH/BYT-TB-CT</v>
          </cell>
          <cell r="O920">
            <v>29386000</v>
          </cell>
          <cell r="P920">
            <v>29386000</v>
          </cell>
          <cell r="Q920">
            <v>29386000</v>
          </cell>
          <cell r="R920">
            <v>29386000</v>
          </cell>
          <cell r="S920" t="str">
            <v>67637FZ00</v>
          </cell>
          <cell r="T920" t="str">
            <v>4294/QĐ-BVQY103</v>
          </cell>
          <cell r="U920">
            <v>45792</v>
          </cell>
          <cell r="V920">
            <v>0</v>
          </cell>
          <cell r="W920">
            <v>0</v>
          </cell>
          <cell r="X920">
            <v>3</v>
          </cell>
          <cell r="Y920">
            <v>3</v>
          </cell>
          <cell r="Z920">
            <v>0</v>
          </cell>
          <cell r="AA920">
            <v>29386000</v>
          </cell>
          <cell r="AB920">
            <v>88158000</v>
          </cell>
          <cell r="AC920">
            <v>3</v>
          </cell>
          <cell r="AD920">
            <v>29386000</v>
          </cell>
          <cell r="AE920">
            <v>88158000</v>
          </cell>
          <cell r="AF920">
            <v>0</v>
          </cell>
          <cell r="AG920">
            <v>0</v>
          </cell>
          <cell r="AJ920">
            <v>523290</v>
          </cell>
          <cell r="AK920">
            <v>4</v>
          </cell>
        </row>
        <row r="921">
          <cell r="E921" t="str">
            <v>Hóa chất xét nghiệm định lượng Cyfra 21-1</v>
          </cell>
          <cell r="F921" t="str">
            <v>ARCHITECT CYFRA 21-1 Reagent Kit, 2P55-25</v>
          </cell>
          <cell r="H921" t="str">
            <v>Hộp</v>
          </cell>
          <cell r="I921" t="str">
            <v/>
          </cell>
          <cell r="J921" t="str">
            <v>Công ty Cổ phần Trang Thiết bị Y tế và Dịch vụ Thiên Trường</v>
          </cell>
          <cell r="K921" t="str">
            <v>Fujirebio Diagnostics, Inc., Mỹ</v>
          </cell>
          <cell r="L921" t="str">
            <v>Mỹ</v>
          </cell>
          <cell r="M921" t="str">
            <v/>
          </cell>
          <cell r="N921" t="str">
            <v>2301724ĐKLH/BYT-HTTB</v>
          </cell>
          <cell r="O921">
            <v>8983600</v>
          </cell>
          <cell r="P921">
            <v>8983600</v>
          </cell>
          <cell r="Q921">
            <v>8983600</v>
          </cell>
          <cell r="R921">
            <v>8983600</v>
          </cell>
          <cell r="S921" t="str">
            <v>72518FP00</v>
          </cell>
          <cell r="T921" t="str">
            <v>743/QĐ-BVQY103</v>
          </cell>
          <cell r="U921">
            <v>45993</v>
          </cell>
          <cell r="V921">
            <v>0</v>
          </cell>
          <cell r="W921">
            <v>0</v>
          </cell>
          <cell r="X921">
            <v>4</v>
          </cell>
          <cell r="Y921">
            <v>4</v>
          </cell>
          <cell r="Z921">
            <v>0</v>
          </cell>
          <cell r="AA921">
            <v>8983600</v>
          </cell>
          <cell r="AB921">
            <v>35934400</v>
          </cell>
          <cell r="AC921">
            <v>4</v>
          </cell>
          <cell r="AD921">
            <v>8983600</v>
          </cell>
          <cell r="AE921">
            <v>35934400</v>
          </cell>
          <cell r="AF921">
            <v>0</v>
          </cell>
          <cell r="AG921">
            <v>0</v>
          </cell>
          <cell r="AJ921">
            <v>549816</v>
          </cell>
          <cell r="AK921">
            <v>44</v>
          </cell>
        </row>
        <row r="922">
          <cell r="E922" t="str">
            <v>Hóa chất xét nghiệm định lượng Cyfra 21-1</v>
          </cell>
          <cell r="F922" t="str">
            <v>ARCHITECT CYFRA 21-1 Reagent Kit, 2P55-25</v>
          </cell>
          <cell r="H922" t="str">
            <v>Hộp</v>
          </cell>
          <cell r="I922" t="str">
            <v/>
          </cell>
          <cell r="J922" t="str">
            <v>Công ty Cổ phần Trang Thiết bị Y tế và Dịch vụ Thiên Trường</v>
          </cell>
          <cell r="K922" t="str">
            <v>Fujirebio Diagnostics, Inc., Mỹ</v>
          </cell>
          <cell r="L922" t="str">
            <v>Mỹ</v>
          </cell>
          <cell r="M922" t="str">
            <v/>
          </cell>
          <cell r="N922" t="str">
            <v>2301724ĐKLH/BYT-HTTB</v>
          </cell>
          <cell r="O922">
            <v>8983600</v>
          </cell>
          <cell r="P922">
            <v>8983600</v>
          </cell>
          <cell r="Q922">
            <v>8983600</v>
          </cell>
          <cell r="R922">
            <v>8983600</v>
          </cell>
          <cell r="S922" t="str">
            <v>69378FP00</v>
          </cell>
          <cell r="T922" t="str">
            <v>743/QĐ-BVQY103</v>
          </cell>
          <cell r="U922">
            <v>45911</v>
          </cell>
          <cell r="V922">
            <v>0</v>
          </cell>
          <cell r="W922">
            <v>0</v>
          </cell>
          <cell r="X922">
            <v>5</v>
          </cell>
          <cell r="Y922">
            <v>5</v>
          </cell>
          <cell r="Z922">
            <v>0</v>
          </cell>
          <cell r="AA922">
            <v>8983600</v>
          </cell>
          <cell r="AB922">
            <v>44918000</v>
          </cell>
          <cell r="AC922">
            <v>5</v>
          </cell>
          <cell r="AD922">
            <v>8983600</v>
          </cell>
          <cell r="AE922">
            <v>44918000</v>
          </cell>
          <cell r="AF922">
            <v>0</v>
          </cell>
          <cell r="AG922">
            <v>0</v>
          </cell>
          <cell r="AJ922">
            <v>542279</v>
          </cell>
          <cell r="AK922">
            <v>44</v>
          </cell>
        </row>
        <row r="923">
          <cell r="E923" t="str">
            <v>Hóa chất xét nghiệm định lượng Cyfra 21-1</v>
          </cell>
          <cell r="F923" t="str">
            <v>ARCHITECT CYFRA 21-1 Reagent Kit, 2P55-25</v>
          </cell>
          <cell r="H923" t="str">
            <v>Hộp</v>
          </cell>
          <cell r="I923" t="str">
            <v/>
          </cell>
          <cell r="J923" t="str">
            <v>Công ty Cổ phần Trang Thiết bị Y tế và Dịch vụ Thiên Trường</v>
          </cell>
          <cell r="K923" t="str">
            <v>Fujirebio Diagnostics, Inc., Mỹ</v>
          </cell>
          <cell r="L923" t="str">
            <v>Mỹ</v>
          </cell>
          <cell r="M923" t="str">
            <v/>
          </cell>
          <cell r="N923" t="str">
            <v>2301724ĐKLH/BYT-HTTB</v>
          </cell>
          <cell r="O923">
            <v>8983600</v>
          </cell>
          <cell r="P923">
            <v>8983600</v>
          </cell>
          <cell r="Q923">
            <v>8983600</v>
          </cell>
          <cell r="R923">
            <v>8983600</v>
          </cell>
          <cell r="S923" t="str">
            <v>67305FP00</v>
          </cell>
          <cell r="T923" t="str">
            <v>743/QĐ-BVQY103</v>
          </cell>
          <cell r="U923">
            <v>45861</v>
          </cell>
          <cell r="V923">
            <v>0</v>
          </cell>
          <cell r="W923">
            <v>0</v>
          </cell>
          <cell r="X923">
            <v>5</v>
          </cell>
          <cell r="Y923">
            <v>5</v>
          </cell>
          <cell r="Z923">
            <v>0</v>
          </cell>
          <cell r="AA923">
            <v>8983600</v>
          </cell>
          <cell r="AB923">
            <v>44918000</v>
          </cell>
          <cell r="AC923">
            <v>5</v>
          </cell>
          <cell r="AD923">
            <v>8983600</v>
          </cell>
          <cell r="AE923">
            <v>44918000</v>
          </cell>
          <cell r="AF923">
            <v>0</v>
          </cell>
          <cell r="AG923">
            <v>0</v>
          </cell>
          <cell r="AJ923">
            <v>534952</v>
          </cell>
          <cell r="AK923">
            <v>44</v>
          </cell>
        </row>
        <row r="924">
          <cell r="E924" t="str">
            <v>Hóa chất xét nghiệm định lượng Cyfra 21-1</v>
          </cell>
          <cell r="F924" t="str">
            <v>ARCHITECT CYFRA 21-1 Reagent Kit, 2P55-25</v>
          </cell>
          <cell r="H924" t="str">
            <v>Hộp</v>
          </cell>
          <cell r="I924" t="str">
            <v/>
          </cell>
          <cell r="J924" t="str">
            <v>Công ty Cổ phần Trang Thiết bị Y tế và Dịch vụ Thiên Trường</v>
          </cell>
          <cell r="K924" t="str">
            <v>Fujirebio Diagnostics, Inc., Mỹ</v>
          </cell>
          <cell r="L924" t="str">
            <v>Mỹ</v>
          </cell>
          <cell r="M924" t="str">
            <v/>
          </cell>
          <cell r="N924" t="str">
            <v>2301724ĐKLH/BYT-HTTB</v>
          </cell>
          <cell r="O924">
            <v>8983600</v>
          </cell>
          <cell r="P924">
            <v>8983600</v>
          </cell>
          <cell r="Q924">
            <v>8983600</v>
          </cell>
          <cell r="R924">
            <v>8983600</v>
          </cell>
          <cell r="S924" t="str">
            <v>62126FP00</v>
          </cell>
          <cell r="T924" t="str">
            <v>2851/QĐ-BVQY103</v>
          </cell>
          <cell r="U924">
            <v>45695</v>
          </cell>
          <cell r="V924">
            <v>0</v>
          </cell>
          <cell r="W924">
            <v>0</v>
          </cell>
          <cell r="X924">
            <v>20</v>
          </cell>
          <cell r="Y924">
            <v>20</v>
          </cell>
          <cell r="Z924">
            <v>0</v>
          </cell>
          <cell r="AA924">
            <v>8983600</v>
          </cell>
          <cell r="AB924">
            <v>179672000</v>
          </cell>
          <cell r="AC924">
            <v>20</v>
          </cell>
          <cell r="AD924">
            <v>8983600</v>
          </cell>
          <cell r="AE924">
            <v>179672000</v>
          </cell>
          <cell r="AF924">
            <v>0</v>
          </cell>
          <cell r="AG924">
            <v>0</v>
          </cell>
          <cell r="AJ924">
            <v>516611</v>
          </cell>
          <cell r="AK924">
            <v>44</v>
          </cell>
        </row>
        <row r="925">
          <cell r="E925" t="str">
            <v>Hóa chất xét nghiệm định lượng Cyfra 21-1</v>
          </cell>
          <cell r="F925" t="str">
            <v>ARCHITECT CYFRA 21-1 Reagent Kit, 2P55-25</v>
          </cell>
          <cell r="H925" t="str">
            <v>Hộp</v>
          </cell>
          <cell r="I925" t="str">
            <v/>
          </cell>
          <cell r="J925" t="str">
            <v>Công ty Cổ phần Trang Thiết bị Y tế và Dịch vụ Thiên Trường</v>
          </cell>
          <cell r="K925" t="str">
            <v>Fujirebio Diagnostics, Inc., Mỹ</v>
          </cell>
          <cell r="L925" t="str">
            <v>Mỹ</v>
          </cell>
          <cell r="M925" t="str">
            <v/>
          </cell>
          <cell r="N925" t="str">
            <v>2301724ĐKLH/BYT-HTTB</v>
          </cell>
          <cell r="O925">
            <v>8983600</v>
          </cell>
          <cell r="P925">
            <v>8983600</v>
          </cell>
          <cell r="Q925">
            <v>8983600</v>
          </cell>
          <cell r="R925">
            <v>8983600</v>
          </cell>
          <cell r="S925" t="str">
            <v>61059FP00</v>
          </cell>
          <cell r="T925" t="str">
            <v>2851/QĐ-BVQY103</v>
          </cell>
          <cell r="U925">
            <v>45678</v>
          </cell>
          <cell r="V925">
            <v>0</v>
          </cell>
          <cell r="W925">
            <v>0</v>
          </cell>
          <cell r="X925">
            <v>10</v>
          </cell>
          <cell r="Y925">
            <v>10</v>
          </cell>
          <cell r="Z925">
            <v>0</v>
          </cell>
          <cell r="AA925">
            <v>8983600</v>
          </cell>
          <cell r="AB925">
            <v>89836000</v>
          </cell>
          <cell r="AC925">
            <v>10</v>
          </cell>
          <cell r="AD925">
            <v>8983600</v>
          </cell>
          <cell r="AE925">
            <v>89836000</v>
          </cell>
          <cell r="AF925">
            <v>0</v>
          </cell>
          <cell r="AG925">
            <v>0</v>
          </cell>
          <cell r="AJ925">
            <v>387017</v>
          </cell>
          <cell r="AK925">
            <v>44</v>
          </cell>
        </row>
        <row r="926">
          <cell r="E926" t="str">
            <v>Hóa chất xét nghiệm định lượng Fibrinogen</v>
          </cell>
          <cell r="F926" t="str">
            <v>0020301100 HemosIL Fibrinogen-C</v>
          </cell>
          <cell r="H926" t="str">
            <v>Hộp</v>
          </cell>
          <cell r="I926" t="str">
            <v/>
          </cell>
          <cell r="J926" t="str">
            <v>Công ty TNHH Kỹ thuật Thanh Hà</v>
          </cell>
          <cell r="K926" t="str">
            <v>Instrumentation Laboratory/ Mỹ</v>
          </cell>
          <cell r="L926" t="str">
            <v>Hoa Kỳ</v>
          </cell>
          <cell r="M926" t="str">
            <v/>
          </cell>
          <cell r="N926" t="str">
            <v>220002836/PCBB-BYT</v>
          </cell>
          <cell r="O926">
            <v>8920800</v>
          </cell>
          <cell r="P926">
            <v>8920800</v>
          </cell>
          <cell r="Q926">
            <v>8920800</v>
          </cell>
          <cell r="R926">
            <v>8920800</v>
          </cell>
          <cell r="S926" t="str">
            <v>N0340225</v>
          </cell>
          <cell r="T926" t="str">
            <v>779/QĐ-BVQY103</v>
          </cell>
          <cell r="U926">
            <v>46112</v>
          </cell>
          <cell r="V926">
            <v>0</v>
          </cell>
          <cell r="W926">
            <v>0</v>
          </cell>
          <cell r="X926">
            <v>20</v>
          </cell>
          <cell r="Y926">
            <v>20</v>
          </cell>
          <cell r="Z926">
            <v>0</v>
          </cell>
          <cell r="AA926">
            <v>8920800</v>
          </cell>
          <cell r="AB926">
            <v>178416000</v>
          </cell>
          <cell r="AC926">
            <v>20</v>
          </cell>
          <cell r="AD926">
            <v>8920800</v>
          </cell>
          <cell r="AE926">
            <v>178416000</v>
          </cell>
          <cell r="AF926">
            <v>0</v>
          </cell>
          <cell r="AG926">
            <v>0</v>
          </cell>
          <cell r="AJ926">
            <v>543008</v>
          </cell>
          <cell r="AK926">
            <v>445.6</v>
          </cell>
        </row>
        <row r="927">
          <cell r="E927" t="str">
            <v>Hóa chất xét nghiệm định lượng Fibrinogen</v>
          </cell>
          <cell r="F927" t="str">
            <v>0020301100 HemosIL Fibrinogen-C</v>
          </cell>
          <cell r="H927" t="str">
            <v>Hộp</v>
          </cell>
          <cell r="I927" t="str">
            <v/>
          </cell>
          <cell r="J927" t="str">
            <v>Công ty TNHH Kỹ thuật Thanh Hà</v>
          </cell>
          <cell r="K927" t="str">
            <v>Instrumentation Laboratory/ Mỹ</v>
          </cell>
          <cell r="L927" t="str">
            <v>Hoa Kỳ</v>
          </cell>
          <cell r="M927" t="str">
            <v/>
          </cell>
          <cell r="N927" t="str">
            <v>220002836/PCBB-BYT</v>
          </cell>
          <cell r="O927">
            <v>8920800</v>
          </cell>
          <cell r="P927">
            <v>8920800</v>
          </cell>
          <cell r="Q927">
            <v>8920800</v>
          </cell>
          <cell r="R927">
            <v>8920800</v>
          </cell>
          <cell r="S927" t="str">
            <v>N0148399</v>
          </cell>
          <cell r="T927" t="str">
            <v>779/QĐ-BVQY103</v>
          </cell>
          <cell r="U927">
            <v>46053</v>
          </cell>
          <cell r="V927">
            <v>0</v>
          </cell>
          <cell r="W927">
            <v>0</v>
          </cell>
          <cell r="X927">
            <v>45.6</v>
          </cell>
          <cell r="Y927">
            <v>43</v>
          </cell>
          <cell r="Z927">
            <v>2.6</v>
          </cell>
          <cell r="AA927">
            <v>8920800</v>
          </cell>
          <cell r="AB927">
            <v>406788480</v>
          </cell>
          <cell r="AC927">
            <v>45.6</v>
          </cell>
          <cell r="AD927">
            <v>8920800</v>
          </cell>
          <cell r="AE927">
            <v>406788480</v>
          </cell>
          <cell r="AF927">
            <v>0</v>
          </cell>
          <cell r="AG927">
            <v>0</v>
          </cell>
          <cell r="AJ927">
            <v>539454</v>
          </cell>
          <cell r="AK927">
            <v>445.6</v>
          </cell>
        </row>
        <row r="928">
          <cell r="E928" t="str">
            <v>Hóa chất xét nghiệm định lượng Fibrinogen</v>
          </cell>
          <cell r="F928" t="str">
            <v>0020301100
HemosIL Fibrinogen-C</v>
          </cell>
          <cell r="H928" t="str">
            <v>Lọ</v>
          </cell>
          <cell r="I928" t="str">
            <v/>
          </cell>
          <cell r="J928" t="str">
            <v>Công ty TNHH Thiết bị Minh Tâm</v>
          </cell>
          <cell r="K928" t="str">
            <v>Instrumentation Laboratory Company, Mỹ</v>
          </cell>
          <cell r="L928" t="str">
            <v>Hoa Kỳ</v>
          </cell>
          <cell r="M928" t="str">
            <v/>
          </cell>
          <cell r="N928" t="str">
            <v>220002836/PCBB-BYT</v>
          </cell>
          <cell r="O928">
            <v>918750</v>
          </cell>
          <cell r="P928">
            <v>918750</v>
          </cell>
          <cell r="Q928">
            <v>918750</v>
          </cell>
          <cell r="R928">
            <v>918750</v>
          </cell>
          <cell r="S928" t="str">
            <v>N0148399</v>
          </cell>
          <cell r="T928" t="str">
            <v>4574/QĐ-BVQY103</v>
          </cell>
          <cell r="U928">
            <v>46053</v>
          </cell>
          <cell r="V928">
            <v>0</v>
          </cell>
          <cell r="W928">
            <v>0</v>
          </cell>
          <cell r="X928">
            <v>250</v>
          </cell>
          <cell r="Y928">
            <v>250</v>
          </cell>
          <cell r="Z928">
            <v>0</v>
          </cell>
          <cell r="AA928">
            <v>918750</v>
          </cell>
          <cell r="AB928">
            <v>229687500</v>
          </cell>
          <cell r="AC928">
            <v>250</v>
          </cell>
          <cell r="AD928">
            <v>918750</v>
          </cell>
          <cell r="AE928">
            <v>229687500</v>
          </cell>
          <cell r="AF928">
            <v>0</v>
          </cell>
          <cell r="AG928">
            <v>0</v>
          </cell>
          <cell r="AJ928">
            <v>523272</v>
          </cell>
          <cell r="AK928">
            <v>445.6</v>
          </cell>
        </row>
        <row r="929">
          <cell r="E929" t="str">
            <v>Hóa chất xét nghiệm định lượng Fibrinogen</v>
          </cell>
          <cell r="F929" t="str">
            <v>0020301100
HemosIL Fibrinogen-C</v>
          </cell>
          <cell r="H929" t="str">
            <v>Lọ</v>
          </cell>
          <cell r="I929" t="str">
            <v/>
          </cell>
          <cell r="J929" t="str">
            <v>Công ty TNHH Thiết bị Minh Tâm</v>
          </cell>
          <cell r="K929" t="str">
            <v>Instrumentation Laboratory Company, Mỹ</v>
          </cell>
          <cell r="L929" t="str">
            <v>Hoa Kỳ</v>
          </cell>
          <cell r="M929" t="str">
            <v/>
          </cell>
          <cell r="N929" t="str">
            <v>220002836/PCBB-BYT</v>
          </cell>
          <cell r="O929">
            <v>892500</v>
          </cell>
          <cell r="P929">
            <v>892500</v>
          </cell>
          <cell r="Q929">
            <v>892500</v>
          </cell>
          <cell r="R929">
            <v>892500</v>
          </cell>
          <cell r="S929" t="str">
            <v>N0148399</v>
          </cell>
          <cell r="T929" t="str">
            <v>4387/QĐ-BVQY103</v>
          </cell>
          <cell r="U929">
            <v>46053</v>
          </cell>
          <cell r="V929">
            <v>0</v>
          </cell>
          <cell r="W929">
            <v>0</v>
          </cell>
          <cell r="X929">
            <v>80</v>
          </cell>
          <cell r="Y929">
            <v>80</v>
          </cell>
          <cell r="Z929">
            <v>0</v>
          </cell>
          <cell r="AA929">
            <v>892500</v>
          </cell>
          <cell r="AB929">
            <v>71400000</v>
          </cell>
          <cell r="AC929">
            <v>80</v>
          </cell>
          <cell r="AD929">
            <v>892500</v>
          </cell>
          <cell r="AE929">
            <v>71400000</v>
          </cell>
          <cell r="AF929">
            <v>0</v>
          </cell>
          <cell r="AG929">
            <v>0</v>
          </cell>
          <cell r="AJ929">
            <v>522185</v>
          </cell>
          <cell r="AK929">
            <v>445.6</v>
          </cell>
        </row>
        <row r="930">
          <cell r="E930" t="str">
            <v>Hóa chất xét nghiệm định lượng Fibrinogen</v>
          </cell>
          <cell r="F930" t="str">
            <v>0020301100
HemosIL Fibrinogen-C</v>
          </cell>
          <cell r="H930" t="str">
            <v>Lọ</v>
          </cell>
          <cell r="I930" t="str">
            <v/>
          </cell>
          <cell r="J930" t="str">
            <v>Công ty TNHH Thiết bị Minh Tâm</v>
          </cell>
          <cell r="K930" t="str">
            <v>Instrumentation Laboratory Company, Mỹ</v>
          </cell>
          <cell r="L930" t="str">
            <v>Hoa Kỳ</v>
          </cell>
          <cell r="M930" t="str">
            <v/>
          </cell>
          <cell r="N930" t="str">
            <v>220002836/PCBB-BYT</v>
          </cell>
          <cell r="O930">
            <v>900795</v>
          </cell>
          <cell r="P930">
            <v>900795</v>
          </cell>
          <cell r="Q930">
            <v>900795</v>
          </cell>
          <cell r="R930">
            <v>900795</v>
          </cell>
          <cell r="S930" t="str">
            <v>N0733582</v>
          </cell>
          <cell r="T930" t="str">
            <v>4682/QĐ-BVQY103</v>
          </cell>
          <cell r="U930">
            <v>45869</v>
          </cell>
          <cell r="V930">
            <v>0</v>
          </cell>
          <cell r="W930">
            <v>0</v>
          </cell>
          <cell r="X930">
            <v>50</v>
          </cell>
          <cell r="Y930">
            <v>50</v>
          </cell>
          <cell r="Z930">
            <v>0</v>
          </cell>
          <cell r="AA930">
            <v>900795</v>
          </cell>
          <cell r="AB930">
            <v>45039750</v>
          </cell>
          <cell r="AC930">
            <v>50</v>
          </cell>
          <cell r="AD930">
            <v>900795</v>
          </cell>
          <cell r="AE930">
            <v>45039750</v>
          </cell>
          <cell r="AF930">
            <v>0</v>
          </cell>
          <cell r="AG930">
            <v>0</v>
          </cell>
          <cell r="AJ930">
            <v>385049</v>
          </cell>
          <cell r="AK930">
            <v>445.6</v>
          </cell>
        </row>
        <row r="931">
          <cell r="E931" t="str">
            <v>Hóa chất xét nghiệm định lượng NSE</v>
          </cell>
          <cell r="F931" t="str">
            <v>Elecsys NSE; 12133113122</v>
          </cell>
          <cell r="H931" t="str">
            <v>Hộp</v>
          </cell>
          <cell r="I931" t="str">
            <v/>
          </cell>
          <cell r="J931" t="str">
            <v>Công ty cổ phần thiết bị y tế Thành An</v>
          </cell>
          <cell r="K931" t="str">
            <v>Roche Diagnostics GmbH</v>
          </cell>
          <cell r="L931" t="str">
            <v>Đức</v>
          </cell>
          <cell r="M931" t="str">
            <v/>
          </cell>
          <cell r="N931" t="str">
            <v>2301718ĐKLH/BYT-HTTB</v>
          </cell>
          <cell r="O931">
            <v>7709783</v>
          </cell>
          <cell r="P931">
            <v>7709783</v>
          </cell>
          <cell r="Q931">
            <v>7709783</v>
          </cell>
          <cell r="R931">
            <v>7709783</v>
          </cell>
          <cell r="S931" t="str">
            <v>80818301</v>
          </cell>
          <cell r="T931" t="str">
            <v>743/QĐ-BVQY103</v>
          </cell>
          <cell r="U931">
            <v>46081</v>
          </cell>
          <cell r="V931">
            <v>0</v>
          </cell>
          <cell r="W931">
            <v>0</v>
          </cell>
          <cell r="X931">
            <v>1</v>
          </cell>
          <cell r="Y931">
            <v>1</v>
          </cell>
          <cell r="Z931">
            <v>0</v>
          </cell>
          <cell r="AA931">
            <v>7709783</v>
          </cell>
          <cell r="AB931">
            <v>7709783</v>
          </cell>
          <cell r="AC931">
            <v>1</v>
          </cell>
          <cell r="AD931">
            <v>7709783</v>
          </cell>
          <cell r="AE931">
            <v>7709783</v>
          </cell>
          <cell r="AF931">
            <v>0</v>
          </cell>
          <cell r="AG931">
            <v>0</v>
          </cell>
          <cell r="AJ931">
            <v>535051</v>
          </cell>
          <cell r="AK931">
            <v>1</v>
          </cell>
        </row>
        <row r="932">
          <cell r="E932" t="str">
            <v>Hóa chất xét nghiệm định lượng NT-proBNP</v>
          </cell>
          <cell r="F932" t="str">
            <v>Alere NT-proBNP for Architect Reagent Kit, 2R10-25</v>
          </cell>
          <cell r="H932" t="str">
            <v>Hộp</v>
          </cell>
          <cell r="I932" t="str">
            <v/>
          </cell>
          <cell r="J932" t="str">
            <v>Công ty Cổ phần Trang Thiết bị Y tế và Dịch vụ Thiên Trường</v>
          </cell>
          <cell r="K932" t="str">
            <v>Axis-Shield Diagnostics Limited, Anh</v>
          </cell>
          <cell r="L932" t="str">
            <v>Anh</v>
          </cell>
          <cell r="M932" t="str">
            <v/>
          </cell>
          <cell r="N932" t="str">
            <v>12025NK/BYT-TB-CT</v>
          </cell>
          <cell r="O932">
            <v>26018500</v>
          </cell>
          <cell r="P932">
            <v>26018500</v>
          </cell>
          <cell r="Q932">
            <v>26018500</v>
          </cell>
          <cell r="R932">
            <v>26018500</v>
          </cell>
          <cell r="S932" t="str">
            <v>12085UP00</v>
          </cell>
          <cell r="T932" t="str">
            <v>2965/QĐ-BVQY103</v>
          </cell>
          <cell r="U932">
            <v>45726</v>
          </cell>
          <cell r="V932">
            <v>0</v>
          </cell>
          <cell r="W932">
            <v>0</v>
          </cell>
          <cell r="X932">
            <v>30</v>
          </cell>
          <cell r="Y932">
            <v>30</v>
          </cell>
          <cell r="Z932">
            <v>0</v>
          </cell>
          <cell r="AA932">
            <v>26018500</v>
          </cell>
          <cell r="AB932">
            <v>780555000</v>
          </cell>
          <cell r="AC932">
            <v>30</v>
          </cell>
          <cell r="AD932">
            <v>26018500</v>
          </cell>
          <cell r="AE932">
            <v>780555000</v>
          </cell>
          <cell r="AF932">
            <v>0</v>
          </cell>
          <cell r="AG932">
            <v>0</v>
          </cell>
          <cell r="AJ932">
            <v>390466</v>
          </cell>
          <cell r="AK932">
            <v>30</v>
          </cell>
        </row>
        <row r="933">
          <cell r="E933" t="str">
            <v>Hóa chất xét nghiệm định lượng Pro GRP</v>
          </cell>
          <cell r="F933" t="str">
            <v>1P45-27 ARCHITECT ProGRP Reagent Kit (1x100 tests)</v>
          </cell>
          <cell r="H933" t="str">
            <v>Hộp</v>
          </cell>
          <cell r="I933" t="str">
            <v/>
          </cell>
          <cell r="J933" t="str">
            <v>Công ty Cổ phần Trang Thiết bị Y tế và Dịch vụ Thiên Trường</v>
          </cell>
          <cell r="K933" t="str">
            <v>Denka Co.,Ltd.</v>
          </cell>
          <cell r="L933" t="str">
            <v>Nhật Bản</v>
          </cell>
          <cell r="M933" t="str">
            <v/>
          </cell>
          <cell r="N933" t="str">
            <v>2400249ĐKLH/BYT-HTTB</v>
          </cell>
          <cell r="O933">
            <v>20580700</v>
          </cell>
          <cell r="P933">
            <v>20580700</v>
          </cell>
          <cell r="Q933">
            <v>20580700</v>
          </cell>
          <cell r="R933">
            <v>20580700</v>
          </cell>
          <cell r="S933" t="str">
            <v>67171LP59</v>
          </cell>
          <cell r="T933" t="str">
            <v>743/QĐ-BVQY103</v>
          </cell>
          <cell r="U933">
            <v>46004</v>
          </cell>
          <cell r="V933">
            <v>0</v>
          </cell>
          <cell r="W933">
            <v>0</v>
          </cell>
          <cell r="X933">
            <v>3</v>
          </cell>
          <cell r="Y933">
            <v>3</v>
          </cell>
          <cell r="Z933">
            <v>0</v>
          </cell>
          <cell r="AA933">
            <v>20580700</v>
          </cell>
          <cell r="AB933">
            <v>61742100</v>
          </cell>
          <cell r="AC933">
            <v>3</v>
          </cell>
          <cell r="AD933">
            <v>20580700</v>
          </cell>
          <cell r="AE933">
            <v>61742100</v>
          </cell>
          <cell r="AF933">
            <v>0</v>
          </cell>
          <cell r="AG933">
            <v>0</v>
          </cell>
          <cell r="AJ933">
            <v>549818</v>
          </cell>
          <cell r="AK933">
            <v>28</v>
          </cell>
        </row>
        <row r="934">
          <cell r="E934" t="str">
            <v>Hóa chất xét nghiệm định lượng Pro GRP</v>
          </cell>
          <cell r="F934" t="str">
            <v>1P45-27 ARCHITECT ProGRP Reagent Kit (1x100 tests)</v>
          </cell>
          <cell r="H934" t="str">
            <v>Hộp</v>
          </cell>
          <cell r="I934" t="str">
            <v/>
          </cell>
          <cell r="J934" t="str">
            <v>Công ty Cổ phần Trang Thiết bị Y tế và Dịch vụ Thiên Trường</v>
          </cell>
          <cell r="K934" t="str">
            <v>Denka Co.,Ltd.</v>
          </cell>
          <cell r="L934" t="str">
            <v>Nhật Bản</v>
          </cell>
          <cell r="M934" t="str">
            <v/>
          </cell>
          <cell r="N934" t="str">
            <v>2400249ĐKLH/BYT-HTTB</v>
          </cell>
          <cell r="O934">
            <v>20580700</v>
          </cell>
          <cell r="P934">
            <v>20580700</v>
          </cell>
          <cell r="Q934">
            <v>20580700</v>
          </cell>
          <cell r="R934">
            <v>20580700</v>
          </cell>
          <cell r="S934" t="str">
            <v>66171LP58</v>
          </cell>
          <cell r="T934" t="str">
            <v>743/QĐ-BVQY103</v>
          </cell>
          <cell r="U934">
            <v>45938</v>
          </cell>
          <cell r="V934">
            <v>0</v>
          </cell>
          <cell r="W934">
            <v>0</v>
          </cell>
          <cell r="X934">
            <v>10</v>
          </cell>
          <cell r="Y934">
            <v>10</v>
          </cell>
          <cell r="Z934">
            <v>0</v>
          </cell>
          <cell r="AA934">
            <v>20580700</v>
          </cell>
          <cell r="AB934">
            <v>205807000</v>
          </cell>
          <cell r="AC934">
            <v>10</v>
          </cell>
          <cell r="AD934">
            <v>20580700</v>
          </cell>
          <cell r="AE934">
            <v>205807000</v>
          </cell>
          <cell r="AF934">
            <v>0</v>
          </cell>
          <cell r="AG934">
            <v>0</v>
          </cell>
          <cell r="AJ934">
            <v>534972</v>
          </cell>
          <cell r="AK934">
            <v>28</v>
          </cell>
        </row>
        <row r="935">
          <cell r="E935" t="str">
            <v>Hóa chất xét nghiệm định lượng Pro GRP</v>
          </cell>
          <cell r="F935" t="str">
            <v>1P45-27 ARCHITECT ProGRP Reagent Kit (1x100 tests)</v>
          </cell>
          <cell r="H935" t="str">
            <v>Hộp</v>
          </cell>
          <cell r="I935" t="str">
            <v/>
          </cell>
          <cell r="J935" t="str">
            <v>Công ty Cổ phần Trang Thiết bị Y tế và Dịch vụ Thiên Trường</v>
          </cell>
          <cell r="K935" t="str">
            <v>Denka Co.,Ltd.</v>
          </cell>
          <cell r="L935" t="str">
            <v>Nhật Bản</v>
          </cell>
          <cell r="M935" t="str">
            <v/>
          </cell>
          <cell r="N935" t="str">
            <v>2400249ĐKLH/BYT-HTTB</v>
          </cell>
          <cell r="O935">
            <v>20580700</v>
          </cell>
          <cell r="P935">
            <v>20580700</v>
          </cell>
          <cell r="Q935">
            <v>20580700</v>
          </cell>
          <cell r="R935">
            <v>20580700</v>
          </cell>
          <cell r="S935" t="str">
            <v>60171LP55</v>
          </cell>
          <cell r="T935" t="str">
            <v>2851/QĐ-BVQY103</v>
          </cell>
          <cell r="U935">
            <v>45752</v>
          </cell>
          <cell r="V935">
            <v>0</v>
          </cell>
          <cell r="W935">
            <v>0</v>
          </cell>
          <cell r="X935">
            <v>15</v>
          </cell>
          <cell r="Y935">
            <v>15</v>
          </cell>
          <cell r="Z935">
            <v>0</v>
          </cell>
          <cell r="AA935">
            <v>20580700</v>
          </cell>
          <cell r="AB935">
            <v>308710500</v>
          </cell>
          <cell r="AC935">
            <v>15</v>
          </cell>
          <cell r="AD935">
            <v>20580700</v>
          </cell>
          <cell r="AE935">
            <v>308710500</v>
          </cell>
          <cell r="AF935">
            <v>0</v>
          </cell>
          <cell r="AG935">
            <v>0</v>
          </cell>
          <cell r="AJ935">
            <v>387019</v>
          </cell>
          <cell r="AK935">
            <v>28</v>
          </cell>
        </row>
        <row r="936">
          <cell r="E936" t="str">
            <v>Hoá chất xét nghiệm định lượng Protein</v>
          </cell>
          <cell r="F936" t="str">
            <v>URINARY/CSF PROTEIN; OSR6170</v>
          </cell>
          <cell r="H936" t="str">
            <v>Hộp</v>
          </cell>
          <cell r="I936" t="str">
            <v/>
          </cell>
          <cell r="J936" t="str">
            <v>Công ty TNHH Thiết bị Minh Tâm</v>
          </cell>
          <cell r="K936" t="str">
            <v>Beckman Coulter Ireland Inc., Ai-len sản xuất cho Beckman Coulter, Inc., Mỹ</v>
          </cell>
          <cell r="L936" t="str">
            <v>Ailen</v>
          </cell>
          <cell r="M936" t="str">
            <v/>
          </cell>
          <cell r="N936" t="str">
            <v>240002765/PCBB-HN</v>
          </cell>
          <cell r="O936">
            <v>4407963</v>
          </cell>
          <cell r="P936">
            <v>4407963</v>
          </cell>
          <cell r="Q936">
            <v>4407963</v>
          </cell>
          <cell r="R936">
            <v>4407963</v>
          </cell>
          <cell r="S936" t="str">
            <v>2698</v>
          </cell>
          <cell r="T936" t="str">
            <v>743/QĐ-BVQY103</v>
          </cell>
          <cell r="U936">
            <v>46054</v>
          </cell>
          <cell r="V936">
            <v>0</v>
          </cell>
          <cell r="W936">
            <v>0</v>
          </cell>
          <cell r="X936">
            <v>2</v>
          </cell>
          <cell r="Y936">
            <v>2</v>
          </cell>
          <cell r="Z936">
            <v>0</v>
          </cell>
          <cell r="AA936">
            <v>4407963</v>
          </cell>
          <cell r="AB936">
            <v>8815926</v>
          </cell>
          <cell r="AC936">
            <v>2</v>
          </cell>
          <cell r="AD936">
            <v>4407963</v>
          </cell>
          <cell r="AE936">
            <v>8815926</v>
          </cell>
          <cell r="AF936">
            <v>0</v>
          </cell>
          <cell r="AG936">
            <v>0</v>
          </cell>
          <cell r="AJ936">
            <v>545595</v>
          </cell>
          <cell r="AK936">
            <v>5</v>
          </cell>
        </row>
        <row r="937">
          <cell r="E937" t="str">
            <v>Hoá chất xét nghiệm định lượng Protein</v>
          </cell>
          <cell r="F937" t="str">
            <v>URINARY/CSF PROTEIN; OSR6170</v>
          </cell>
          <cell r="H937" t="str">
            <v>Hộp</v>
          </cell>
          <cell r="I937" t="str">
            <v/>
          </cell>
          <cell r="J937" t="str">
            <v>Công ty TNHH Thiết bị Minh Tâm</v>
          </cell>
          <cell r="K937" t="str">
            <v>Beckman Coulter Ireland Inc., Ai-len sản xuất cho Beckman Coulter, Inc., Mỹ</v>
          </cell>
          <cell r="L937" t="str">
            <v>Ailen</v>
          </cell>
          <cell r="M937" t="str">
            <v/>
          </cell>
          <cell r="N937" t="str">
            <v>240002765/PCBB-HN</v>
          </cell>
          <cell r="O937">
            <v>4407963</v>
          </cell>
          <cell r="P937">
            <v>4407963</v>
          </cell>
          <cell r="Q937">
            <v>4407963</v>
          </cell>
          <cell r="R937">
            <v>4407963</v>
          </cell>
          <cell r="S937" t="str">
            <v>2696</v>
          </cell>
          <cell r="T937" t="str">
            <v>743/QĐ-BVQY103</v>
          </cell>
          <cell r="U937">
            <v>45962</v>
          </cell>
          <cell r="V937">
            <v>0</v>
          </cell>
          <cell r="W937">
            <v>0</v>
          </cell>
          <cell r="X937">
            <v>3</v>
          </cell>
          <cell r="Y937">
            <v>3</v>
          </cell>
          <cell r="Z937">
            <v>0</v>
          </cell>
          <cell r="AA937">
            <v>4407963</v>
          </cell>
          <cell r="AB937">
            <v>13223889</v>
          </cell>
          <cell r="AC937">
            <v>3</v>
          </cell>
          <cell r="AD937">
            <v>4407963</v>
          </cell>
          <cell r="AE937">
            <v>13223889</v>
          </cell>
          <cell r="AF937">
            <v>0</v>
          </cell>
          <cell r="AG937">
            <v>0</v>
          </cell>
          <cell r="AJ937">
            <v>533200</v>
          </cell>
          <cell r="AK937">
            <v>5</v>
          </cell>
        </row>
        <row r="938">
          <cell r="E938" t="str">
            <v>Hóa chất xét nghiệm định lượng Protein S tự do</v>
          </cell>
          <cell r="F938" t="str">
            <v>0020002700
HemosIL Free Protein S</v>
          </cell>
          <cell r="H938" t="str">
            <v>Hộp</v>
          </cell>
          <cell r="I938" t="str">
            <v/>
          </cell>
          <cell r="J938" t="str">
            <v>Công ty TNHH Kỹ thuật Thanh Hà</v>
          </cell>
          <cell r="K938" t="str">
            <v>Biokit S.A., Tây Ban Nha sản xuất cho Instrumentation Laboratory Company, Mỹ</v>
          </cell>
          <cell r="L938" t="str">
            <v>Tây Ban Nha</v>
          </cell>
          <cell r="M938" t="str">
            <v/>
          </cell>
          <cell r="N938" t="str">
            <v>2100339ĐKLH/BYT-TB-CT</v>
          </cell>
          <cell r="O938">
            <v>31686900</v>
          </cell>
          <cell r="P938">
            <v>31686900</v>
          </cell>
          <cell r="Q938">
            <v>31686900</v>
          </cell>
          <cell r="R938">
            <v>31686900</v>
          </cell>
          <cell r="S938" t="str">
            <v>B37343</v>
          </cell>
          <cell r="T938" t="str">
            <v>779/QĐ-BVQY103</v>
          </cell>
          <cell r="U938">
            <v>46356</v>
          </cell>
          <cell r="V938">
            <v>0</v>
          </cell>
          <cell r="W938">
            <v>0</v>
          </cell>
          <cell r="X938">
            <v>1</v>
          </cell>
          <cell r="Y938">
            <v>1</v>
          </cell>
          <cell r="Z938">
            <v>0</v>
          </cell>
          <cell r="AA938">
            <v>31686900</v>
          </cell>
          <cell r="AB938">
            <v>31686900</v>
          </cell>
          <cell r="AC938">
            <v>1</v>
          </cell>
          <cell r="AD938">
            <v>31686900</v>
          </cell>
          <cell r="AE938">
            <v>31686900</v>
          </cell>
          <cell r="AF938">
            <v>0</v>
          </cell>
          <cell r="AG938">
            <v>0</v>
          </cell>
          <cell r="AJ938">
            <v>544500</v>
          </cell>
          <cell r="AK938">
            <v>1</v>
          </cell>
        </row>
        <row r="939">
          <cell r="E939" t="str">
            <v>Hóa chất xét nghiệm định lượng SCC</v>
          </cell>
          <cell r="F939" t="str">
            <v>8D18-28 ARCHITECT SCC Reagent Kit (100 tests)</v>
          </cell>
          <cell r="H939" t="str">
            <v>Hộp</v>
          </cell>
          <cell r="I939" t="str">
            <v/>
          </cell>
          <cell r="J939" t="str">
            <v>Công ty Cổ phần Trang Thiết bị Y tế và Dịch vụ Thiên Trường</v>
          </cell>
          <cell r="K939" t="str">
            <v>Denka Co.,Ltd.</v>
          </cell>
          <cell r="L939" t="str">
            <v>Nhật Bản</v>
          </cell>
          <cell r="M939" t="str">
            <v/>
          </cell>
          <cell r="N939" t="str">
            <v>2300653ĐKLH/BYT-HTTB</v>
          </cell>
          <cell r="O939">
            <v>10724800</v>
          </cell>
          <cell r="P939">
            <v>10724800</v>
          </cell>
          <cell r="Q939">
            <v>10724800</v>
          </cell>
          <cell r="R939">
            <v>10724800</v>
          </cell>
          <cell r="S939" t="str">
            <v>73211LP51</v>
          </cell>
          <cell r="T939" t="str">
            <v>743/QĐ-BVQY103</v>
          </cell>
          <cell r="U939">
            <v>45980</v>
          </cell>
          <cell r="V939">
            <v>0</v>
          </cell>
          <cell r="W939">
            <v>0</v>
          </cell>
          <cell r="X939">
            <v>6</v>
          </cell>
          <cell r="Y939">
            <v>6</v>
          </cell>
          <cell r="Z939">
            <v>0</v>
          </cell>
          <cell r="AA939">
            <v>10724800</v>
          </cell>
          <cell r="AB939">
            <v>64348800</v>
          </cell>
          <cell r="AC939">
            <v>6</v>
          </cell>
          <cell r="AD939">
            <v>10724800</v>
          </cell>
          <cell r="AE939">
            <v>64348800</v>
          </cell>
          <cell r="AF939">
            <v>0</v>
          </cell>
          <cell r="AG939">
            <v>0</v>
          </cell>
          <cell r="AJ939">
            <v>542277</v>
          </cell>
          <cell r="AK939">
            <v>21</v>
          </cell>
        </row>
        <row r="940">
          <cell r="E940" t="str">
            <v>Hóa chất xét nghiệm định lượng SCC</v>
          </cell>
          <cell r="F940" t="str">
            <v>8D18-28 ARCHITECT SCC Reagent Kit (100 tests)</v>
          </cell>
          <cell r="H940" t="str">
            <v>Hộp</v>
          </cell>
          <cell r="I940" t="str">
            <v/>
          </cell>
          <cell r="J940" t="str">
            <v>Công ty Cổ phần Trang Thiết bị Y tế và Dịch vụ Thiên Trường</v>
          </cell>
          <cell r="K940" t="str">
            <v>Denka Co.,Ltd.</v>
          </cell>
          <cell r="L940" t="str">
            <v>Nhật Bản</v>
          </cell>
          <cell r="M940" t="str">
            <v/>
          </cell>
          <cell r="N940" t="str">
            <v>2300653ĐKLH/BYT-HTTB</v>
          </cell>
          <cell r="O940">
            <v>10724800</v>
          </cell>
          <cell r="P940">
            <v>10724800</v>
          </cell>
          <cell r="Q940">
            <v>10724800</v>
          </cell>
          <cell r="R940">
            <v>10724800</v>
          </cell>
          <cell r="S940" t="str">
            <v>70211LP13</v>
          </cell>
          <cell r="T940" t="str">
            <v>743/QĐ-BVQY103</v>
          </cell>
          <cell r="U940">
            <v>45824</v>
          </cell>
          <cell r="V940">
            <v>0</v>
          </cell>
          <cell r="W940">
            <v>0</v>
          </cell>
          <cell r="X940">
            <v>2</v>
          </cell>
          <cell r="Y940">
            <v>2</v>
          </cell>
          <cell r="Z940">
            <v>0</v>
          </cell>
          <cell r="AA940">
            <v>10724800</v>
          </cell>
          <cell r="AB940">
            <v>21449600</v>
          </cell>
          <cell r="AC940">
            <v>2</v>
          </cell>
          <cell r="AD940">
            <v>10724800</v>
          </cell>
          <cell r="AE940">
            <v>21449600</v>
          </cell>
          <cell r="AF940">
            <v>0</v>
          </cell>
          <cell r="AG940">
            <v>0</v>
          </cell>
          <cell r="AJ940">
            <v>534971</v>
          </cell>
          <cell r="AK940">
            <v>21</v>
          </cell>
        </row>
        <row r="941">
          <cell r="E941" t="str">
            <v>Hóa chất xét nghiệm định lượng SCC</v>
          </cell>
          <cell r="F941" t="str">
            <v>8D18-28 ARCHITECT SCC Reagent Kit (100 tests)</v>
          </cell>
          <cell r="H941" t="str">
            <v>Hộp</v>
          </cell>
          <cell r="I941" t="str">
            <v/>
          </cell>
          <cell r="J941" t="str">
            <v>Công ty Cổ phần Trang Thiết bị Y tế và Dịch vụ Thiên Trường</v>
          </cell>
          <cell r="K941" t="str">
            <v>Denka Co.,Ltd.</v>
          </cell>
          <cell r="L941" t="str">
            <v>Nhật Bản</v>
          </cell>
          <cell r="M941" t="str">
            <v/>
          </cell>
          <cell r="N941" t="str">
            <v>2300653ĐKLH/BYT-HTTB</v>
          </cell>
          <cell r="O941">
            <v>10724800</v>
          </cell>
          <cell r="P941">
            <v>10724800</v>
          </cell>
          <cell r="Q941">
            <v>10724800</v>
          </cell>
          <cell r="R941">
            <v>10724800</v>
          </cell>
          <cell r="S941" t="str">
            <v>72211LP32</v>
          </cell>
          <cell r="T941" t="str">
            <v>743/QĐ-BVQY103</v>
          </cell>
          <cell r="U941">
            <v>45932</v>
          </cell>
          <cell r="V941">
            <v>0</v>
          </cell>
          <cell r="W941">
            <v>0</v>
          </cell>
          <cell r="X941">
            <v>3</v>
          </cell>
          <cell r="Y941">
            <v>3</v>
          </cell>
          <cell r="Z941">
            <v>0</v>
          </cell>
          <cell r="AA941">
            <v>10724800</v>
          </cell>
          <cell r="AB941">
            <v>32174400</v>
          </cell>
          <cell r="AC941">
            <v>3</v>
          </cell>
          <cell r="AD941">
            <v>10724800</v>
          </cell>
          <cell r="AE941">
            <v>32174400</v>
          </cell>
          <cell r="AF941">
            <v>0</v>
          </cell>
          <cell r="AG941">
            <v>0</v>
          </cell>
          <cell r="AJ941">
            <v>534947</v>
          </cell>
          <cell r="AK941">
            <v>21</v>
          </cell>
        </row>
        <row r="942">
          <cell r="E942" t="str">
            <v>Hóa chất xét nghiệm định lượng SCC</v>
          </cell>
          <cell r="F942" t="str">
            <v>8D18-28 ARCHITECT SCC Reagent Kit (100 tests)</v>
          </cell>
          <cell r="H942" t="str">
            <v>Hộp</v>
          </cell>
          <cell r="I942" t="str">
            <v/>
          </cell>
          <cell r="J942" t="str">
            <v>Công ty Cổ phần Trang Thiết bị Y tế và Dịch vụ Thiên Trường</v>
          </cell>
          <cell r="K942" t="str">
            <v>Denka Co.,Ltd.</v>
          </cell>
          <cell r="L942" t="str">
            <v>Nhật Bản</v>
          </cell>
          <cell r="M942" t="str">
            <v/>
          </cell>
          <cell r="N942" t="str">
            <v>2300653ĐKLH/BYT-HTTB</v>
          </cell>
          <cell r="O942">
            <v>10724800</v>
          </cell>
          <cell r="P942">
            <v>10724800</v>
          </cell>
          <cell r="Q942">
            <v>10724800</v>
          </cell>
          <cell r="R942">
            <v>10724800</v>
          </cell>
          <cell r="S942" t="str">
            <v>65211LP83</v>
          </cell>
          <cell r="T942" t="str">
            <v>2851/QĐ-BVQY103</v>
          </cell>
          <cell r="U942">
            <v>45678</v>
          </cell>
          <cell r="V942">
            <v>0</v>
          </cell>
          <cell r="W942">
            <v>0</v>
          </cell>
          <cell r="X942">
            <v>10</v>
          </cell>
          <cell r="Y942">
            <v>10</v>
          </cell>
          <cell r="Z942">
            <v>0</v>
          </cell>
          <cell r="AA942">
            <v>10724800</v>
          </cell>
          <cell r="AB942">
            <v>107248000</v>
          </cell>
          <cell r="AC942">
            <v>10</v>
          </cell>
          <cell r="AD942">
            <v>10724800</v>
          </cell>
          <cell r="AE942">
            <v>107248000</v>
          </cell>
          <cell r="AF942">
            <v>0</v>
          </cell>
          <cell r="AG942">
            <v>0</v>
          </cell>
          <cell r="AJ942">
            <v>387016</v>
          </cell>
          <cell r="AK942">
            <v>21</v>
          </cell>
        </row>
        <row r="943">
          <cell r="E943" t="str">
            <v>Hóa chất xét nghiệm định lượng Tacrolimus</v>
          </cell>
          <cell r="F943" t="str">
            <v>ARCHITECT Tacrolimus Reagent Kit; 1L77-25</v>
          </cell>
          <cell r="H943" t="str">
            <v>Hộp</v>
          </cell>
          <cell r="I943" t="str">
            <v/>
          </cell>
          <cell r="J943" t="str">
            <v>Công ty Cổ phần Trang Thiết bị Y tế và Dịch vụ Thiên Trường</v>
          </cell>
          <cell r="K943" t="str">
            <v>Fujirebio Diagnostics, Inc.</v>
          </cell>
          <cell r="L943" t="str">
            <v>Mỹ</v>
          </cell>
          <cell r="M943" t="str">
            <v/>
          </cell>
          <cell r="N943" t="str">
            <v>2300032ĐKLH/BYT-TB-CT</v>
          </cell>
          <cell r="O943">
            <v>28156900</v>
          </cell>
          <cell r="P943">
            <v>28156900</v>
          </cell>
          <cell r="Q943">
            <v>28156900</v>
          </cell>
          <cell r="R943">
            <v>28156900</v>
          </cell>
          <cell r="S943" t="str">
            <v>67295FP00</v>
          </cell>
          <cell r="T943" t="str">
            <v>743/QĐ-BVQY103</v>
          </cell>
          <cell r="U943">
            <v>46022</v>
          </cell>
          <cell r="V943">
            <v>0</v>
          </cell>
          <cell r="W943">
            <v>0</v>
          </cell>
          <cell r="X943">
            <v>20</v>
          </cell>
          <cell r="Y943">
            <v>20</v>
          </cell>
          <cell r="Z943">
            <v>0</v>
          </cell>
          <cell r="AA943">
            <v>28156900</v>
          </cell>
          <cell r="AB943">
            <v>563138000</v>
          </cell>
          <cell r="AC943">
            <v>20</v>
          </cell>
          <cell r="AD943">
            <v>28156900</v>
          </cell>
          <cell r="AE943">
            <v>563138000</v>
          </cell>
          <cell r="AF943">
            <v>0</v>
          </cell>
          <cell r="AG943">
            <v>0</v>
          </cell>
          <cell r="AJ943">
            <v>547083</v>
          </cell>
          <cell r="AK943">
            <v>70</v>
          </cell>
        </row>
        <row r="944">
          <cell r="E944" t="str">
            <v>Hóa chất xét nghiệm định lượng Tacrolimus</v>
          </cell>
          <cell r="F944" t="str">
            <v>ARCHITECT Tacrolimus Reagent Kit; 1L77-25</v>
          </cell>
          <cell r="H944" t="str">
            <v>Hộp</v>
          </cell>
          <cell r="I944" t="str">
            <v/>
          </cell>
          <cell r="J944" t="str">
            <v>Công ty Cổ phần Trang Thiết bị Y tế và Dịch vụ Thiên Trường</v>
          </cell>
          <cell r="K944" t="str">
            <v>Fujirebio Diagnostics, Inc.</v>
          </cell>
          <cell r="L944" t="str">
            <v>Mỹ</v>
          </cell>
          <cell r="M944" t="str">
            <v/>
          </cell>
          <cell r="N944" t="str">
            <v>2300032ĐKLH/BYT-TB-CT</v>
          </cell>
          <cell r="O944">
            <v>28156900</v>
          </cell>
          <cell r="P944">
            <v>28156900</v>
          </cell>
          <cell r="Q944">
            <v>28156900</v>
          </cell>
          <cell r="R944">
            <v>28156900</v>
          </cell>
          <cell r="S944" t="str">
            <v>62110FP00</v>
          </cell>
          <cell r="T944" t="str">
            <v>743/QĐ-BVQY103</v>
          </cell>
          <cell r="U944">
            <v>45870</v>
          </cell>
          <cell r="V944">
            <v>0</v>
          </cell>
          <cell r="W944">
            <v>0</v>
          </cell>
          <cell r="X944">
            <v>10</v>
          </cell>
          <cell r="Y944">
            <v>10</v>
          </cell>
          <cell r="Z944">
            <v>0</v>
          </cell>
          <cell r="AA944">
            <v>28156900</v>
          </cell>
          <cell r="AB944">
            <v>281569000</v>
          </cell>
          <cell r="AC944">
            <v>10</v>
          </cell>
          <cell r="AD944">
            <v>28156900</v>
          </cell>
          <cell r="AE944">
            <v>281569000</v>
          </cell>
          <cell r="AF944">
            <v>0</v>
          </cell>
          <cell r="AG944">
            <v>0</v>
          </cell>
          <cell r="AJ944">
            <v>538853</v>
          </cell>
          <cell r="AK944">
            <v>70</v>
          </cell>
        </row>
        <row r="945">
          <cell r="E945" t="str">
            <v>Hóa chất xét nghiệm định lượng Tacrolimus</v>
          </cell>
          <cell r="F945" t="str">
            <v>ARCHITECT Tacrolimus Reagent Kit; 1L77-25</v>
          </cell>
          <cell r="H945" t="str">
            <v>Hộp</v>
          </cell>
          <cell r="I945" t="str">
            <v/>
          </cell>
          <cell r="J945" t="str">
            <v>Công ty Cổ phần Trang Thiết bị Y tế và Dịch vụ Thiên Trường</v>
          </cell>
          <cell r="K945" t="str">
            <v>Fujirebio Diagnostics, Inc.</v>
          </cell>
          <cell r="L945" t="str">
            <v>Mỹ</v>
          </cell>
          <cell r="M945" t="str">
            <v/>
          </cell>
          <cell r="N945" t="str">
            <v>7833NK/BYT-TB-CT
2300032ĐKLH/BYT-TB-CT</v>
          </cell>
          <cell r="O945">
            <v>29869700</v>
          </cell>
          <cell r="P945">
            <v>29869700</v>
          </cell>
          <cell r="Q945">
            <v>29869700</v>
          </cell>
          <cell r="R945">
            <v>29869700</v>
          </cell>
          <cell r="S945" t="str">
            <v>62110FP00</v>
          </cell>
          <cell r="T945" t="str">
            <v>4685/QĐ-BVQY103</v>
          </cell>
          <cell r="U945">
            <v>45870</v>
          </cell>
          <cell r="V945">
            <v>0</v>
          </cell>
          <cell r="W945">
            <v>0</v>
          </cell>
          <cell r="X945">
            <v>40</v>
          </cell>
          <cell r="Y945">
            <v>40</v>
          </cell>
          <cell r="Z945">
            <v>0</v>
          </cell>
          <cell r="AA945">
            <v>29869700</v>
          </cell>
          <cell r="AB945">
            <v>1194788000</v>
          </cell>
          <cell r="AC945">
            <v>40</v>
          </cell>
          <cell r="AD945">
            <v>29869700</v>
          </cell>
          <cell r="AE945">
            <v>1194788000</v>
          </cell>
          <cell r="AF945">
            <v>0</v>
          </cell>
          <cell r="AG945">
            <v>0</v>
          </cell>
          <cell r="AJ945">
            <v>385187</v>
          </cell>
          <cell r="AK945">
            <v>70</v>
          </cell>
        </row>
        <row r="946">
          <cell r="E946" t="str">
            <v>Hóa chất xét nghiệm định lượng Troponin I</v>
          </cell>
          <cell r="F946" t="str">
            <v>ARCHITECT STAT High Sensitive Troponin-I Reagent Kit, 3P25-27</v>
          </cell>
          <cell r="H946" t="str">
            <v>Hộp</v>
          </cell>
          <cell r="I946" t="str">
            <v/>
          </cell>
          <cell r="J946" t="str">
            <v>Công ty Cổ phần Trang Thiết bị Y tế và Dịch vụ Thiên Trường</v>
          </cell>
          <cell r="K946" t="str">
            <v>Abbott Ireland Diagnostics Division, Ireland (Lisnamuck, Longford Co. Longford, Ireland)</v>
          </cell>
          <cell r="L946" t="str">
            <v>Aixơlen</v>
          </cell>
          <cell r="M946" t="str">
            <v/>
          </cell>
          <cell r="N946" t="str">
            <v>13193NK/BYT-TB-CT</v>
          </cell>
          <cell r="O946">
            <v>7342500</v>
          </cell>
          <cell r="P946">
            <v>7342500</v>
          </cell>
          <cell r="Q946">
            <v>7342500</v>
          </cell>
          <cell r="R946">
            <v>7342500</v>
          </cell>
          <cell r="S946" t="str">
            <v>68483UD00</v>
          </cell>
          <cell r="T946" t="str">
            <v>2965/QĐ-BVQY103</v>
          </cell>
          <cell r="U946">
            <v>45742</v>
          </cell>
          <cell r="V946">
            <v>0</v>
          </cell>
          <cell r="W946">
            <v>0</v>
          </cell>
          <cell r="X946">
            <v>3</v>
          </cell>
          <cell r="Y946">
            <v>3</v>
          </cell>
          <cell r="Z946">
            <v>0</v>
          </cell>
          <cell r="AA946">
            <v>7342500</v>
          </cell>
          <cell r="AB946">
            <v>22027500</v>
          </cell>
          <cell r="AC946">
            <v>3</v>
          </cell>
          <cell r="AD946">
            <v>7342500</v>
          </cell>
          <cell r="AE946">
            <v>22027500</v>
          </cell>
          <cell r="AF946">
            <v>0</v>
          </cell>
          <cell r="AG946">
            <v>0</v>
          </cell>
          <cell r="AJ946">
            <v>523291</v>
          </cell>
          <cell r="AK946">
            <v>30</v>
          </cell>
        </row>
        <row r="947">
          <cell r="E947" t="str">
            <v>Hóa chất xét nghiệm định lượng Troponin I</v>
          </cell>
          <cell r="F947" t="str">
            <v>ARCHITECT STAT High Sensitive Troponin-I Reagent Kit, 3P25-27</v>
          </cell>
          <cell r="H947" t="str">
            <v>Hộp</v>
          </cell>
          <cell r="I947" t="str">
            <v/>
          </cell>
          <cell r="J947" t="str">
            <v>Công ty Cổ phần Trang Thiết bị Y tế và Dịch vụ Thiên Trường</v>
          </cell>
          <cell r="K947" t="str">
            <v>Abbott Ireland Diagnostics Division, Ireland (Lisnamuck, Longford Co. Longford, Ireland)</v>
          </cell>
          <cell r="L947" t="str">
            <v>Aixơlen</v>
          </cell>
          <cell r="M947" t="str">
            <v/>
          </cell>
          <cell r="N947" t="str">
            <v>13193NK/BYT-TB-CT</v>
          </cell>
          <cell r="O947">
            <v>7342500</v>
          </cell>
          <cell r="P947">
            <v>7342500</v>
          </cell>
          <cell r="Q947">
            <v>7342500</v>
          </cell>
          <cell r="R947">
            <v>7342500</v>
          </cell>
          <cell r="S947" t="str">
            <v>68159UD00</v>
          </cell>
          <cell r="T947" t="str">
            <v>2965/QĐ-BVQY103</v>
          </cell>
          <cell r="U947">
            <v>45719</v>
          </cell>
          <cell r="V947">
            <v>0</v>
          </cell>
          <cell r="W947">
            <v>0</v>
          </cell>
          <cell r="X947">
            <v>7</v>
          </cell>
          <cell r="Y947">
            <v>7</v>
          </cell>
          <cell r="Z947">
            <v>0</v>
          </cell>
          <cell r="AA947">
            <v>7342500</v>
          </cell>
          <cell r="AB947">
            <v>51397500</v>
          </cell>
          <cell r="AC947">
            <v>7</v>
          </cell>
          <cell r="AD947">
            <v>7342500</v>
          </cell>
          <cell r="AE947">
            <v>51397500</v>
          </cell>
          <cell r="AF947">
            <v>0</v>
          </cell>
          <cell r="AG947">
            <v>0</v>
          </cell>
          <cell r="AJ947">
            <v>522086</v>
          </cell>
          <cell r="AK947">
            <v>30</v>
          </cell>
        </row>
        <row r="948">
          <cell r="E948" t="str">
            <v>Hóa chất xét nghiệm định lượng Troponin I</v>
          </cell>
          <cell r="F948" t="str">
            <v>ARCHITECT STAT High Sensitive Troponin-I Reagent Kit, 3P25-27</v>
          </cell>
          <cell r="H948" t="str">
            <v>Hộp</v>
          </cell>
          <cell r="I948" t="str">
            <v/>
          </cell>
          <cell r="J948" t="str">
            <v>Công ty Cổ phần Trang Thiết bị Y tế và Dịch vụ Thiên Trường</v>
          </cell>
          <cell r="K948" t="str">
            <v>Abbott Ireland Diagnostics Division, Ireland (Lisnamuck, Longford Co. Longford, Ireland)</v>
          </cell>
          <cell r="L948" t="str">
            <v>Aixơlen</v>
          </cell>
          <cell r="M948" t="str">
            <v/>
          </cell>
          <cell r="N948" t="str">
            <v>13193NK/BYT-TB-CT</v>
          </cell>
          <cell r="O948">
            <v>7342500</v>
          </cell>
          <cell r="P948">
            <v>7342500</v>
          </cell>
          <cell r="Q948">
            <v>7342500</v>
          </cell>
          <cell r="R948">
            <v>7342500</v>
          </cell>
          <cell r="S948" t="str">
            <v>65126UD00</v>
          </cell>
          <cell r="T948" t="str">
            <v>2965/QĐ-BVQY103</v>
          </cell>
          <cell r="U948">
            <v>45623</v>
          </cell>
          <cell r="V948">
            <v>0</v>
          </cell>
          <cell r="W948">
            <v>0</v>
          </cell>
          <cell r="X948">
            <v>5</v>
          </cell>
          <cell r="Y948">
            <v>5</v>
          </cell>
          <cell r="Z948">
            <v>0</v>
          </cell>
          <cell r="AA948">
            <v>7342500</v>
          </cell>
          <cell r="AB948">
            <v>36712500</v>
          </cell>
          <cell r="AC948">
            <v>5</v>
          </cell>
          <cell r="AD948">
            <v>7342500</v>
          </cell>
          <cell r="AE948">
            <v>36712500</v>
          </cell>
          <cell r="AF948">
            <v>0</v>
          </cell>
          <cell r="AG948">
            <v>0</v>
          </cell>
          <cell r="AJ948">
            <v>390465</v>
          </cell>
          <cell r="AK948">
            <v>30</v>
          </cell>
        </row>
        <row r="949">
          <cell r="E949" t="str">
            <v>Hóa chất xét nghiệm định lượng Troponin I</v>
          </cell>
          <cell r="F949" t="str">
            <v>ARCHITECT STAT High Sensitive Troponin-I Reagent Kit, 3P25-27</v>
          </cell>
          <cell r="H949" t="str">
            <v>Hộp</v>
          </cell>
          <cell r="I949" t="str">
            <v/>
          </cell>
          <cell r="J949" t="str">
            <v>Công ty Cổ phần Trang Thiết bị Y tế và Dịch vụ Thiên Trường</v>
          </cell>
          <cell r="K949" t="str">
            <v>Abbott Ireland Diagnostics Division, Ireland (Lisnamuck, Longford Co. Longford, Ireland)</v>
          </cell>
          <cell r="L949" t="str">
            <v>Aixơlen</v>
          </cell>
          <cell r="M949" t="str">
            <v/>
          </cell>
          <cell r="N949" t="str">
            <v>13193NK/BYT-TB-CT</v>
          </cell>
          <cell r="O949">
            <v>7342500</v>
          </cell>
          <cell r="P949">
            <v>7342500</v>
          </cell>
          <cell r="Q949">
            <v>7342500</v>
          </cell>
          <cell r="R949">
            <v>7342500</v>
          </cell>
          <cell r="S949" t="str">
            <v>65483UD00</v>
          </cell>
          <cell r="T949" t="str">
            <v>2965/QĐ-BVQY103</v>
          </cell>
          <cell r="U949">
            <v>45645</v>
          </cell>
          <cell r="V949">
            <v>0</v>
          </cell>
          <cell r="W949">
            <v>0</v>
          </cell>
          <cell r="X949">
            <v>15</v>
          </cell>
          <cell r="Y949">
            <v>15</v>
          </cell>
          <cell r="Z949">
            <v>0</v>
          </cell>
          <cell r="AA949">
            <v>7342500</v>
          </cell>
          <cell r="AB949">
            <v>110137500</v>
          </cell>
          <cell r="AC949">
            <v>15</v>
          </cell>
          <cell r="AD949">
            <v>7342500</v>
          </cell>
          <cell r="AE949">
            <v>110137500</v>
          </cell>
          <cell r="AF949">
            <v>0</v>
          </cell>
          <cell r="AG949">
            <v>0</v>
          </cell>
          <cell r="AJ949">
            <v>390464</v>
          </cell>
          <cell r="AK949">
            <v>30</v>
          </cell>
        </row>
        <row r="950">
          <cell r="E950" t="str">
            <v>Hóa chất xét nghiệm định lượng yếu tố II</v>
          </cell>
          <cell r="F950" t="str">
            <v>0020012200
HemosIL Factor II Deficient Plasma</v>
          </cell>
          <cell r="H950" t="str">
            <v>Hộp</v>
          </cell>
          <cell r="I950" t="str">
            <v/>
          </cell>
          <cell r="J950" t="str">
            <v>Công ty TNHH Thiết bị Minh Tâm</v>
          </cell>
          <cell r="K950" t="str">
            <v>Instrumentation Laboratory Company, Mỹ</v>
          </cell>
          <cell r="L950" t="str">
            <v>Hoa Kỳ</v>
          </cell>
          <cell r="M950" t="str">
            <v/>
          </cell>
          <cell r="N950" t="str">
            <v>220002843/PCBB-BYT</v>
          </cell>
          <cell r="O950">
            <v>16508100</v>
          </cell>
          <cell r="P950">
            <v>16508100</v>
          </cell>
          <cell r="Q950">
            <v>16508100</v>
          </cell>
          <cell r="R950">
            <v>16508100</v>
          </cell>
          <cell r="S950" t="str">
            <v>N0148422</v>
          </cell>
          <cell r="T950" t="str">
            <v>2963/QĐ-BVQY103</v>
          </cell>
          <cell r="U950">
            <v>46203</v>
          </cell>
          <cell r="V950">
            <v>0</v>
          </cell>
          <cell r="W950">
            <v>0</v>
          </cell>
          <cell r="X950">
            <v>1</v>
          </cell>
          <cell r="Y950">
            <v>1</v>
          </cell>
          <cell r="Z950">
            <v>0</v>
          </cell>
          <cell r="AA950">
            <v>16508100</v>
          </cell>
          <cell r="AB950">
            <v>16508100</v>
          </cell>
          <cell r="AC950">
            <v>1</v>
          </cell>
          <cell r="AD950">
            <v>16508100</v>
          </cell>
          <cell r="AE950">
            <v>16508100</v>
          </cell>
          <cell r="AF950">
            <v>0</v>
          </cell>
          <cell r="AG950">
            <v>0</v>
          </cell>
          <cell r="AJ950">
            <v>523279</v>
          </cell>
          <cell r="AK950">
            <v>1</v>
          </cell>
        </row>
        <row r="951">
          <cell r="E951" t="str">
            <v>Hóa chất xét nghiệm định lượng yếu tố VIII</v>
          </cell>
          <cell r="F951" t="str">
            <v>HemosIL Factor VIII deficient plasma; 0020012800</v>
          </cell>
          <cell r="H951" t="str">
            <v>Hộp</v>
          </cell>
          <cell r="I951" t="str">
            <v/>
          </cell>
          <cell r="J951" t="str">
            <v>Công ty TNHH Kỹ thuật Thanh Hà</v>
          </cell>
          <cell r="K951" t="str">
            <v>Instrumentation Laboratory Company, Mỹ</v>
          </cell>
          <cell r="L951" t="str">
            <v>Mỹ</v>
          </cell>
          <cell r="M951" t="str">
            <v/>
          </cell>
          <cell r="N951" t="str">
            <v>220002892/PCBB-BYT</v>
          </cell>
          <cell r="O951">
            <v>6979350</v>
          </cell>
          <cell r="P951">
            <v>6979350</v>
          </cell>
          <cell r="Q951">
            <v>6979350</v>
          </cell>
          <cell r="R951">
            <v>6979350</v>
          </cell>
          <cell r="S951" t="str">
            <v>N1046537</v>
          </cell>
          <cell r="T951" t="str">
            <v>779/QĐ-BVQY103</v>
          </cell>
          <cell r="U951">
            <v>46326</v>
          </cell>
          <cell r="V951">
            <v>0</v>
          </cell>
          <cell r="W951">
            <v>0</v>
          </cell>
          <cell r="X951">
            <v>1</v>
          </cell>
          <cell r="Y951">
            <v>1</v>
          </cell>
          <cell r="Z951">
            <v>0</v>
          </cell>
          <cell r="AA951">
            <v>6979350</v>
          </cell>
          <cell r="AB951">
            <v>6979350</v>
          </cell>
          <cell r="AC951">
            <v>1</v>
          </cell>
          <cell r="AD951">
            <v>6979350</v>
          </cell>
          <cell r="AE951">
            <v>6979350</v>
          </cell>
          <cell r="AF951">
            <v>0</v>
          </cell>
          <cell r="AG951">
            <v>0</v>
          </cell>
          <cell r="AJ951">
            <v>543009</v>
          </cell>
          <cell r="AK951">
            <v>2</v>
          </cell>
        </row>
        <row r="952">
          <cell r="E952" t="str">
            <v>Hóa chất xét nghiệm định lượng yếu tố VIII</v>
          </cell>
          <cell r="F952" t="str">
            <v>HemosIL Factor VIII deficient plasma; 0020012800</v>
          </cell>
          <cell r="H952" t="str">
            <v>Hộp</v>
          </cell>
          <cell r="I952" t="str">
            <v/>
          </cell>
          <cell r="J952" t="str">
            <v>Công ty TNHH Kỹ thuật Thanh Hà</v>
          </cell>
          <cell r="K952" t="str">
            <v>Instrumentation Laboratory Company, Mỹ</v>
          </cell>
          <cell r="L952" t="str">
            <v>Mỹ</v>
          </cell>
          <cell r="M952" t="str">
            <v/>
          </cell>
          <cell r="N952" t="str">
            <v>220002892/PCBB-BYT</v>
          </cell>
          <cell r="O952">
            <v>6979350</v>
          </cell>
          <cell r="P952">
            <v>6979350</v>
          </cell>
          <cell r="Q952">
            <v>6979350</v>
          </cell>
          <cell r="R952">
            <v>6979350</v>
          </cell>
          <cell r="S952" t="str">
            <v>N0744450</v>
          </cell>
          <cell r="T952" t="str">
            <v>779/QĐ-BVQY103</v>
          </cell>
          <cell r="U952">
            <v>46265</v>
          </cell>
          <cell r="V952">
            <v>0</v>
          </cell>
          <cell r="W952">
            <v>0</v>
          </cell>
          <cell r="X952">
            <v>1</v>
          </cell>
          <cell r="Y952">
            <v>1</v>
          </cell>
          <cell r="Z952">
            <v>0</v>
          </cell>
          <cell r="AA952">
            <v>6979350</v>
          </cell>
          <cell r="AB952">
            <v>6979350</v>
          </cell>
          <cell r="AC952">
            <v>1</v>
          </cell>
          <cell r="AD952">
            <v>6979350</v>
          </cell>
          <cell r="AE952">
            <v>6979350</v>
          </cell>
          <cell r="AF952">
            <v>0</v>
          </cell>
          <cell r="AG952">
            <v>0</v>
          </cell>
          <cell r="AJ952">
            <v>543005</v>
          </cell>
          <cell r="AK952">
            <v>2</v>
          </cell>
        </row>
        <row r="953">
          <cell r="E953" t="str">
            <v>Hóa chất xét nghiệm định tính HBsAg</v>
          </cell>
          <cell r="F953" t="str">
            <v>08814856190, Elecsys HBsAg II</v>
          </cell>
          <cell r="H953" t="str">
            <v>Test</v>
          </cell>
          <cell r="I953" t="str">
            <v/>
          </cell>
          <cell r="J953" t="str">
            <v>Công ty cổ phần thiết bị y tế Thành An</v>
          </cell>
          <cell r="K953" t="str">
            <v>Roche Diagnostics GmbH</v>
          </cell>
          <cell r="L953" t="str">
            <v>Đức</v>
          </cell>
          <cell r="M953" t="str">
            <v/>
          </cell>
          <cell r="N953" t="str">
            <v>2301165ĐKLH/BYT-HTTB</v>
          </cell>
          <cell r="O953">
            <v>26923</v>
          </cell>
          <cell r="P953">
            <v>26923</v>
          </cell>
          <cell r="Q953">
            <v>26923</v>
          </cell>
          <cell r="R953">
            <v>26923</v>
          </cell>
          <cell r="S953" t="str">
            <v>83497601</v>
          </cell>
          <cell r="T953" t="str">
            <v>823/QĐ_BVQY103</v>
          </cell>
          <cell r="U953">
            <v>46265</v>
          </cell>
          <cell r="V953">
            <v>0</v>
          </cell>
          <cell r="W953">
            <v>0</v>
          </cell>
          <cell r="X953">
            <v>2000</v>
          </cell>
          <cell r="Y953">
            <v>2000</v>
          </cell>
          <cell r="Z953">
            <v>0</v>
          </cell>
          <cell r="AA953">
            <v>26923</v>
          </cell>
          <cell r="AB953">
            <v>53846000</v>
          </cell>
          <cell r="AC953">
            <v>2000</v>
          </cell>
          <cell r="AD953">
            <v>26923</v>
          </cell>
          <cell r="AE953">
            <v>53846000</v>
          </cell>
          <cell r="AF953">
            <v>0</v>
          </cell>
          <cell r="AG953">
            <v>0</v>
          </cell>
          <cell r="AJ953">
            <v>544712</v>
          </cell>
          <cell r="AK953">
            <v>7345</v>
          </cell>
        </row>
        <row r="954">
          <cell r="E954" t="str">
            <v>Hóa chất xét nghiệm định tính HBsAg</v>
          </cell>
          <cell r="F954" t="str">
            <v>08814856190, Elecsys HBsAg II</v>
          </cell>
          <cell r="H954" t="str">
            <v>Test</v>
          </cell>
          <cell r="I954" t="str">
            <v/>
          </cell>
          <cell r="J954" t="str">
            <v>Công ty cổ phần thiết bị y tế Thành An</v>
          </cell>
          <cell r="K954" t="str">
            <v>Roche Diagnostics GmbH</v>
          </cell>
          <cell r="L954" t="str">
            <v>Đức</v>
          </cell>
          <cell r="M954" t="str">
            <v/>
          </cell>
          <cell r="N954" t="str">
            <v>2301165ĐKLH/BYT-HTTB</v>
          </cell>
          <cell r="O954">
            <v>26923</v>
          </cell>
          <cell r="P954">
            <v>26923</v>
          </cell>
          <cell r="Q954">
            <v>26923</v>
          </cell>
          <cell r="R954">
            <v>26923</v>
          </cell>
          <cell r="S954" t="str">
            <v>81280805</v>
          </cell>
          <cell r="T954" t="str">
            <v>823/QĐ_BVQY103</v>
          </cell>
          <cell r="U954">
            <v>46173</v>
          </cell>
          <cell r="V954">
            <v>0</v>
          </cell>
          <cell r="W954">
            <v>0</v>
          </cell>
          <cell r="X954">
            <v>1000</v>
          </cell>
          <cell r="Y954">
            <v>1000</v>
          </cell>
          <cell r="Z954">
            <v>0</v>
          </cell>
          <cell r="AA954">
            <v>26923</v>
          </cell>
          <cell r="AB954">
            <v>26923000</v>
          </cell>
          <cell r="AC954">
            <v>1000</v>
          </cell>
          <cell r="AD954">
            <v>26923</v>
          </cell>
          <cell r="AE954">
            <v>26923000</v>
          </cell>
          <cell r="AF954">
            <v>0</v>
          </cell>
          <cell r="AG954">
            <v>0</v>
          </cell>
          <cell r="AJ954">
            <v>542857</v>
          </cell>
          <cell r="AK954">
            <v>7345</v>
          </cell>
        </row>
        <row r="955">
          <cell r="E955" t="str">
            <v>Hóa chất xét nghiệm định tính HBsAg</v>
          </cell>
          <cell r="F955" t="str">
            <v>08814856190, Elecsys HBsAg II</v>
          </cell>
          <cell r="H955" t="str">
            <v>Test</v>
          </cell>
          <cell r="I955" t="str">
            <v/>
          </cell>
          <cell r="J955" t="str">
            <v>Công ty cổ phần thiết bị y tế Thành An</v>
          </cell>
          <cell r="K955" t="str">
            <v>Roche Diagnostics GmbH</v>
          </cell>
          <cell r="L955" t="str">
            <v>Đức</v>
          </cell>
          <cell r="M955" t="str">
            <v/>
          </cell>
          <cell r="N955" t="str">
            <v>2301165ĐKLH/BYT-HTTB</v>
          </cell>
          <cell r="O955">
            <v>26923</v>
          </cell>
          <cell r="P955">
            <v>26923</v>
          </cell>
          <cell r="Q955">
            <v>26923</v>
          </cell>
          <cell r="R955">
            <v>26923</v>
          </cell>
          <cell r="S955" t="str">
            <v>81280803</v>
          </cell>
          <cell r="T955" t="str">
            <v>823/QĐ_BVQY103</v>
          </cell>
          <cell r="U955">
            <v>46173</v>
          </cell>
          <cell r="V955">
            <v>0</v>
          </cell>
          <cell r="W955">
            <v>0</v>
          </cell>
          <cell r="X955">
            <v>1300</v>
          </cell>
          <cell r="Y955">
            <v>1300</v>
          </cell>
          <cell r="Z955">
            <v>0</v>
          </cell>
          <cell r="AA955">
            <v>26923</v>
          </cell>
          <cell r="AB955">
            <v>34999900</v>
          </cell>
          <cell r="AC955">
            <v>1300</v>
          </cell>
          <cell r="AD955">
            <v>26923</v>
          </cell>
          <cell r="AE955">
            <v>34999900</v>
          </cell>
          <cell r="AF955">
            <v>0</v>
          </cell>
          <cell r="AG955">
            <v>0</v>
          </cell>
          <cell r="AJ955">
            <v>538345</v>
          </cell>
          <cell r="AK955">
            <v>7345</v>
          </cell>
        </row>
        <row r="956">
          <cell r="E956" t="str">
            <v>Hóa chất xét nghiệm định tính HBsAg</v>
          </cell>
          <cell r="F956" t="str">
            <v>08814856190, Elecsys HBsAg II</v>
          </cell>
          <cell r="H956" t="str">
            <v>Test</v>
          </cell>
          <cell r="I956" t="str">
            <v/>
          </cell>
          <cell r="J956" t="str">
            <v>Công ty cổ phần thiết bị y tế Thành An</v>
          </cell>
          <cell r="K956" t="str">
            <v>Roche Diagnostics GmbH</v>
          </cell>
          <cell r="L956" t="str">
            <v>Đức</v>
          </cell>
          <cell r="M956" t="str">
            <v/>
          </cell>
          <cell r="N956" t="str">
            <v>2301165ĐKLH/BYT-HTTB</v>
          </cell>
          <cell r="O956">
            <v>26923</v>
          </cell>
          <cell r="P956">
            <v>26923</v>
          </cell>
          <cell r="Q956">
            <v>26923</v>
          </cell>
          <cell r="R956">
            <v>26923</v>
          </cell>
          <cell r="S956" t="str">
            <v>81280801</v>
          </cell>
          <cell r="T956" t="str">
            <v>4676/QĐ-BVQY103</v>
          </cell>
          <cell r="U956">
            <v>46173</v>
          </cell>
          <cell r="V956">
            <v>0</v>
          </cell>
          <cell r="W956">
            <v>0</v>
          </cell>
          <cell r="X956">
            <v>1000</v>
          </cell>
          <cell r="Y956">
            <v>1000</v>
          </cell>
          <cell r="Z956">
            <v>0</v>
          </cell>
          <cell r="AA956">
            <v>26923</v>
          </cell>
          <cell r="AB956">
            <v>26923000</v>
          </cell>
          <cell r="AC956">
            <v>1000</v>
          </cell>
          <cell r="AD956">
            <v>26923</v>
          </cell>
          <cell r="AE956">
            <v>26923000</v>
          </cell>
          <cell r="AF956">
            <v>0</v>
          </cell>
          <cell r="AG956">
            <v>0</v>
          </cell>
          <cell r="AJ956">
            <v>533561</v>
          </cell>
          <cell r="AK956">
            <v>7345</v>
          </cell>
        </row>
        <row r="957">
          <cell r="E957" t="str">
            <v>Hóa chất xét nghiệm định tính HBsAg</v>
          </cell>
          <cell r="F957" t="str">
            <v>08814856190, Elecsys HBsAg II</v>
          </cell>
          <cell r="H957" t="str">
            <v>Test</v>
          </cell>
          <cell r="I957" t="str">
            <v/>
          </cell>
          <cell r="J957" t="str">
            <v>Công ty cổ phần thiết bị y tế Thành An</v>
          </cell>
          <cell r="K957" t="str">
            <v>Roche Diagnostics GmbH</v>
          </cell>
          <cell r="L957" t="str">
            <v>Đức</v>
          </cell>
          <cell r="M957" t="str">
            <v/>
          </cell>
          <cell r="N957" t="str">
            <v>2301165ĐKLH/BYT-HTTB</v>
          </cell>
          <cell r="O957">
            <v>26923</v>
          </cell>
          <cell r="P957">
            <v>26923</v>
          </cell>
          <cell r="Q957">
            <v>26923</v>
          </cell>
          <cell r="R957">
            <v>26923</v>
          </cell>
          <cell r="S957" t="str">
            <v>79814601</v>
          </cell>
          <cell r="T957" t="str">
            <v>4676/QĐ-BVQY103</v>
          </cell>
          <cell r="U957">
            <v>46081</v>
          </cell>
          <cell r="V957">
            <v>0</v>
          </cell>
          <cell r="W957">
            <v>0</v>
          </cell>
          <cell r="X957">
            <v>2000</v>
          </cell>
          <cell r="Y957">
            <v>2000</v>
          </cell>
          <cell r="Z957">
            <v>0</v>
          </cell>
          <cell r="AA957">
            <v>26923</v>
          </cell>
          <cell r="AB957">
            <v>53846000</v>
          </cell>
          <cell r="AC957">
            <v>2000</v>
          </cell>
          <cell r="AD957">
            <v>26923</v>
          </cell>
          <cell r="AE957">
            <v>53846000</v>
          </cell>
          <cell r="AF957">
            <v>0</v>
          </cell>
          <cell r="AG957">
            <v>0</v>
          </cell>
          <cell r="AJ957">
            <v>526394</v>
          </cell>
          <cell r="AK957">
            <v>7345</v>
          </cell>
        </row>
        <row r="958">
          <cell r="E958" t="str">
            <v>Hóa chất xét nghiệm định tính HBsAg</v>
          </cell>
          <cell r="F958" t="str">
            <v>08814856190 Elecsys HBsAg II</v>
          </cell>
          <cell r="H958" t="str">
            <v>Hộp</v>
          </cell>
          <cell r="I958" t="str">
            <v/>
          </cell>
          <cell r="J958" t="str">
            <v>Công ty cổ phần thiết bị y tế Thành An</v>
          </cell>
          <cell r="K958" t="str">
            <v>Roche Diagnostics GmbH, Germany</v>
          </cell>
          <cell r="L958" t="str">
            <v>Đức</v>
          </cell>
          <cell r="M958" t="str">
            <v/>
          </cell>
          <cell r="N958" t="str">
            <v>2301165ĐKLH/BYT-HTTB</v>
          </cell>
          <cell r="O958">
            <v>2692305</v>
          </cell>
          <cell r="P958">
            <v>2692305</v>
          </cell>
          <cell r="Q958">
            <v>2692305</v>
          </cell>
          <cell r="R958">
            <v>2692305</v>
          </cell>
          <cell r="S958" t="str">
            <v>79814601</v>
          </cell>
          <cell r="T958" t="str">
            <v>2965/QĐ-BVQY103</v>
          </cell>
          <cell r="U958">
            <v>46081</v>
          </cell>
          <cell r="V958">
            <v>0</v>
          </cell>
          <cell r="W958">
            <v>0</v>
          </cell>
          <cell r="X958">
            <v>15</v>
          </cell>
          <cell r="Y958">
            <v>10</v>
          </cell>
          <cell r="Z958">
            <v>5</v>
          </cell>
          <cell r="AA958">
            <v>2692305</v>
          </cell>
          <cell r="AB958">
            <v>40384575</v>
          </cell>
          <cell r="AC958">
            <v>15</v>
          </cell>
          <cell r="AD958">
            <v>2692305</v>
          </cell>
          <cell r="AE958">
            <v>40384575</v>
          </cell>
          <cell r="AF958">
            <v>0</v>
          </cell>
          <cell r="AG958">
            <v>0</v>
          </cell>
          <cell r="AJ958">
            <v>524136</v>
          </cell>
          <cell r="AK958">
            <v>7345</v>
          </cell>
        </row>
        <row r="959">
          <cell r="E959" t="str">
            <v>Hóa chất xét nghiệm định tính HBsAg</v>
          </cell>
          <cell r="F959" t="str">
            <v>08814856190 Elecsys HBsAg II</v>
          </cell>
          <cell r="H959" t="str">
            <v>Hộp</v>
          </cell>
          <cell r="I959" t="str">
            <v/>
          </cell>
          <cell r="J959" t="str">
            <v>Công ty cổ phần thiết bị y tế Thành An</v>
          </cell>
          <cell r="K959" t="str">
            <v>Roche Diagnostics GmbH, Germany</v>
          </cell>
          <cell r="L959" t="str">
            <v>Đức</v>
          </cell>
          <cell r="M959" t="str">
            <v/>
          </cell>
          <cell r="N959" t="str">
            <v>2301165ĐKLH/BYT-HTTB</v>
          </cell>
          <cell r="O959">
            <v>2692305</v>
          </cell>
          <cell r="P959">
            <v>2692305</v>
          </cell>
          <cell r="Q959">
            <v>2692305</v>
          </cell>
          <cell r="R959">
            <v>2692305</v>
          </cell>
          <cell r="S959" t="str">
            <v>78176303</v>
          </cell>
          <cell r="T959" t="str">
            <v>2965/QĐ-BVQY103</v>
          </cell>
          <cell r="U959">
            <v>46022</v>
          </cell>
          <cell r="V959">
            <v>0</v>
          </cell>
          <cell r="W959">
            <v>0</v>
          </cell>
          <cell r="X959">
            <v>10</v>
          </cell>
          <cell r="Y959">
            <v>10</v>
          </cell>
          <cell r="Z959">
            <v>0</v>
          </cell>
          <cell r="AA959">
            <v>2692305</v>
          </cell>
          <cell r="AB959">
            <v>26923050</v>
          </cell>
          <cell r="AC959">
            <v>10</v>
          </cell>
          <cell r="AD959">
            <v>2692305</v>
          </cell>
          <cell r="AE959">
            <v>26923050</v>
          </cell>
          <cell r="AF959">
            <v>0</v>
          </cell>
          <cell r="AG959">
            <v>0</v>
          </cell>
          <cell r="AJ959">
            <v>516693</v>
          </cell>
          <cell r="AK959">
            <v>7345</v>
          </cell>
        </row>
        <row r="960">
          <cell r="E960" t="str">
            <v>Hóa chất xét nghiệm định tính HBsAg</v>
          </cell>
          <cell r="F960" t="str">
            <v>08814856190 Elecsys HBsAg II</v>
          </cell>
          <cell r="H960" t="str">
            <v>Hộp</v>
          </cell>
          <cell r="I960" t="str">
            <v/>
          </cell>
          <cell r="J960" t="str">
            <v>Công ty cổ phần thiết bị y tế Thành An</v>
          </cell>
          <cell r="K960" t="str">
            <v>Roche Diagnostics GmbH, Germany</v>
          </cell>
          <cell r="L960" t="str">
            <v>Đức</v>
          </cell>
          <cell r="M960" t="str">
            <v/>
          </cell>
          <cell r="N960" t="str">
            <v>2301165ĐKLH/BYT-HTTB</v>
          </cell>
          <cell r="O960">
            <v>2692305</v>
          </cell>
          <cell r="P960">
            <v>2692305</v>
          </cell>
          <cell r="Q960">
            <v>2692305</v>
          </cell>
          <cell r="R960">
            <v>2692305</v>
          </cell>
          <cell r="S960" t="str">
            <v>78176301</v>
          </cell>
          <cell r="T960" t="str">
            <v>2850/QĐ-BVQY103</v>
          </cell>
          <cell r="U960">
            <v>46022</v>
          </cell>
          <cell r="V960">
            <v>0</v>
          </cell>
          <cell r="W960">
            <v>0</v>
          </cell>
          <cell r="X960">
            <v>20</v>
          </cell>
          <cell r="Y960">
            <v>20</v>
          </cell>
          <cell r="Z960">
            <v>0</v>
          </cell>
          <cell r="AA960">
            <v>2692305</v>
          </cell>
          <cell r="AB960">
            <v>53846100</v>
          </cell>
          <cell r="AC960">
            <v>20</v>
          </cell>
          <cell r="AD960">
            <v>2692305</v>
          </cell>
          <cell r="AE960">
            <v>53846100</v>
          </cell>
          <cell r="AF960">
            <v>0</v>
          </cell>
          <cell r="AG960">
            <v>0</v>
          </cell>
          <cell r="AJ960">
            <v>390736</v>
          </cell>
          <cell r="AK960">
            <v>7345</v>
          </cell>
        </row>
        <row r="961">
          <cell r="E961" t="str">
            <v>Hóa chất xét nghiệm Everolimus</v>
          </cell>
          <cell r="F961" t="str">
            <v>06633188190 Elecsys Everolimus</v>
          </cell>
          <cell r="H961" t="str">
            <v>Hộp</v>
          </cell>
          <cell r="I961" t="str">
            <v/>
          </cell>
          <cell r="J961" t="str">
            <v>Công ty Cổ phần Giải pháp Y tế Hà Nội</v>
          </cell>
          <cell r="K961" t="str">
            <v>Roche Diagnostics GmbH, Germany</v>
          </cell>
          <cell r="L961" t="str">
            <v>Đức</v>
          </cell>
          <cell r="M961" t="str">
            <v/>
          </cell>
          <cell r="N961" t="str">
            <v>3937NK/BYT-TB-CT</v>
          </cell>
          <cell r="O961">
            <v>29492928</v>
          </cell>
          <cell r="P961">
            <v>29492928</v>
          </cell>
          <cell r="Q961">
            <v>29492928</v>
          </cell>
          <cell r="R961">
            <v>29492928</v>
          </cell>
          <cell r="S961" t="str">
            <v>76831001</v>
          </cell>
          <cell r="T961" t="str">
            <v>4685/QĐ-BVQY103</v>
          </cell>
          <cell r="U961">
            <v>45808</v>
          </cell>
          <cell r="V961">
            <v>0</v>
          </cell>
          <cell r="W961">
            <v>0</v>
          </cell>
          <cell r="X961">
            <v>6</v>
          </cell>
          <cell r="Y961">
            <v>6</v>
          </cell>
          <cell r="Z961">
            <v>0</v>
          </cell>
          <cell r="AA961">
            <v>29492928</v>
          </cell>
          <cell r="AB961">
            <v>176957568</v>
          </cell>
          <cell r="AC961">
            <v>6</v>
          </cell>
          <cell r="AD961">
            <v>29492928</v>
          </cell>
          <cell r="AE961">
            <v>176957568</v>
          </cell>
          <cell r="AF961">
            <v>0</v>
          </cell>
          <cell r="AG961">
            <v>0</v>
          </cell>
          <cell r="AJ961">
            <v>387177</v>
          </cell>
          <cell r="AK961">
            <v>6</v>
          </cell>
        </row>
        <row r="962">
          <cell r="E962" t="str">
            <v>Hóa chất xét nghiệm HBeAg</v>
          </cell>
          <cell r="F962" t="str">
            <v>11820583122 Elecsys HBeAg</v>
          </cell>
          <cell r="H962" t="str">
            <v>Test</v>
          </cell>
          <cell r="I962" t="str">
            <v/>
          </cell>
          <cell r="J962" t="str">
            <v>Công ty cổ phần thiết bị y tế Thành An</v>
          </cell>
          <cell r="K962" t="str">
            <v>Roche Diagnostics GmbH, Germany</v>
          </cell>
          <cell r="L962" t="str">
            <v>Đức</v>
          </cell>
          <cell r="M962" t="str">
            <v/>
          </cell>
          <cell r="N962" t="str">
            <v>2403388ĐKLH/BYT-HTTB</v>
          </cell>
          <cell r="O962">
            <v>51399</v>
          </cell>
          <cell r="P962">
            <v>51399</v>
          </cell>
          <cell r="Q962">
            <v>51399</v>
          </cell>
          <cell r="R962">
            <v>51399</v>
          </cell>
          <cell r="S962" t="str">
            <v>82489801</v>
          </cell>
          <cell r="T962" t="str">
            <v>823/QĐ_BVQY103</v>
          </cell>
          <cell r="U962">
            <v>46173</v>
          </cell>
          <cell r="V962">
            <v>0</v>
          </cell>
          <cell r="W962">
            <v>0</v>
          </cell>
          <cell r="X962">
            <v>1200</v>
          </cell>
          <cell r="Y962">
            <v>1200</v>
          </cell>
          <cell r="Z962">
            <v>0</v>
          </cell>
          <cell r="AA962">
            <v>51399</v>
          </cell>
          <cell r="AB962">
            <v>61678800</v>
          </cell>
          <cell r="AC962">
            <v>1200</v>
          </cell>
          <cell r="AD962">
            <v>51399</v>
          </cell>
          <cell r="AE962">
            <v>61678800</v>
          </cell>
          <cell r="AF962">
            <v>0</v>
          </cell>
          <cell r="AG962">
            <v>0</v>
          </cell>
          <cell r="AJ962">
            <v>542859</v>
          </cell>
          <cell r="AK962">
            <v>2119</v>
          </cell>
        </row>
        <row r="963">
          <cell r="E963" t="str">
            <v>Hóa chất xét nghiệm HBeAg</v>
          </cell>
          <cell r="F963" t="str">
            <v>11820583122 Elecsys HBeAg</v>
          </cell>
          <cell r="H963" t="str">
            <v>Test</v>
          </cell>
          <cell r="I963" t="str">
            <v/>
          </cell>
          <cell r="J963" t="str">
            <v>Công ty cổ phần thiết bị y tế Thành An</v>
          </cell>
          <cell r="K963" t="str">
            <v>Roche Diagnostics GmbH, Germany</v>
          </cell>
          <cell r="L963" t="str">
            <v>Đức</v>
          </cell>
          <cell r="M963" t="str">
            <v/>
          </cell>
          <cell r="N963" t="str">
            <v>2403388ĐKLH/BYT-HTTB</v>
          </cell>
          <cell r="O963">
            <v>51399</v>
          </cell>
          <cell r="P963">
            <v>51399</v>
          </cell>
          <cell r="Q963">
            <v>51399</v>
          </cell>
          <cell r="R963">
            <v>51399</v>
          </cell>
          <cell r="S963" t="str">
            <v>76504901</v>
          </cell>
          <cell r="T963" t="str">
            <v>823/QĐ_BVQY103</v>
          </cell>
          <cell r="U963">
            <v>45930</v>
          </cell>
          <cell r="V963">
            <v>0</v>
          </cell>
          <cell r="W963">
            <v>0</v>
          </cell>
          <cell r="X963">
            <v>300</v>
          </cell>
          <cell r="Y963">
            <v>300</v>
          </cell>
          <cell r="Z963">
            <v>0</v>
          </cell>
          <cell r="AA963">
            <v>51399</v>
          </cell>
          <cell r="AB963">
            <v>15419700</v>
          </cell>
          <cell r="AC963">
            <v>300</v>
          </cell>
          <cell r="AD963">
            <v>51399</v>
          </cell>
          <cell r="AE963">
            <v>15419700</v>
          </cell>
          <cell r="AF963">
            <v>0</v>
          </cell>
          <cell r="AG963">
            <v>0</v>
          </cell>
          <cell r="AJ963">
            <v>533490</v>
          </cell>
          <cell r="AK963">
            <v>2119</v>
          </cell>
        </row>
        <row r="964">
          <cell r="E964" t="str">
            <v>Hóa chất xét nghiệm HBeAg</v>
          </cell>
          <cell r="F964" t="str">
            <v>Elecsys HBeAg; 11820583122</v>
          </cell>
          <cell r="H964" t="str">
            <v>Hộp</v>
          </cell>
          <cell r="I964" t="str">
            <v/>
          </cell>
          <cell r="J964" t="str">
            <v>Công ty cổ phần thiết bị y tế Thành An</v>
          </cell>
          <cell r="K964" t="str">
            <v>Roche Diagnostics GmbH</v>
          </cell>
          <cell r="L964" t="str">
            <v>Đức</v>
          </cell>
          <cell r="M964" t="str">
            <v/>
          </cell>
          <cell r="N964" t="str">
            <v>2403388ĐKLH/BYT-HTTB</v>
          </cell>
          <cell r="O964">
            <v>5139855</v>
          </cell>
          <cell r="P964">
            <v>5139855</v>
          </cell>
          <cell r="Q964">
            <v>5139855</v>
          </cell>
          <cell r="R964">
            <v>5139855</v>
          </cell>
          <cell r="S964" t="str">
            <v>76504901</v>
          </cell>
          <cell r="T964" t="str">
            <v>148/QĐ-BVQY103</v>
          </cell>
          <cell r="U964">
            <v>45930</v>
          </cell>
          <cell r="V964">
            <v>0</v>
          </cell>
          <cell r="W964">
            <v>0</v>
          </cell>
          <cell r="X964">
            <v>8</v>
          </cell>
          <cell r="Y964">
            <v>8</v>
          </cell>
          <cell r="Z964">
            <v>0</v>
          </cell>
          <cell r="AA964">
            <v>5139855</v>
          </cell>
          <cell r="AB964">
            <v>41118840</v>
          </cell>
          <cell r="AC964">
            <v>8</v>
          </cell>
          <cell r="AD964">
            <v>5139855</v>
          </cell>
          <cell r="AE964">
            <v>41118840</v>
          </cell>
          <cell r="AF964">
            <v>0</v>
          </cell>
          <cell r="AG964">
            <v>0</v>
          </cell>
          <cell r="AJ964">
            <v>528230</v>
          </cell>
          <cell r="AK964">
            <v>2119</v>
          </cell>
        </row>
        <row r="965">
          <cell r="E965" t="str">
            <v>Hóa chất xét nghiệm HBeAg</v>
          </cell>
          <cell r="F965" t="str">
            <v>11820583122 Elecsys HBeAg</v>
          </cell>
          <cell r="H965" t="str">
            <v>Test</v>
          </cell>
          <cell r="I965" t="str">
            <v/>
          </cell>
          <cell r="J965" t="str">
            <v>Công ty cổ phần thiết bị y tế Thành An</v>
          </cell>
          <cell r="K965" t="str">
            <v>Roche Diagnostics GmbH, Germany</v>
          </cell>
          <cell r="L965" t="str">
            <v>Đức</v>
          </cell>
          <cell r="M965" t="str">
            <v/>
          </cell>
          <cell r="N965" t="str">
            <v>SPCĐ-TTB-0021-14</v>
          </cell>
          <cell r="O965">
            <v>51399</v>
          </cell>
          <cell r="P965">
            <v>51399</v>
          </cell>
          <cell r="Q965">
            <v>51399</v>
          </cell>
          <cell r="R965">
            <v>51399</v>
          </cell>
          <cell r="S965" t="str">
            <v>76504901</v>
          </cell>
          <cell r="T965" t="str">
            <v>4676/QĐ-BVQY103</v>
          </cell>
          <cell r="U965">
            <v>45930</v>
          </cell>
          <cell r="V965">
            <v>0</v>
          </cell>
          <cell r="W965">
            <v>0</v>
          </cell>
          <cell r="X965">
            <v>600</v>
          </cell>
          <cell r="Y965">
            <v>600</v>
          </cell>
          <cell r="Z965">
            <v>0</v>
          </cell>
          <cell r="AA965">
            <v>51399</v>
          </cell>
          <cell r="AB965">
            <v>30839400</v>
          </cell>
          <cell r="AC965">
            <v>600</v>
          </cell>
          <cell r="AD965">
            <v>51399</v>
          </cell>
          <cell r="AE965">
            <v>30839400</v>
          </cell>
          <cell r="AF965">
            <v>0</v>
          </cell>
          <cell r="AG965">
            <v>0</v>
          </cell>
          <cell r="AJ965">
            <v>526395</v>
          </cell>
          <cell r="AK965">
            <v>2119</v>
          </cell>
        </row>
        <row r="966">
          <cell r="E966" t="str">
            <v>Hóa chất xét nghiệm HBeAg</v>
          </cell>
          <cell r="F966" t="str">
            <v>11820583122 Elecsys HBeAg</v>
          </cell>
          <cell r="H966" t="str">
            <v>Test</v>
          </cell>
          <cell r="I966" t="str">
            <v/>
          </cell>
          <cell r="J966" t="str">
            <v>Công ty cổ phần thiết bị y tế Thành An</v>
          </cell>
          <cell r="K966" t="str">
            <v>Roche Diagnostics GmbH, Germany</v>
          </cell>
          <cell r="L966" t="str">
            <v>Đức</v>
          </cell>
          <cell r="M966" t="str">
            <v/>
          </cell>
          <cell r="N966" t="str">
            <v>4101/QĐ-BYT</v>
          </cell>
          <cell r="O966">
            <v>5139855</v>
          </cell>
          <cell r="P966">
            <v>5139855</v>
          </cell>
          <cell r="Q966">
            <v>5139855</v>
          </cell>
          <cell r="R966">
            <v>5139855</v>
          </cell>
          <cell r="S966" t="str">
            <v>76504901</v>
          </cell>
          <cell r="T966" t="str">
            <v>4637/QĐ-BVQY103</v>
          </cell>
          <cell r="U966">
            <v>45930</v>
          </cell>
          <cell r="V966">
            <v>0</v>
          </cell>
          <cell r="W966">
            <v>0</v>
          </cell>
          <cell r="X966">
            <v>3</v>
          </cell>
          <cell r="Y966">
            <v>3</v>
          </cell>
          <cell r="Z966">
            <v>0</v>
          </cell>
          <cell r="AA966">
            <v>5139855</v>
          </cell>
          <cell r="AB966">
            <v>15419565</v>
          </cell>
          <cell r="AC966">
            <v>3</v>
          </cell>
          <cell r="AD966">
            <v>5139855</v>
          </cell>
          <cell r="AE966">
            <v>15419565</v>
          </cell>
          <cell r="AF966">
            <v>0</v>
          </cell>
          <cell r="AG966">
            <v>0</v>
          </cell>
          <cell r="AJ966">
            <v>522809</v>
          </cell>
          <cell r="AK966">
            <v>2119</v>
          </cell>
        </row>
        <row r="967">
          <cell r="E967" t="str">
            <v>Hóa chất xét nghiệm HBeAg</v>
          </cell>
          <cell r="F967" t="str">
            <v>11820583122 Elecsys HBeAg</v>
          </cell>
          <cell r="H967" t="str">
            <v>Test</v>
          </cell>
          <cell r="I967" t="str">
            <v/>
          </cell>
          <cell r="J967" t="str">
            <v>Công ty cổ phần thiết bị y tế Thành An</v>
          </cell>
          <cell r="K967" t="str">
            <v>Roche Diagnostics GmbH, Germany</v>
          </cell>
          <cell r="L967" t="str">
            <v>Đức</v>
          </cell>
          <cell r="M967" t="str">
            <v/>
          </cell>
          <cell r="N967" t="str">
            <v>SPCĐ-TTB-0021-14</v>
          </cell>
          <cell r="O967">
            <v>5139855</v>
          </cell>
          <cell r="P967">
            <v>5139855</v>
          </cell>
          <cell r="Q967">
            <v>5139855</v>
          </cell>
          <cell r="R967">
            <v>5139855</v>
          </cell>
          <cell r="S967" t="str">
            <v>76504901</v>
          </cell>
          <cell r="T967" t="str">
            <v>2850/QĐ-BVQY103</v>
          </cell>
          <cell r="U967">
            <v>45930</v>
          </cell>
          <cell r="V967">
            <v>0</v>
          </cell>
          <cell r="W967">
            <v>0</v>
          </cell>
          <cell r="X967">
            <v>8</v>
          </cell>
          <cell r="Y967">
            <v>8</v>
          </cell>
          <cell r="Z967">
            <v>0</v>
          </cell>
          <cell r="AA967">
            <v>5139855</v>
          </cell>
          <cell r="AB967">
            <v>41118840</v>
          </cell>
          <cell r="AC967">
            <v>8</v>
          </cell>
          <cell r="AD967">
            <v>5139855</v>
          </cell>
          <cell r="AE967">
            <v>41118840</v>
          </cell>
          <cell r="AF967">
            <v>0</v>
          </cell>
          <cell r="AG967">
            <v>0</v>
          </cell>
          <cell r="AJ967">
            <v>394722</v>
          </cell>
          <cell r="AK967">
            <v>2119</v>
          </cell>
        </row>
        <row r="968">
          <cell r="E968" t="str">
            <v>Hóa chất xét nghiệm HE4</v>
          </cell>
          <cell r="F968" t="str">
            <v>Elecsys HE4; 05950929214</v>
          </cell>
          <cell r="H968" t="str">
            <v>Hộp</v>
          </cell>
          <cell r="I968" t="str">
            <v/>
          </cell>
          <cell r="J968" t="str">
            <v>Công ty cổ phần thiết bị y tế Thành An</v>
          </cell>
          <cell r="K968" t="str">
            <v>Roche Diagnostics (Suzhou) Ltd</v>
          </cell>
          <cell r="L968" t="str">
            <v>Trung Quốc</v>
          </cell>
          <cell r="M968" t="str">
            <v/>
          </cell>
          <cell r="N968" t="str">
            <v>2400503ĐKLH/BYT-HTTB</v>
          </cell>
          <cell r="O968">
            <v>17640000</v>
          </cell>
          <cell r="P968">
            <v>17640000</v>
          </cell>
          <cell r="Q968">
            <v>17640000</v>
          </cell>
          <cell r="R968">
            <v>17640000</v>
          </cell>
          <cell r="S968" t="str">
            <v>82301102</v>
          </cell>
          <cell r="T968" t="str">
            <v>743/QĐ-BVQY103</v>
          </cell>
          <cell r="U968">
            <v>46173</v>
          </cell>
          <cell r="V968">
            <v>0</v>
          </cell>
          <cell r="W968">
            <v>0</v>
          </cell>
          <cell r="X968">
            <v>1</v>
          </cell>
          <cell r="Y968">
            <v>1</v>
          </cell>
          <cell r="Z968">
            <v>0</v>
          </cell>
          <cell r="AA968">
            <v>17640000</v>
          </cell>
          <cell r="AB968">
            <v>17640000</v>
          </cell>
          <cell r="AC968">
            <v>1</v>
          </cell>
          <cell r="AD968">
            <v>17640000</v>
          </cell>
          <cell r="AE968">
            <v>17640000</v>
          </cell>
          <cell r="AF968">
            <v>0</v>
          </cell>
          <cell r="AG968">
            <v>0</v>
          </cell>
          <cell r="AJ968">
            <v>535055</v>
          </cell>
          <cell r="AK968">
            <v>1</v>
          </cell>
        </row>
        <row r="969">
          <cell r="E969" t="str">
            <v>Hóa chất xét nghiệm HIV</v>
          </cell>
          <cell r="F969" t="str">
            <v>08924163190 Elecsys HIV Combi PT 100T</v>
          </cell>
          <cell r="H969" t="str">
            <v>Test</v>
          </cell>
          <cell r="I969" t="str">
            <v/>
          </cell>
          <cell r="J969" t="str">
            <v>Công ty cổ phần thiết bị y tế Thành An</v>
          </cell>
          <cell r="K969" t="str">
            <v>Roche Diagnostics GmbH, Germany</v>
          </cell>
          <cell r="L969" t="str">
            <v>Đức</v>
          </cell>
          <cell r="M969" t="str">
            <v/>
          </cell>
          <cell r="N969" t="str">
            <v>2300035ĐKLH/BYT-TB-CT</v>
          </cell>
          <cell r="O969">
            <v>42000</v>
          </cell>
          <cell r="P969">
            <v>42000</v>
          </cell>
          <cell r="Q969">
            <v>42000</v>
          </cell>
          <cell r="R969">
            <v>42000</v>
          </cell>
          <cell r="S969" t="str">
            <v>80849801</v>
          </cell>
          <cell r="T969" t="str">
            <v>823/QĐ_BVQY103</v>
          </cell>
          <cell r="U969">
            <v>46142</v>
          </cell>
          <cell r="V969">
            <v>0</v>
          </cell>
          <cell r="W969">
            <v>0</v>
          </cell>
          <cell r="X969">
            <v>2000</v>
          </cell>
          <cell r="Y969">
            <v>2000</v>
          </cell>
          <cell r="Z969">
            <v>0</v>
          </cell>
          <cell r="AA969">
            <v>42000</v>
          </cell>
          <cell r="AB969">
            <v>84000000</v>
          </cell>
          <cell r="AC969">
            <v>2000</v>
          </cell>
          <cell r="AD969">
            <v>42000</v>
          </cell>
          <cell r="AE969">
            <v>84000000</v>
          </cell>
          <cell r="AF969">
            <v>0</v>
          </cell>
          <cell r="AG969">
            <v>0</v>
          </cell>
          <cell r="AJ969">
            <v>538347</v>
          </cell>
          <cell r="AK969">
            <v>8040</v>
          </cell>
        </row>
        <row r="970">
          <cell r="E970" t="str">
            <v>Hóa chất xét nghiệm HIV</v>
          </cell>
          <cell r="F970" t="str">
            <v>08924163190 Elecsys HIV Combi PT 100T</v>
          </cell>
          <cell r="H970" t="str">
            <v>Test</v>
          </cell>
          <cell r="I970" t="str">
            <v/>
          </cell>
          <cell r="J970" t="str">
            <v>Công ty cổ phần thiết bị y tế Thành An</v>
          </cell>
          <cell r="K970" t="str">
            <v>Roche Diagnostics GmbH, Germany</v>
          </cell>
          <cell r="L970" t="str">
            <v>Đức</v>
          </cell>
          <cell r="M970" t="str">
            <v/>
          </cell>
          <cell r="N970" t="str">
            <v>2300035ĐKLH/BYT-TB-CT</v>
          </cell>
          <cell r="O970">
            <v>42000</v>
          </cell>
          <cell r="P970">
            <v>42000</v>
          </cell>
          <cell r="Q970">
            <v>42000</v>
          </cell>
          <cell r="R970">
            <v>42000</v>
          </cell>
          <cell r="S970" t="str">
            <v>78210503</v>
          </cell>
          <cell r="T970" t="str">
            <v>823/QĐ_BVQY103</v>
          </cell>
          <cell r="U970">
            <v>45991</v>
          </cell>
          <cell r="V970">
            <v>0</v>
          </cell>
          <cell r="W970">
            <v>0</v>
          </cell>
          <cell r="X970">
            <v>5000</v>
          </cell>
          <cell r="Y970">
            <v>5000</v>
          </cell>
          <cell r="Z970">
            <v>0</v>
          </cell>
          <cell r="AA970">
            <v>42000</v>
          </cell>
          <cell r="AB970">
            <v>210000000</v>
          </cell>
          <cell r="AC970">
            <v>5000</v>
          </cell>
          <cell r="AD970">
            <v>42000</v>
          </cell>
          <cell r="AE970">
            <v>210000000</v>
          </cell>
          <cell r="AF970">
            <v>0</v>
          </cell>
          <cell r="AG970">
            <v>0</v>
          </cell>
          <cell r="AJ970">
            <v>533498</v>
          </cell>
          <cell r="AK970">
            <v>8040</v>
          </cell>
        </row>
        <row r="971">
          <cell r="E971" t="str">
            <v>Hóa chất xét nghiệm HIV</v>
          </cell>
          <cell r="F971" t="str">
            <v>Elecsys HIV combi PT; 08924163190</v>
          </cell>
          <cell r="H971" t="str">
            <v>Hộp</v>
          </cell>
          <cell r="I971" t="str">
            <v/>
          </cell>
          <cell r="J971" t="str">
            <v>Công ty cổ phần thiết bị y tế Thành An</v>
          </cell>
          <cell r="K971" t="str">
            <v>Roche Diagnostics GmbH</v>
          </cell>
          <cell r="L971" t="str">
            <v>Đức</v>
          </cell>
          <cell r="M971" t="str">
            <v/>
          </cell>
          <cell r="N971" t="str">
            <v>2300035ĐKLH/BYT-TB-CT</v>
          </cell>
          <cell r="O971">
            <v>4200000</v>
          </cell>
          <cell r="P971">
            <v>4200000</v>
          </cell>
          <cell r="Q971">
            <v>4200000</v>
          </cell>
          <cell r="R971">
            <v>4200000</v>
          </cell>
          <cell r="S971" t="str">
            <v>78210503</v>
          </cell>
          <cell r="T971" t="str">
            <v>148/QĐ-BVQY103</v>
          </cell>
          <cell r="U971">
            <v>45991</v>
          </cell>
          <cell r="V971">
            <v>0</v>
          </cell>
          <cell r="W971">
            <v>0</v>
          </cell>
          <cell r="X971">
            <v>10</v>
          </cell>
          <cell r="Y971">
            <v>10</v>
          </cell>
          <cell r="Z971">
            <v>0</v>
          </cell>
          <cell r="AA971">
            <v>4200000</v>
          </cell>
          <cell r="AB971">
            <v>42000000</v>
          </cell>
          <cell r="AC971">
            <v>10</v>
          </cell>
          <cell r="AD971">
            <v>4200000</v>
          </cell>
          <cell r="AE971">
            <v>42000000</v>
          </cell>
          <cell r="AF971">
            <v>0</v>
          </cell>
          <cell r="AG971">
            <v>0</v>
          </cell>
          <cell r="AJ971">
            <v>528235</v>
          </cell>
          <cell r="AK971">
            <v>8040</v>
          </cell>
        </row>
        <row r="972">
          <cell r="E972" t="str">
            <v>Hóa chất xét nghiệm HIV</v>
          </cell>
          <cell r="F972" t="str">
            <v>08924163190 Elecsys HIV Combi PT 100T</v>
          </cell>
          <cell r="H972" t="str">
            <v>Test</v>
          </cell>
          <cell r="I972" t="str">
            <v/>
          </cell>
          <cell r="J972" t="str">
            <v>Công ty cổ phần thiết bị y tế Thành An</v>
          </cell>
          <cell r="K972" t="str">
            <v>Roche Diagnostics GmbH, Germany</v>
          </cell>
          <cell r="L972" t="str">
            <v>Đức</v>
          </cell>
          <cell r="M972" t="str">
            <v/>
          </cell>
          <cell r="N972" t="str">
            <v>2300035ĐKLH/BYT-TB-CT</v>
          </cell>
          <cell r="O972">
            <v>42000</v>
          </cell>
          <cell r="P972">
            <v>42000</v>
          </cell>
          <cell r="Q972">
            <v>42000</v>
          </cell>
          <cell r="R972">
            <v>42000</v>
          </cell>
          <cell r="S972" t="str">
            <v>78210501</v>
          </cell>
          <cell r="T972" t="str">
            <v>4676/QĐ-BVQY103</v>
          </cell>
          <cell r="U972">
            <v>45991</v>
          </cell>
          <cell r="V972">
            <v>0</v>
          </cell>
          <cell r="W972">
            <v>0</v>
          </cell>
          <cell r="X972">
            <v>1000</v>
          </cell>
          <cell r="Y972">
            <v>1000</v>
          </cell>
          <cell r="Z972">
            <v>0</v>
          </cell>
          <cell r="AA972">
            <v>42000</v>
          </cell>
          <cell r="AB972">
            <v>42000000</v>
          </cell>
          <cell r="AC972">
            <v>1000</v>
          </cell>
          <cell r="AD972">
            <v>42000</v>
          </cell>
          <cell r="AE972">
            <v>42000000</v>
          </cell>
          <cell r="AF972">
            <v>0</v>
          </cell>
          <cell r="AG972">
            <v>0</v>
          </cell>
          <cell r="AJ972">
            <v>524105</v>
          </cell>
          <cell r="AK972">
            <v>8040</v>
          </cell>
        </row>
        <row r="973">
          <cell r="E973" t="str">
            <v>Hóa chất xét nghiệm HIV</v>
          </cell>
          <cell r="F973" t="str">
            <v>08924163190 Elecsys HIV Combi PT 100T</v>
          </cell>
          <cell r="H973" t="str">
            <v>Test</v>
          </cell>
          <cell r="I973" t="str">
            <v/>
          </cell>
          <cell r="J973" t="str">
            <v>Công ty cổ phần thiết bị y tế Thành An</v>
          </cell>
          <cell r="K973" t="str">
            <v>Roche Diagnostics GmbH, Germany</v>
          </cell>
          <cell r="L973" t="str">
            <v>Đức</v>
          </cell>
          <cell r="M973" t="str">
            <v/>
          </cell>
          <cell r="N973" t="str">
            <v>2300035ĐKLH/BYT-TB-CT</v>
          </cell>
          <cell r="O973">
            <v>4200000</v>
          </cell>
          <cell r="P973">
            <v>4200000</v>
          </cell>
          <cell r="Q973">
            <v>4200000</v>
          </cell>
          <cell r="R973">
            <v>4200000</v>
          </cell>
          <cell r="S973" t="str">
            <v>78210501</v>
          </cell>
          <cell r="T973" t="str">
            <v>2850/QĐ-BVQY103</v>
          </cell>
          <cell r="U973">
            <v>45991</v>
          </cell>
          <cell r="V973">
            <v>0</v>
          </cell>
          <cell r="W973">
            <v>0</v>
          </cell>
          <cell r="X973">
            <v>30</v>
          </cell>
          <cell r="Y973">
            <v>30</v>
          </cell>
          <cell r="Z973">
            <v>0</v>
          </cell>
          <cell r="AA973">
            <v>4200000</v>
          </cell>
          <cell r="AB973">
            <v>126000000</v>
          </cell>
          <cell r="AC973">
            <v>30</v>
          </cell>
          <cell r="AD973">
            <v>4200000</v>
          </cell>
          <cell r="AE973">
            <v>126000000</v>
          </cell>
          <cell r="AF973">
            <v>0</v>
          </cell>
          <cell r="AG973">
            <v>0</v>
          </cell>
          <cell r="AJ973">
            <v>386946</v>
          </cell>
          <cell r="AK973">
            <v>8040</v>
          </cell>
        </row>
        <row r="974">
          <cell r="E974" t="str">
            <v>Hoá chất xét nghiệm hoạt độ AST (GOT)</v>
          </cell>
          <cell r="F974" t="str">
            <v>OSR6109 AST</v>
          </cell>
          <cell r="H974" t="str">
            <v>Hộp</v>
          </cell>
          <cell r="I974" t="str">
            <v/>
          </cell>
          <cell r="J974" t="str">
            <v>Công ty TNHH Thiết bị Minh Tâm</v>
          </cell>
          <cell r="K974" t="str">
            <v>Beckman Coulter/Ai-len sản xuất cho Beckman Coulter/Mỹ</v>
          </cell>
          <cell r="L974" t="str">
            <v>Ailen</v>
          </cell>
          <cell r="M974" t="str">
            <v/>
          </cell>
          <cell r="N974" t="str">
            <v>240000272/PCBB-HN</v>
          </cell>
          <cell r="O974">
            <v>3578400</v>
          </cell>
          <cell r="P974">
            <v>3578400</v>
          </cell>
          <cell r="Q974">
            <v>3578400</v>
          </cell>
          <cell r="R974">
            <v>3578400</v>
          </cell>
          <cell r="S974" t="str">
            <v>2578</v>
          </cell>
          <cell r="T974" t="str">
            <v>743/QĐ-BVQY103</v>
          </cell>
          <cell r="U974">
            <v>46174</v>
          </cell>
          <cell r="V974">
            <v>0</v>
          </cell>
          <cell r="W974">
            <v>0</v>
          </cell>
          <cell r="X974">
            <v>3</v>
          </cell>
          <cell r="Y974">
            <v>3</v>
          </cell>
          <cell r="Z974">
            <v>0</v>
          </cell>
          <cell r="AA974">
            <v>3578400</v>
          </cell>
          <cell r="AB974">
            <v>10735200</v>
          </cell>
          <cell r="AC974">
            <v>3</v>
          </cell>
          <cell r="AD974">
            <v>3578400</v>
          </cell>
          <cell r="AE974">
            <v>10735200</v>
          </cell>
          <cell r="AF974">
            <v>0</v>
          </cell>
          <cell r="AG974">
            <v>0</v>
          </cell>
          <cell r="AJ974">
            <v>534928</v>
          </cell>
          <cell r="AK974">
            <v>3</v>
          </cell>
        </row>
        <row r="975">
          <cell r="E975" t="str">
            <v>Hóa chất xét nghiệm PCT</v>
          </cell>
          <cell r="F975" t="str">
            <v>Elecsys BRAHMS PCT; 09318712190</v>
          </cell>
          <cell r="H975" t="str">
            <v>Test</v>
          </cell>
          <cell r="I975" t="str">
            <v/>
          </cell>
          <cell r="J975" t="str">
            <v>Công ty cổ phần thiết bị y tế Thành An</v>
          </cell>
          <cell r="K975" t="str">
            <v>Roche Diagnostics GmbH</v>
          </cell>
          <cell r="L975" t="str">
            <v>Đức</v>
          </cell>
          <cell r="M975" t="str">
            <v/>
          </cell>
          <cell r="N975" t="str">
            <v>2300008ĐKLH/BYT-TB-CT</v>
          </cell>
          <cell r="O975">
            <v>195804</v>
          </cell>
          <cell r="P975">
            <v>195804</v>
          </cell>
          <cell r="Q975">
            <v>195804</v>
          </cell>
          <cell r="R975">
            <v>195804</v>
          </cell>
          <cell r="S975" t="str">
            <v>82849601</v>
          </cell>
          <cell r="T975" t="str">
            <v>823/QĐ_BVQY103</v>
          </cell>
          <cell r="U975">
            <v>46053</v>
          </cell>
          <cell r="V975">
            <v>0</v>
          </cell>
          <cell r="W975">
            <v>0</v>
          </cell>
          <cell r="X975">
            <v>1100</v>
          </cell>
          <cell r="Y975">
            <v>1100</v>
          </cell>
          <cell r="Z975">
            <v>0</v>
          </cell>
          <cell r="AA975">
            <v>195804</v>
          </cell>
          <cell r="AB975">
            <v>215384400</v>
          </cell>
          <cell r="AC975">
            <v>1100</v>
          </cell>
          <cell r="AD975">
            <v>195804</v>
          </cell>
          <cell r="AE975">
            <v>215384400</v>
          </cell>
          <cell r="AF975">
            <v>0</v>
          </cell>
          <cell r="AG975">
            <v>0</v>
          </cell>
          <cell r="AJ975">
            <v>544630</v>
          </cell>
          <cell r="AK975">
            <v>3340</v>
          </cell>
        </row>
        <row r="976">
          <cell r="E976" t="str">
            <v>Hóa chất xét nghiệm PCT</v>
          </cell>
          <cell r="F976" t="str">
            <v>Elecsys BRAHMS PCT; 09318712190</v>
          </cell>
          <cell r="H976" t="str">
            <v>Test</v>
          </cell>
          <cell r="I976" t="str">
            <v/>
          </cell>
          <cell r="J976" t="str">
            <v>Công ty cổ phần thiết bị y tế Thành An</v>
          </cell>
          <cell r="K976" t="str">
            <v>Roche Diagnostics GmbH</v>
          </cell>
          <cell r="L976" t="str">
            <v>Đức</v>
          </cell>
          <cell r="M976" t="str">
            <v/>
          </cell>
          <cell r="N976" t="str">
            <v>2300008ĐKLH/BYT-TB-CT</v>
          </cell>
          <cell r="O976">
            <v>195804</v>
          </cell>
          <cell r="P976">
            <v>195804</v>
          </cell>
          <cell r="Q976">
            <v>195804</v>
          </cell>
          <cell r="R976">
            <v>195804</v>
          </cell>
          <cell r="S976" t="str">
            <v>80946301</v>
          </cell>
          <cell r="T976" t="str">
            <v>823/QĐ_BVQY103</v>
          </cell>
          <cell r="U976">
            <v>45961</v>
          </cell>
          <cell r="V976">
            <v>0</v>
          </cell>
          <cell r="W976">
            <v>0</v>
          </cell>
          <cell r="X976">
            <v>2200</v>
          </cell>
          <cell r="Y976">
            <v>2200</v>
          </cell>
          <cell r="Z976">
            <v>0</v>
          </cell>
          <cell r="AA976">
            <v>195804</v>
          </cell>
          <cell r="AB976">
            <v>430768800</v>
          </cell>
          <cell r="AC976">
            <v>2200</v>
          </cell>
          <cell r="AD976">
            <v>195804</v>
          </cell>
          <cell r="AE976">
            <v>430768800</v>
          </cell>
          <cell r="AF976">
            <v>0</v>
          </cell>
          <cell r="AG976">
            <v>0</v>
          </cell>
          <cell r="AJ976">
            <v>533560</v>
          </cell>
          <cell r="AK976">
            <v>3340</v>
          </cell>
        </row>
        <row r="977">
          <cell r="E977" t="str">
            <v>Hóa chất xét nghiệm PCT</v>
          </cell>
          <cell r="F977" t="str">
            <v>09318712190 Elecsys BRAHMS PCT 100T</v>
          </cell>
          <cell r="H977" t="str">
            <v>Hộp</v>
          </cell>
          <cell r="I977" t="str">
            <v/>
          </cell>
          <cell r="J977" t="str">
            <v>Công ty cổ phần thiết bị y tế Thành An</v>
          </cell>
          <cell r="K977" t="str">
            <v>Roche Diagnostics GmbH, Germany</v>
          </cell>
          <cell r="L977" t="str">
            <v/>
          </cell>
          <cell r="M977" t="str">
            <v/>
          </cell>
          <cell r="N977" t="str">
            <v>2300008ĐKLH/BYT-TB-CT</v>
          </cell>
          <cell r="O977">
            <v>19580400</v>
          </cell>
          <cell r="P977">
            <v>19580400</v>
          </cell>
          <cell r="Q977">
            <v>19580400</v>
          </cell>
          <cell r="R977">
            <v>19580400</v>
          </cell>
          <cell r="S977" t="str">
            <v>80946301</v>
          </cell>
          <cell r="T977" t="str">
            <v>2965/QĐ-BVQY103</v>
          </cell>
          <cell r="U977">
            <v>45961</v>
          </cell>
          <cell r="V977">
            <v>0</v>
          </cell>
          <cell r="W977">
            <v>0</v>
          </cell>
          <cell r="X977">
            <v>17</v>
          </cell>
          <cell r="Y977">
            <v>17</v>
          </cell>
          <cell r="Z977">
            <v>0</v>
          </cell>
          <cell r="AA977">
            <v>19580400</v>
          </cell>
          <cell r="AB977">
            <v>332866800</v>
          </cell>
          <cell r="AC977">
            <v>17</v>
          </cell>
          <cell r="AD977">
            <v>19580400</v>
          </cell>
          <cell r="AE977">
            <v>332866800</v>
          </cell>
          <cell r="AF977">
            <v>0</v>
          </cell>
          <cell r="AG977">
            <v>0</v>
          </cell>
          <cell r="AJ977">
            <v>524100</v>
          </cell>
          <cell r="AK977">
            <v>3340</v>
          </cell>
        </row>
        <row r="978">
          <cell r="E978" t="str">
            <v>Hóa chất xét nghiệm PCT</v>
          </cell>
          <cell r="F978" t="str">
            <v>09318712190 Elecsys BRAHMS PCT 100T</v>
          </cell>
          <cell r="H978" t="str">
            <v>Hộp</v>
          </cell>
          <cell r="I978" t="str">
            <v/>
          </cell>
          <cell r="J978" t="str">
            <v>Công ty cổ phần thiết bị y tế Thành An</v>
          </cell>
          <cell r="K978" t="str">
            <v>Roche Diagnostics GmbH, Germany</v>
          </cell>
          <cell r="L978" t="str">
            <v/>
          </cell>
          <cell r="M978" t="str">
            <v/>
          </cell>
          <cell r="N978" t="str">
            <v>2300008ĐKLH/BYT-TB-CT</v>
          </cell>
          <cell r="O978">
            <v>19580400</v>
          </cell>
          <cell r="P978">
            <v>19580400</v>
          </cell>
          <cell r="Q978">
            <v>19580400</v>
          </cell>
          <cell r="R978">
            <v>19580400</v>
          </cell>
          <cell r="S978" t="str">
            <v>78987102</v>
          </cell>
          <cell r="T978" t="str">
            <v>2965/QĐ-BVQY103</v>
          </cell>
          <cell r="U978">
            <v>45747</v>
          </cell>
          <cell r="V978">
            <v>0</v>
          </cell>
          <cell r="W978">
            <v>0</v>
          </cell>
          <cell r="X978">
            <v>3</v>
          </cell>
          <cell r="Y978">
            <v>3</v>
          </cell>
          <cell r="Z978">
            <v>0</v>
          </cell>
          <cell r="AA978">
            <v>19580400</v>
          </cell>
          <cell r="AB978">
            <v>58741200</v>
          </cell>
          <cell r="AC978">
            <v>3</v>
          </cell>
          <cell r="AD978">
            <v>19580400</v>
          </cell>
          <cell r="AE978">
            <v>58741200</v>
          </cell>
          <cell r="AF978">
            <v>0</v>
          </cell>
          <cell r="AG978">
            <v>0</v>
          </cell>
          <cell r="AJ978">
            <v>505837</v>
          </cell>
          <cell r="AK978">
            <v>3340</v>
          </cell>
        </row>
        <row r="979">
          <cell r="E979" t="str">
            <v>Hóa chất xét nghiệm PCT</v>
          </cell>
          <cell r="F979" t="str">
            <v>09318712190 Elecsys BRAHMS PCT 100T</v>
          </cell>
          <cell r="H979" t="str">
            <v>Hộp</v>
          </cell>
          <cell r="I979" t="str">
            <v/>
          </cell>
          <cell r="J979" t="str">
            <v>Công ty cổ phần thiết bị y tế Thành An</v>
          </cell>
          <cell r="K979" t="str">
            <v>Roche Diagnostics GmbH, Germany</v>
          </cell>
          <cell r="L979" t="str">
            <v/>
          </cell>
          <cell r="M979" t="str">
            <v/>
          </cell>
          <cell r="N979" t="str">
            <v>2300008ĐKLH/BYT-TB-CT</v>
          </cell>
          <cell r="O979">
            <v>19580400</v>
          </cell>
          <cell r="P979">
            <v>19580400</v>
          </cell>
          <cell r="Q979">
            <v>19580400</v>
          </cell>
          <cell r="R979">
            <v>19580400</v>
          </cell>
          <cell r="S979" t="str">
            <v>78987103</v>
          </cell>
          <cell r="T979" t="str">
            <v>2965/QĐ-BVQY103</v>
          </cell>
          <cell r="U979">
            <v>45747</v>
          </cell>
          <cell r="V979">
            <v>0</v>
          </cell>
          <cell r="W979">
            <v>0</v>
          </cell>
          <cell r="X979">
            <v>20</v>
          </cell>
          <cell r="Y979">
            <v>20</v>
          </cell>
          <cell r="Z979">
            <v>0</v>
          </cell>
          <cell r="AA979">
            <v>19580400</v>
          </cell>
          <cell r="AB979">
            <v>391608000</v>
          </cell>
          <cell r="AC979">
            <v>20</v>
          </cell>
          <cell r="AD979">
            <v>19580400</v>
          </cell>
          <cell r="AE979">
            <v>391608000</v>
          </cell>
          <cell r="AF979">
            <v>0</v>
          </cell>
          <cell r="AG979">
            <v>0</v>
          </cell>
          <cell r="AJ979">
            <v>390737</v>
          </cell>
          <cell r="AK979">
            <v>3340</v>
          </cell>
        </row>
        <row r="980">
          <cell r="E980" t="str">
            <v>Hóa chất xét nghiệm PIVKA II</v>
          </cell>
          <cell r="F980" t="str">
            <v>Elecsys PIVKA-II; 09014985190</v>
          </cell>
          <cell r="H980" t="str">
            <v>Hộp</v>
          </cell>
          <cell r="I980" t="str">
            <v/>
          </cell>
          <cell r="J980" t="str">
            <v>Công ty cổ phần thiết bị y tế Thành An</v>
          </cell>
          <cell r="K980" t="str">
            <v>Roche Diagnostics GmbH</v>
          </cell>
          <cell r="L980" t="str">
            <v>Đức</v>
          </cell>
          <cell r="M980" t="str">
            <v/>
          </cell>
          <cell r="N980" t="str">
            <v>2301677ĐKLH/BYT-HTTB</v>
          </cell>
          <cell r="O980">
            <v>37485000</v>
          </cell>
          <cell r="P980">
            <v>37485000</v>
          </cell>
          <cell r="Q980">
            <v>37485000</v>
          </cell>
          <cell r="R980">
            <v>37485000</v>
          </cell>
          <cell r="S980" t="str">
            <v>82423001</v>
          </cell>
          <cell r="T980" t="str">
            <v>743/QĐ-BVQY103</v>
          </cell>
          <cell r="U980">
            <v>46234</v>
          </cell>
          <cell r="V980">
            <v>0</v>
          </cell>
          <cell r="W980">
            <v>0</v>
          </cell>
          <cell r="X980">
            <v>4</v>
          </cell>
          <cell r="Y980">
            <v>4</v>
          </cell>
          <cell r="Z980">
            <v>0</v>
          </cell>
          <cell r="AA980">
            <v>37485000</v>
          </cell>
          <cell r="AB980">
            <v>149940000</v>
          </cell>
          <cell r="AC980">
            <v>4</v>
          </cell>
          <cell r="AD980">
            <v>37485000</v>
          </cell>
          <cell r="AE980">
            <v>149940000</v>
          </cell>
          <cell r="AF980">
            <v>0</v>
          </cell>
          <cell r="AG980">
            <v>0</v>
          </cell>
          <cell r="AJ980">
            <v>535189</v>
          </cell>
          <cell r="AK980">
            <v>4</v>
          </cell>
        </row>
        <row r="981">
          <cell r="E981" t="str">
            <v>Hóa chất xét nghiệm proBNP</v>
          </cell>
          <cell r="F981" t="str">
            <v>09315268190 Elecsys proBNP II 100T</v>
          </cell>
          <cell r="H981" t="str">
            <v>Hộp</v>
          </cell>
          <cell r="I981" t="str">
            <v/>
          </cell>
          <cell r="J981" t="str">
            <v>Công ty cổ phần thiết bị y tế Thành An</v>
          </cell>
          <cell r="K981" t="str">
            <v>Roche Diagnostics GmbH, Germany</v>
          </cell>
          <cell r="L981" t="str">
            <v>Germany</v>
          </cell>
          <cell r="M981" t="str">
            <v/>
          </cell>
          <cell r="N981" t="str">
            <v>2300143ĐKLH/BYT-TB-CT</v>
          </cell>
          <cell r="O981">
            <v>25578000</v>
          </cell>
          <cell r="P981">
            <v>25578000</v>
          </cell>
          <cell r="Q981">
            <v>25578000</v>
          </cell>
          <cell r="R981">
            <v>25578000</v>
          </cell>
          <cell r="S981" t="str">
            <v>84169201</v>
          </cell>
          <cell r="T981" t="str">
            <v>743/QĐ-BVQY103</v>
          </cell>
          <cell r="U981">
            <v>46142</v>
          </cell>
          <cell r="V981">
            <v>0</v>
          </cell>
          <cell r="W981">
            <v>0</v>
          </cell>
          <cell r="X981">
            <v>8</v>
          </cell>
          <cell r="Y981">
            <v>8</v>
          </cell>
          <cell r="Z981">
            <v>0</v>
          </cell>
          <cell r="AA981">
            <v>25578000</v>
          </cell>
          <cell r="AB981">
            <v>204624000</v>
          </cell>
          <cell r="AC981">
            <v>8</v>
          </cell>
          <cell r="AD981">
            <v>25578000</v>
          </cell>
          <cell r="AE981">
            <v>204624000</v>
          </cell>
          <cell r="AF981">
            <v>0</v>
          </cell>
          <cell r="AG981">
            <v>0</v>
          </cell>
          <cell r="AJ981">
            <v>544387</v>
          </cell>
          <cell r="AK981">
            <v>88</v>
          </cell>
        </row>
        <row r="982">
          <cell r="E982" t="str">
            <v>Hóa chất xét nghiệm proBNP</v>
          </cell>
          <cell r="F982" t="str">
            <v>09315268190 Elecsys proBNP II 100T</v>
          </cell>
          <cell r="H982" t="str">
            <v>Hộp</v>
          </cell>
          <cell r="I982" t="str">
            <v/>
          </cell>
          <cell r="J982" t="str">
            <v>Công ty cổ phần thiết bị y tế Thành An</v>
          </cell>
          <cell r="K982" t="str">
            <v>Roche Diagnostics GmbH, Germany</v>
          </cell>
          <cell r="L982" t="str">
            <v>Germany</v>
          </cell>
          <cell r="M982" t="str">
            <v/>
          </cell>
          <cell r="N982" t="str">
            <v>2300143ĐKLH/BYT-TB-CT</v>
          </cell>
          <cell r="O982">
            <v>25578000</v>
          </cell>
          <cell r="P982">
            <v>25578000</v>
          </cell>
          <cell r="Q982">
            <v>25578000</v>
          </cell>
          <cell r="R982">
            <v>25578000</v>
          </cell>
          <cell r="S982" t="str">
            <v>79975801</v>
          </cell>
          <cell r="T982" t="str">
            <v>743/QĐ-BVQY103</v>
          </cell>
          <cell r="U982">
            <v>45961</v>
          </cell>
          <cell r="V982">
            <v>0</v>
          </cell>
          <cell r="W982">
            <v>0</v>
          </cell>
          <cell r="X982">
            <v>15</v>
          </cell>
          <cell r="Y982">
            <v>15</v>
          </cell>
          <cell r="Z982">
            <v>0</v>
          </cell>
          <cell r="AA982">
            <v>25578000</v>
          </cell>
          <cell r="AB982">
            <v>383670000</v>
          </cell>
          <cell r="AC982">
            <v>15</v>
          </cell>
          <cell r="AD982">
            <v>25578000</v>
          </cell>
          <cell r="AE982">
            <v>383670000</v>
          </cell>
          <cell r="AF982">
            <v>0</v>
          </cell>
          <cell r="AG982">
            <v>0</v>
          </cell>
          <cell r="AJ982">
            <v>535448</v>
          </cell>
          <cell r="AK982">
            <v>88</v>
          </cell>
        </row>
        <row r="983">
          <cell r="E983" t="str">
            <v>Hóa chất xét nghiệm proBNP</v>
          </cell>
          <cell r="F983" t="str">
            <v>08836736190 Elecsys proBNP II</v>
          </cell>
          <cell r="H983" t="str">
            <v>Hộp</v>
          </cell>
          <cell r="I983" t="str">
            <v/>
          </cell>
          <cell r="J983" t="str">
            <v>Công ty cổ phần thiết bị y tế Thành An</v>
          </cell>
          <cell r="K983" t="str">
            <v>Roche Diagnostics GmbH, Germany</v>
          </cell>
          <cell r="L983" t="str">
            <v>Đức</v>
          </cell>
          <cell r="M983" t="str">
            <v/>
          </cell>
          <cell r="N983" t="str">
            <v>2300143ĐKLH/BYT-TB-CT</v>
          </cell>
          <cell r="O983">
            <v>25578000</v>
          </cell>
          <cell r="P983">
            <v>25578000</v>
          </cell>
          <cell r="Q983">
            <v>25578000</v>
          </cell>
          <cell r="R983">
            <v>25578000</v>
          </cell>
          <cell r="S983" t="str">
            <v>79975801</v>
          </cell>
          <cell r="T983" t="str">
            <v>2965/QĐ-BVQY103</v>
          </cell>
          <cell r="U983">
            <v>45961</v>
          </cell>
          <cell r="V983">
            <v>0</v>
          </cell>
          <cell r="W983">
            <v>0</v>
          </cell>
          <cell r="X983">
            <v>65</v>
          </cell>
          <cell r="Y983">
            <v>65</v>
          </cell>
          <cell r="Z983">
            <v>0</v>
          </cell>
          <cell r="AA983">
            <v>25578000</v>
          </cell>
          <cell r="AB983">
            <v>1662570000</v>
          </cell>
          <cell r="AC983">
            <v>65</v>
          </cell>
          <cell r="AD983">
            <v>25578000</v>
          </cell>
          <cell r="AE983">
            <v>1662570000</v>
          </cell>
          <cell r="AF983">
            <v>0</v>
          </cell>
          <cell r="AG983">
            <v>0</v>
          </cell>
          <cell r="AJ983">
            <v>524104</v>
          </cell>
          <cell r="AK983">
            <v>88</v>
          </cell>
        </row>
        <row r="984">
          <cell r="E984" t="str">
            <v>Hóa chất xét nghiệm phát hiện kháng thể kháng virus Sởi</v>
          </cell>
          <cell r="F984" t="str">
            <v>ESR102M, SERION ELISA classic Measles Virus IgM</v>
          </cell>
          <cell r="H984" t="str">
            <v>Test</v>
          </cell>
          <cell r="I984" t="str">
            <v/>
          </cell>
          <cell r="J984" t="str">
            <v>Công ty TNHH Thương Mại Y tế Phú Gia</v>
          </cell>
          <cell r="K984" t="str">
            <v>Institut Virion\Serion GmbH</v>
          </cell>
          <cell r="L984" t="str">
            <v>Đức</v>
          </cell>
          <cell r="M984" t="str">
            <v/>
          </cell>
          <cell r="N984" t="str">
            <v>1811NK-BYT-TB-CT</v>
          </cell>
          <cell r="O984">
            <v>56343</v>
          </cell>
          <cell r="P984">
            <v>56343</v>
          </cell>
          <cell r="Q984">
            <v>56343</v>
          </cell>
          <cell r="R984">
            <v>56343</v>
          </cell>
          <cell r="S984" t="str">
            <v>EP0201</v>
          </cell>
          <cell r="T984" t="str">
            <v>5141/QĐ-BVQY103</v>
          </cell>
          <cell r="U984">
            <v>46234</v>
          </cell>
          <cell r="V984">
            <v>0</v>
          </cell>
          <cell r="W984">
            <v>0</v>
          </cell>
          <cell r="X984">
            <v>1728</v>
          </cell>
          <cell r="Y984">
            <v>1728</v>
          </cell>
          <cell r="Z984">
            <v>0</v>
          </cell>
          <cell r="AA984">
            <v>56343</v>
          </cell>
          <cell r="AB984">
            <v>97360704</v>
          </cell>
          <cell r="AC984">
            <v>1728</v>
          </cell>
          <cell r="AD984">
            <v>56343</v>
          </cell>
          <cell r="AE984">
            <v>97360704</v>
          </cell>
          <cell r="AF984">
            <v>0</v>
          </cell>
          <cell r="AG984">
            <v>0</v>
          </cell>
          <cell r="AJ984">
            <v>528220</v>
          </cell>
          <cell r="AK984">
            <v>1728</v>
          </cell>
        </row>
        <row r="985">
          <cell r="E985" t="str">
            <v>Hóa chất xét nghiệm S100</v>
          </cell>
          <cell r="F985" t="str">
            <v>Elecsys S100; 08817278190</v>
          </cell>
          <cell r="H985" t="str">
            <v>Hộp</v>
          </cell>
          <cell r="I985" t="str">
            <v/>
          </cell>
          <cell r="J985" t="str">
            <v>Công ty Cổ phần Giải pháp Y tế Hà Nội</v>
          </cell>
          <cell r="K985" t="str">
            <v>Roche Diagnostics GmbH</v>
          </cell>
          <cell r="L985" t="str">
            <v>Germany</v>
          </cell>
          <cell r="M985" t="str">
            <v/>
          </cell>
          <cell r="N985" t="str">
            <v>17123NK/BYT-TB-CT</v>
          </cell>
          <cell r="O985">
            <v>39160800</v>
          </cell>
          <cell r="P985">
            <v>39160800</v>
          </cell>
          <cell r="Q985">
            <v>39160800</v>
          </cell>
          <cell r="R985">
            <v>39160800</v>
          </cell>
          <cell r="S985" t="str">
            <v>78976401</v>
          </cell>
          <cell r="T985" t="str">
            <v>4685/QĐ-BVQY103</v>
          </cell>
          <cell r="U985">
            <v>45900</v>
          </cell>
          <cell r="V985">
            <v>0</v>
          </cell>
          <cell r="W985">
            <v>0</v>
          </cell>
          <cell r="X985">
            <v>1</v>
          </cell>
          <cell r="Y985">
            <v>1</v>
          </cell>
          <cell r="Z985">
            <v>0</v>
          </cell>
          <cell r="AA985">
            <v>39160800</v>
          </cell>
          <cell r="AB985">
            <v>39160800</v>
          </cell>
          <cell r="AC985">
            <v>1</v>
          </cell>
          <cell r="AD985">
            <v>39160800</v>
          </cell>
          <cell r="AE985">
            <v>39160800</v>
          </cell>
          <cell r="AF985">
            <v>0</v>
          </cell>
          <cell r="AG985">
            <v>0</v>
          </cell>
          <cell r="AJ985">
            <v>386699</v>
          </cell>
          <cell r="AK985">
            <v>1</v>
          </cell>
        </row>
        <row r="986">
          <cell r="E986" t="str">
            <v>Hóa chất xét nghiệm SCC</v>
          </cell>
          <cell r="F986" t="str">
            <v>Elecsys SCC; 07126972190</v>
          </cell>
          <cell r="H986" t="str">
            <v>Hộp</v>
          </cell>
          <cell r="I986" t="str">
            <v/>
          </cell>
          <cell r="J986" t="str">
            <v>Công ty cổ phần thiết bị y tế Thành An</v>
          </cell>
          <cell r="K986" t="str">
            <v>Roche Diagnostics GmbH</v>
          </cell>
          <cell r="L986" t="str">
            <v>Đức</v>
          </cell>
          <cell r="M986" t="str">
            <v/>
          </cell>
          <cell r="N986" t="str">
            <v>2400319ĐKLH/BYT-HTTB</v>
          </cell>
          <cell r="O986">
            <v>10041619</v>
          </cell>
          <cell r="P986">
            <v>10041619</v>
          </cell>
          <cell r="Q986">
            <v>10041619</v>
          </cell>
          <cell r="R986">
            <v>10041619</v>
          </cell>
          <cell r="S986" t="str">
            <v>81782901</v>
          </cell>
          <cell r="T986" t="str">
            <v>743/QĐ-BVQY103</v>
          </cell>
          <cell r="U986">
            <v>46053</v>
          </cell>
          <cell r="V986">
            <v>0</v>
          </cell>
          <cell r="W986">
            <v>0</v>
          </cell>
          <cell r="X986">
            <v>10</v>
          </cell>
          <cell r="Y986">
            <v>10</v>
          </cell>
          <cell r="Z986">
            <v>0</v>
          </cell>
          <cell r="AA986">
            <v>10041619</v>
          </cell>
          <cell r="AB986">
            <v>100416190</v>
          </cell>
          <cell r="AC986">
            <v>10</v>
          </cell>
          <cell r="AD986">
            <v>10041619</v>
          </cell>
          <cell r="AE986">
            <v>100416190</v>
          </cell>
          <cell r="AF986">
            <v>0</v>
          </cell>
          <cell r="AG986">
            <v>0</v>
          </cell>
          <cell r="AJ986">
            <v>546360</v>
          </cell>
          <cell r="AK986">
            <v>10</v>
          </cell>
        </row>
        <row r="987">
          <cell r="E987" t="str">
            <v>Hóa chất xét nghiệm Urine-Calibrator</v>
          </cell>
          <cell r="F987" t="str">
            <v>1E71-03; Urine/CSF Protein Calibrator</v>
          </cell>
          <cell r="H987" t="str">
            <v>Hộp</v>
          </cell>
          <cell r="I987" t="str">
            <v/>
          </cell>
          <cell r="J987" t="str">
            <v>Công ty Cổ phần Trang Thiết bị Y tế và Dịch vụ Thiên Trường</v>
          </cell>
          <cell r="K987" t="str">
            <v>Fisher Diagnostics, Mỹ</v>
          </cell>
          <cell r="L987" t="str">
            <v>Mỹ</v>
          </cell>
          <cell r="M987" t="str">
            <v/>
          </cell>
          <cell r="N987" t="str">
            <v>220002471/PCBB-BYT</v>
          </cell>
          <cell r="O987">
            <v>2511000</v>
          </cell>
          <cell r="P987">
            <v>2511000</v>
          </cell>
          <cell r="Q987">
            <v>2511000</v>
          </cell>
          <cell r="R987">
            <v>2511000</v>
          </cell>
          <cell r="S987" t="str">
            <v>01717UN24</v>
          </cell>
          <cell r="T987" t="str">
            <v>90/QĐ-BVQY103</v>
          </cell>
          <cell r="U987">
            <v>46142</v>
          </cell>
          <cell r="V987">
            <v>0</v>
          </cell>
          <cell r="W987">
            <v>0</v>
          </cell>
          <cell r="X987">
            <v>1</v>
          </cell>
          <cell r="Y987">
            <v>1</v>
          </cell>
          <cell r="Z987">
            <v>0</v>
          </cell>
          <cell r="AA987">
            <v>2511000</v>
          </cell>
          <cell r="AB987">
            <v>2511000</v>
          </cell>
          <cell r="AC987">
            <v>1</v>
          </cell>
          <cell r="AD987">
            <v>2511000</v>
          </cell>
          <cell r="AE987">
            <v>2511000</v>
          </cell>
          <cell r="AF987">
            <v>0</v>
          </cell>
          <cell r="AG987">
            <v>0</v>
          </cell>
          <cell r="AJ987">
            <v>530310</v>
          </cell>
          <cell r="AK987">
            <v>1</v>
          </cell>
        </row>
        <row r="988">
          <cell r="E988" t="str">
            <v>Hóa chất xét nghiệm Zinc, sử dụng cho máy hệ mở</v>
          </cell>
          <cell r="F988" t="str">
            <v>507240 
Zinc,5-Br-PAPS</v>
          </cell>
          <cell r="H988" t="str">
            <v>Lọ</v>
          </cell>
          <cell r="I988" t="str">
            <v/>
          </cell>
          <cell r="J988" t="str">
            <v>Công ty TNHH Thiết bị Minh Tâm</v>
          </cell>
          <cell r="K988" t="str">
            <v>Dialab/Áo</v>
          </cell>
          <cell r="L988" t="str">
            <v>Áo</v>
          </cell>
          <cell r="M988" t="str">
            <v/>
          </cell>
          <cell r="N988" t="str">
            <v>2100816ĐKLH/BYT-TB-CT</v>
          </cell>
          <cell r="O988">
            <v>562170</v>
          </cell>
          <cell r="P988">
            <v>562170</v>
          </cell>
          <cell r="Q988">
            <v>562170</v>
          </cell>
          <cell r="R988">
            <v>562170</v>
          </cell>
          <cell r="S988" t="str">
            <v>01241180</v>
          </cell>
          <cell r="T988" t="str">
            <v>743/QĐ-BVQY103</v>
          </cell>
          <cell r="U988">
            <v>46173</v>
          </cell>
          <cell r="V988">
            <v>0</v>
          </cell>
          <cell r="W988">
            <v>0</v>
          </cell>
          <cell r="X988">
            <v>5</v>
          </cell>
          <cell r="Y988">
            <v>5</v>
          </cell>
          <cell r="Z988">
            <v>0</v>
          </cell>
          <cell r="AA988">
            <v>562170</v>
          </cell>
          <cell r="AB988">
            <v>2810850</v>
          </cell>
          <cell r="AC988">
            <v>5</v>
          </cell>
          <cell r="AD988">
            <v>562170</v>
          </cell>
          <cell r="AE988">
            <v>2810850</v>
          </cell>
          <cell r="AF988">
            <v>0</v>
          </cell>
          <cell r="AG988">
            <v>0</v>
          </cell>
          <cell r="AJ988">
            <v>543281</v>
          </cell>
          <cell r="AK988">
            <v>5</v>
          </cell>
        </row>
        <row r="989">
          <cell r="E989" t="str">
            <v>Hóa chất xử lý mẫu bệnh phẩm xét nghiệm định lượng Cyclosporine</v>
          </cell>
          <cell r="F989" t="str">
            <v>ARCHITECT Cyclosporine Whole Blood Precipitation Reagent Kit; 1L75-55</v>
          </cell>
          <cell r="H989" t="str">
            <v>Hộp</v>
          </cell>
          <cell r="I989" t="str">
            <v/>
          </cell>
          <cell r="J989" t="str">
            <v>Công ty Cổ phần Trang Thiết bị Y tế và Dịch vụ Thiên Trường</v>
          </cell>
          <cell r="K989" t="str">
            <v>Fujirebio Diagnostics, Inc., USA</v>
          </cell>
          <cell r="L989" t="str">
            <v>Mỹ</v>
          </cell>
          <cell r="M989" t="str">
            <v/>
          </cell>
          <cell r="N989" t="str">
            <v>220002345/PCBB-BYT</v>
          </cell>
          <cell r="O989">
            <v>61225</v>
          </cell>
          <cell r="P989">
            <v>61225</v>
          </cell>
          <cell r="Q989">
            <v>61225</v>
          </cell>
          <cell r="R989">
            <v>61225</v>
          </cell>
          <cell r="S989" t="str">
            <v>311935</v>
          </cell>
          <cell r="T989" t="str">
            <v>743/QĐ-BVQY103</v>
          </cell>
          <cell r="U989">
            <v>45926</v>
          </cell>
          <cell r="V989">
            <v>0</v>
          </cell>
          <cell r="W989">
            <v>0</v>
          </cell>
          <cell r="X989">
            <v>1</v>
          </cell>
          <cell r="Y989">
            <v>1</v>
          </cell>
          <cell r="Z989">
            <v>0</v>
          </cell>
          <cell r="AA989">
            <v>61225</v>
          </cell>
          <cell r="AB989">
            <v>61225</v>
          </cell>
          <cell r="AC989">
            <v>1</v>
          </cell>
          <cell r="AD989">
            <v>61225</v>
          </cell>
          <cell r="AE989">
            <v>61225</v>
          </cell>
          <cell r="AF989">
            <v>0</v>
          </cell>
          <cell r="AG989">
            <v>0</v>
          </cell>
          <cell r="AJ989">
            <v>543484</v>
          </cell>
          <cell r="AK989">
            <v>8</v>
          </cell>
        </row>
        <row r="990">
          <cell r="E990" t="str">
            <v>Hóa chất xử lý mẫu bệnh phẩm xét nghiệm định lượng Cyclosporine</v>
          </cell>
          <cell r="F990" t="str">
            <v>ARCHITECT CYCLOSPORINE Whole
Blood Precipitation Reagent Kit, 1L75-55</v>
          </cell>
          <cell r="H990" t="str">
            <v>Hộp</v>
          </cell>
          <cell r="I990" t="str">
            <v/>
          </cell>
          <cell r="J990" t="str">
            <v>Công ty Cổ phần Trang Thiết bị Y tế và Dịch vụ Thiên Trường</v>
          </cell>
          <cell r="K990" t="str">
            <v>Fujirebio Diagnostics, Inc., Mỹ</v>
          </cell>
          <cell r="L990" t="str">
            <v>Mỹ</v>
          </cell>
          <cell r="M990" t="str">
            <v/>
          </cell>
          <cell r="N990" t="str">
            <v>220002345/PCBB-BYT</v>
          </cell>
          <cell r="O990">
            <v>61225</v>
          </cell>
          <cell r="P990">
            <v>61225</v>
          </cell>
          <cell r="Q990">
            <v>61225</v>
          </cell>
          <cell r="R990">
            <v>61225</v>
          </cell>
          <cell r="S990" t="str">
            <v>311870</v>
          </cell>
          <cell r="T990" t="str">
            <v>4573/QĐ-BVQY103</v>
          </cell>
          <cell r="U990">
            <v>45884</v>
          </cell>
          <cell r="V990">
            <v>0</v>
          </cell>
          <cell r="W990">
            <v>0</v>
          </cell>
          <cell r="X990">
            <v>1</v>
          </cell>
          <cell r="Y990">
            <v>1</v>
          </cell>
          <cell r="Z990">
            <v>0</v>
          </cell>
          <cell r="AA990">
            <v>61225</v>
          </cell>
          <cell r="AB990">
            <v>61225</v>
          </cell>
          <cell r="AC990">
            <v>1</v>
          </cell>
          <cell r="AD990">
            <v>61225</v>
          </cell>
          <cell r="AE990">
            <v>61225</v>
          </cell>
          <cell r="AF990">
            <v>0</v>
          </cell>
          <cell r="AG990">
            <v>0</v>
          </cell>
          <cell r="AJ990">
            <v>537989</v>
          </cell>
          <cell r="AK990">
            <v>8</v>
          </cell>
        </row>
        <row r="991">
          <cell r="E991" t="str">
            <v>Hóa chất xử lý mẫu bệnh phẩm xét nghiệm định lượng Cyclosporine</v>
          </cell>
          <cell r="F991" t="str">
            <v>ARCHITECT CYCLOSPORINE Whole
Blood Precipitation Reagent Kit, 1L75-55</v>
          </cell>
          <cell r="H991" t="str">
            <v>Hộp</v>
          </cell>
          <cell r="I991" t="str">
            <v/>
          </cell>
          <cell r="J991" t="str">
            <v>Công ty Cổ phần Trang Thiết bị Y tế và Dịch vụ Thiên Trường</v>
          </cell>
          <cell r="K991" t="str">
            <v>Fujirebio Diagnostics, Inc., Mỹ</v>
          </cell>
          <cell r="L991" t="str">
            <v>Mỹ</v>
          </cell>
          <cell r="M991" t="str">
            <v/>
          </cell>
          <cell r="N991" t="str">
            <v>220002345/PCBB-BYT</v>
          </cell>
          <cell r="O991">
            <v>61225</v>
          </cell>
          <cell r="P991">
            <v>61225</v>
          </cell>
          <cell r="Q991">
            <v>61225</v>
          </cell>
          <cell r="R991">
            <v>61225</v>
          </cell>
          <cell r="S991" t="str">
            <v>311697</v>
          </cell>
          <cell r="T991" t="str">
            <v>4294/QĐ-BVQY103</v>
          </cell>
          <cell r="U991">
            <v>45779</v>
          </cell>
          <cell r="V991">
            <v>0</v>
          </cell>
          <cell r="W991">
            <v>0</v>
          </cell>
          <cell r="X991">
            <v>3</v>
          </cell>
          <cell r="Y991">
            <v>3</v>
          </cell>
          <cell r="Z991">
            <v>0</v>
          </cell>
          <cell r="AA991">
            <v>61225</v>
          </cell>
          <cell r="AB991">
            <v>183675</v>
          </cell>
          <cell r="AC991">
            <v>3</v>
          </cell>
          <cell r="AD991">
            <v>61225</v>
          </cell>
          <cell r="AE991">
            <v>183675</v>
          </cell>
          <cell r="AF991">
            <v>0</v>
          </cell>
          <cell r="AG991">
            <v>0</v>
          </cell>
          <cell r="AJ991">
            <v>523288</v>
          </cell>
          <cell r="AK991">
            <v>8</v>
          </cell>
        </row>
        <row r="992">
          <cell r="E992" t="str">
            <v>Hóa chất xử lý mẫu bệnh phẩm xét nghiệm định lượng Cyclosporine</v>
          </cell>
          <cell r="F992" t="str">
            <v>ARCHITECT CYCLOSPORINE Whole
Blood Precipitation Reagent Kit, 1L75-55</v>
          </cell>
          <cell r="H992" t="str">
            <v>Hộp</v>
          </cell>
          <cell r="I992" t="str">
            <v/>
          </cell>
          <cell r="J992" t="str">
            <v>Công ty Cổ phần Trang Thiết bị Y tế và Dịch vụ Thiên Trường</v>
          </cell>
          <cell r="K992" t="str">
            <v>Fujirebio Diagnostics, Inc., Mỹ</v>
          </cell>
          <cell r="L992" t="str">
            <v>Mỹ</v>
          </cell>
          <cell r="M992" t="str">
            <v/>
          </cell>
          <cell r="N992" t="str">
            <v>220002345/PCBB-BYT</v>
          </cell>
          <cell r="O992">
            <v>61225</v>
          </cell>
          <cell r="P992">
            <v>61225</v>
          </cell>
          <cell r="Q992">
            <v>61225</v>
          </cell>
          <cell r="R992">
            <v>61225</v>
          </cell>
          <cell r="S992" t="str">
            <v>311498</v>
          </cell>
          <cell r="T992" t="str">
            <v>2851/QĐ-BVQY103</v>
          </cell>
          <cell r="U992">
            <v>45625</v>
          </cell>
          <cell r="V992">
            <v>0</v>
          </cell>
          <cell r="W992">
            <v>0</v>
          </cell>
          <cell r="X992">
            <v>1</v>
          </cell>
          <cell r="Y992">
            <v>1</v>
          </cell>
          <cell r="Z992">
            <v>0</v>
          </cell>
          <cell r="AA992">
            <v>61225</v>
          </cell>
          <cell r="AB992">
            <v>61225</v>
          </cell>
          <cell r="AC992">
            <v>1</v>
          </cell>
          <cell r="AD992">
            <v>61225</v>
          </cell>
          <cell r="AE992">
            <v>61225</v>
          </cell>
          <cell r="AF992">
            <v>0</v>
          </cell>
          <cell r="AG992">
            <v>0</v>
          </cell>
          <cell r="AJ992">
            <v>387015</v>
          </cell>
          <cell r="AK992">
            <v>8</v>
          </cell>
        </row>
        <row r="993">
          <cell r="E993" t="str">
            <v>Hóa chất xử lý mẫu bệnh phẩm xét nghiệm định lượng Cyclosporine</v>
          </cell>
          <cell r="F993" t="str">
            <v>ARCHITECT CYCLOSPORINE Whole
Blood Precipitation Reagent Kit, 1L75-55</v>
          </cell>
          <cell r="H993" t="str">
            <v>Hộp</v>
          </cell>
          <cell r="I993" t="str">
            <v/>
          </cell>
          <cell r="J993" t="str">
            <v>Công ty Cổ phần Trang Thiết bị Y tế và Dịch vụ Thiên Trường</v>
          </cell>
          <cell r="K993" t="str">
            <v>Fujirebio Diagnostics, Inc., Mỹ</v>
          </cell>
          <cell r="L993" t="str">
            <v>Mỹ</v>
          </cell>
          <cell r="M993" t="str">
            <v/>
          </cell>
          <cell r="N993" t="str">
            <v>220002345/PCBB-BYT</v>
          </cell>
          <cell r="O993">
            <v>0</v>
          </cell>
          <cell r="P993">
            <v>57750</v>
          </cell>
          <cell r="Q993">
            <v>0</v>
          </cell>
          <cell r="R993">
            <v>57750</v>
          </cell>
          <cell r="S993" t="str">
            <v>311498</v>
          </cell>
          <cell r="T993" t="str">
            <v>hàng tài trợ</v>
          </cell>
          <cell r="U993">
            <v>45625</v>
          </cell>
          <cell r="V993">
            <v>0</v>
          </cell>
          <cell r="W993">
            <v>0</v>
          </cell>
          <cell r="X993">
            <v>2</v>
          </cell>
          <cell r="Y993">
            <v>2</v>
          </cell>
          <cell r="Z993">
            <v>0</v>
          </cell>
          <cell r="AA993">
            <v>0</v>
          </cell>
          <cell r="AB993">
            <v>0</v>
          </cell>
          <cell r="AC993">
            <v>2</v>
          </cell>
          <cell r="AD993">
            <v>0</v>
          </cell>
          <cell r="AE993">
            <v>0</v>
          </cell>
          <cell r="AF993">
            <v>0</v>
          </cell>
          <cell r="AG993">
            <v>0</v>
          </cell>
          <cell r="AJ993">
            <v>383285</v>
          </cell>
          <cell r="AK993">
            <v>8</v>
          </cell>
        </row>
        <row r="994">
          <cell r="E994" t="str">
            <v>Hóa chất xử lý mẫu bệnh phẩm xét nghiệm định lượng Tacrolimus</v>
          </cell>
          <cell r="F994" t="str">
            <v>ARCHITECT TACROLIMUS Whole Blood
Precipitation Reagent, 1L77-55</v>
          </cell>
          <cell r="H994" t="str">
            <v>Hộp</v>
          </cell>
          <cell r="I994" t="str">
            <v/>
          </cell>
          <cell r="J994" t="str">
            <v>Công ty Cổ phần Trang Thiết bị Y tế và Dịch vụ Thiên Trường</v>
          </cell>
          <cell r="K994" t="str">
            <v>Fujirebio Diagnostics, Inc., Mỹ</v>
          </cell>
          <cell r="L994" t="str">
            <v>Mỹ</v>
          </cell>
          <cell r="M994" t="str">
            <v/>
          </cell>
          <cell r="N994" t="str">
            <v>220002346/PCBB-BYT</v>
          </cell>
          <cell r="O994">
            <v>57750</v>
          </cell>
          <cell r="P994">
            <v>57750</v>
          </cell>
          <cell r="Q994">
            <v>57750</v>
          </cell>
          <cell r="R994">
            <v>57750</v>
          </cell>
          <cell r="S994" t="str">
            <v>311977</v>
          </cell>
          <cell r="T994" t="str">
            <v>743/QĐ-BVQY103</v>
          </cell>
          <cell r="U994">
            <v>46150</v>
          </cell>
          <cell r="V994">
            <v>0</v>
          </cell>
          <cell r="W994">
            <v>0</v>
          </cell>
          <cell r="X994">
            <v>22</v>
          </cell>
          <cell r="Y994">
            <v>22</v>
          </cell>
          <cell r="Z994">
            <v>0</v>
          </cell>
          <cell r="AA994">
            <v>57750</v>
          </cell>
          <cell r="AB994">
            <v>1270500</v>
          </cell>
          <cell r="AC994">
            <v>22</v>
          </cell>
          <cell r="AD994">
            <v>57750</v>
          </cell>
          <cell r="AE994">
            <v>1270500</v>
          </cell>
          <cell r="AF994">
            <v>0</v>
          </cell>
          <cell r="AG994">
            <v>0</v>
          </cell>
          <cell r="AJ994">
            <v>546417</v>
          </cell>
          <cell r="AK994">
            <v>147</v>
          </cell>
        </row>
        <row r="995">
          <cell r="E995" t="str">
            <v>Hóa chất xử lý mẫu bệnh phẩm xét nghiệm định lượng Tacrolimus</v>
          </cell>
          <cell r="F995" t="str">
            <v>ARCHITECT TACROLIMUS Whole Blood
Precipitation Reagent, 1L77-55</v>
          </cell>
          <cell r="H995" t="str">
            <v>Hộp</v>
          </cell>
          <cell r="I995" t="str">
            <v/>
          </cell>
          <cell r="J995" t="str">
            <v>Công ty Cổ phần Trang Thiết bị Y tế và Dịch vụ Thiên Trường</v>
          </cell>
          <cell r="K995" t="str">
            <v>Fujirebio Diagnostics, Inc., Mỹ</v>
          </cell>
          <cell r="L995" t="str">
            <v>Mỹ</v>
          </cell>
          <cell r="M995" t="str">
            <v/>
          </cell>
          <cell r="N995" t="str">
            <v>220002346/PCBB-BYT</v>
          </cell>
          <cell r="O995">
            <v>57750</v>
          </cell>
          <cell r="P995">
            <v>57750</v>
          </cell>
          <cell r="Q995">
            <v>57750</v>
          </cell>
          <cell r="R995">
            <v>57750</v>
          </cell>
          <cell r="S995" t="str">
            <v>311617</v>
          </cell>
          <cell r="T995" t="str">
            <v>743/QĐ-BVQY103</v>
          </cell>
          <cell r="U995">
            <v>45899</v>
          </cell>
          <cell r="V995">
            <v>0</v>
          </cell>
          <cell r="W995">
            <v>0</v>
          </cell>
          <cell r="X995">
            <v>25</v>
          </cell>
          <cell r="Y995">
            <v>25</v>
          </cell>
          <cell r="Z995">
            <v>0</v>
          </cell>
          <cell r="AA995">
            <v>57750</v>
          </cell>
          <cell r="AB995">
            <v>1443750</v>
          </cell>
          <cell r="AC995">
            <v>25</v>
          </cell>
          <cell r="AD995">
            <v>57750</v>
          </cell>
          <cell r="AE995">
            <v>1443750</v>
          </cell>
          <cell r="AF995">
            <v>0</v>
          </cell>
          <cell r="AG995">
            <v>0</v>
          </cell>
          <cell r="AJ995">
            <v>539184</v>
          </cell>
          <cell r="AK995">
            <v>147</v>
          </cell>
        </row>
        <row r="996">
          <cell r="E996" t="str">
            <v>Hóa chất xử lý mẫu bệnh phẩm xét nghiệm định lượng Tacrolimus</v>
          </cell>
          <cell r="F996" t="str">
            <v>ARCHITECT TACROLIMUS Whole Blood
Precipitation Reagent, 1L77-55</v>
          </cell>
          <cell r="H996" t="str">
            <v>Hộp</v>
          </cell>
          <cell r="I996" t="str">
            <v/>
          </cell>
          <cell r="J996" t="str">
            <v>Công ty Cổ phần Trang Thiết bị Y tế và Dịch vụ Thiên Trường</v>
          </cell>
          <cell r="K996" t="str">
            <v>Fujirebio Diagnostics, Inc., Mỹ</v>
          </cell>
          <cell r="L996" t="str">
            <v>Mỹ</v>
          </cell>
          <cell r="M996" t="str">
            <v/>
          </cell>
          <cell r="N996" t="str">
            <v>220002346/PCBB-BYT</v>
          </cell>
          <cell r="O996">
            <v>57750</v>
          </cell>
          <cell r="P996">
            <v>57750</v>
          </cell>
          <cell r="Q996">
            <v>57750</v>
          </cell>
          <cell r="R996">
            <v>57750</v>
          </cell>
          <cell r="S996" t="str">
            <v>311566</v>
          </cell>
          <cell r="T996" t="str">
            <v>743/QĐ-BVQY103</v>
          </cell>
          <cell r="U996">
            <v>45860</v>
          </cell>
          <cell r="V996">
            <v>0</v>
          </cell>
          <cell r="W996">
            <v>0</v>
          </cell>
          <cell r="X996">
            <v>10</v>
          </cell>
          <cell r="Y996">
            <v>10</v>
          </cell>
          <cell r="Z996">
            <v>0</v>
          </cell>
          <cell r="AA996">
            <v>57750</v>
          </cell>
          <cell r="AB996">
            <v>577500</v>
          </cell>
          <cell r="AC996">
            <v>10</v>
          </cell>
          <cell r="AD996">
            <v>57750</v>
          </cell>
          <cell r="AE996">
            <v>577500</v>
          </cell>
          <cell r="AF996">
            <v>0</v>
          </cell>
          <cell r="AG996">
            <v>0</v>
          </cell>
          <cell r="AJ996">
            <v>534944</v>
          </cell>
          <cell r="AK996">
            <v>147</v>
          </cell>
        </row>
        <row r="997">
          <cell r="E997" t="str">
            <v>Hóa chất xử lý mẫu bệnh phẩm xét nghiệm định lượng Tacrolimus</v>
          </cell>
          <cell r="F997" t="str">
            <v>ARCHITECT TACROLIMUS Whole Blood
Precipitation Reagent, 1L77-55</v>
          </cell>
          <cell r="H997" t="str">
            <v>Hộp</v>
          </cell>
          <cell r="I997" t="str">
            <v/>
          </cell>
          <cell r="J997" t="str">
            <v>Công ty Cổ phần Trang Thiết bị Y tế và Dịch vụ Thiên Trường</v>
          </cell>
          <cell r="K997" t="str">
            <v>Fujirebio Diagnostics, Inc., Mỹ</v>
          </cell>
          <cell r="L997" t="str">
            <v>Mỹ</v>
          </cell>
          <cell r="M997" t="str">
            <v/>
          </cell>
          <cell r="N997" t="str">
            <v/>
          </cell>
          <cell r="O997">
            <v>0</v>
          </cell>
          <cell r="P997">
            <v>61300</v>
          </cell>
          <cell r="Q997">
            <v>61300</v>
          </cell>
          <cell r="R997">
            <v>61300</v>
          </cell>
          <cell r="S997" t="str">
            <v>311279</v>
          </cell>
          <cell r="T997" t="str">
            <v>hàng tặng</v>
          </cell>
          <cell r="U997">
            <v>45637</v>
          </cell>
          <cell r="V997">
            <v>0</v>
          </cell>
          <cell r="W997">
            <v>0</v>
          </cell>
          <cell r="X997">
            <v>10</v>
          </cell>
          <cell r="Y997">
            <v>10</v>
          </cell>
          <cell r="Z997">
            <v>0</v>
          </cell>
          <cell r="AA997">
            <v>0</v>
          </cell>
          <cell r="AB997">
            <v>0</v>
          </cell>
          <cell r="AC997">
            <v>10</v>
          </cell>
          <cell r="AD997">
            <v>0</v>
          </cell>
          <cell r="AE997">
            <v>0</v>
          </cell>
          <cell r="AF997">
            <v>0</v>
          </cell>
          <cell r="AG997">
            <v>0</v>
          </cell>
          <cell r="AJ997">
            <v>390534</v>
          </cell>
          <cell r="AK997">
            <v>147</v>
          </cell>
        </row>
        <row r="998">
          <cell r="E998" t="str">
            <v>Hóa chất xử lý mẫu bệnh phẩm xét nghiệm định lượng Tacrolimus</v>
          </cell>
          <cell r="F998" t="str">
            <v>ARCHITECT TACROLIMUS Whole Blood
Precipitation Reagent, 1L77-55</v>
          </cell>
          <cell r="H998" t="str">
            <v>Hộp</v>
          </cell>
          <cell r="I998" t="str">
            <v/>
          </cell>
          <cell r="J998" t="str">
            <v>Công ty Cổ phần Trang Thiết bị Y tế và Dịch vụ Thiên Trường</v>
          </cell>
          <cell r="K998" t="str">
            <v>Fujirebio Diagnostics, Inc., Mỹ</v>
          </cell>
          <cell r="L998" t="str">
            <v>Mỹ</v>
          </cell>
          <cell r="M998" t="str">
            <v/>
          </cell>
          <cell r="N998" t="str">
            <v>220002346/PCBB-BYT</v>
          </cell>
          <cell r="O998">
            <v>61300</v>
          </cell>
          <cell r="P998">
            <v>61300</v>
          </cell>
          <cell r="Q998">
            <v>61300</v>
          </cell>
          <cell r="R998">
            <v>61300</v>
          </cell>
          <cell r="S998" t="str">
            <v>311279</v>
          </cell>
          <cell r="T998" t="str">
            <v>2965/QĐ-BVQY103</v>
          </cell>
          <cell r="U998">
            <v>45637</v>
          </cell>
          <cell r="V998">
            <v>0</v>
          </cell>
          <cell r="W998">
            <v>0</v>
          </cell>
          <cell r="X998">
            <v>26</v>
          </cell>
          <cell r="Y998">
            <v>26</v>
          </cell>
          <cell r="Z998">
            <v>0</v>
          </cell>
          <cell r="AA998">
            <v>61300</v>
          </cell>
          <cell r="AB998">
            <v>1593800</v>
          </cell>
          <cell r="AC998">
            <v>26</v>
          </cell>
          <cell r="AD998">
            <v>61300</v>
          </cell>
          <cell r="AE998">
            <v>1593800</v>
          </cell>
          <cell r="AF998">
            <v>0</v>
          </cell>
          <cell r="AG998">
            <v>0</v>
          </cell>
          <cell r="AJ998">
            <v>387407</v>
          </cell>
          <cell r="AK998">
            <v>147</v>
          </cell>
        </row>
        <row r="999">
          <cell r="E999" t="str">
            <v>Hóa chất xử lý mẫu bệnh phẩm xét nghiệm định lượng Tacrolimus</v>
          </cell>
          <cell r="F999" t="str">
            <v>ARCHITECT TACROLIMUS Whole Blood
Precipitation Reagent, 1L77-55</v>
          </cell>
          <cell r="H999" t="str">
            <v>Hộp</v>
          </cell>
          <cell r="I999" t="str">
            <v/>
          </cell>
          <cell r="J999" t="str">
            <v>Công ty Cổ phần Trang Thiết bị Y tế và Dịch vụ Thiên Trường</v>
          </cell>
          <cell r="K999" t="str">
            <v>Fujirebio Diagnostics, Inc., Mỹ</v>
          </cell>
          <cell r="L999" t="str">
            <v>Mỹ</v>
          </cell>
          <cell r="M999" t="str">
            <v/>
          </cell>
          <cell r="N999" t="str">
            <v>220002346/PCBB-BYT</v>
          </cell>
          <cell r="O999">
            <v>61300</v>
          </cell>
          <cell r="P999">
            <v>61300</v>
          </cell>
          <cell r="Q999">
            <v>61300</v>
          </cell>
          <cell r="R999">
            <v>61300</v>
          </cell>
          <cell r="S999" t="str">
            <v>311422</v>
          </cell>
          <cell r="T999" t="str">
            <v>2965/QĐ-BVQY103</v>
          </cell>
          <cell r="U999">
            <v>45717</v>
          </cell>
          <cell r="V999">
            <v>0</v>
          </cell>
          <cell r="W999">
            <v>0</v>
          </cell>
          <cell r="X999">
            <v>4</v>
          </cell>
          <cell r="Y999">
            <v>4</v>
          </cell>
          <cell r="Z999">
            <v>0</v>
          </cell>
          <cell r="AA999">
            <v>61300</v>
          </cell>
          <cell r="AB999">
            <v>245200</v>
          </cell>
          <cell r="AC999">
            <v>4</v>
          </cell>
          <cell r="AD999">
            <v>61300</v>
          </cell>
          <cell r="AE999">
            <v>245200</v>
          </cell>
          <cell r="AF999">
            <v>0</v>
          </cell>
          <cell r="AG999">
            <v>0</v>
          </cell>
          <cell r="AJ999">
            <v>387406</v>
          </cell>
          <cell r="AK999">
            <v>147</v>
          </cell>
        </row>
        <row r="1000">
          <cell r="E1000" t="str">
            <v>Hóa chất xử lý mẫu bệnh phẩm xét nghiệm định lượng Tacrolimus</v>
          </cell>
          <cell r="F1000" t="str">
            <v>ARCHITECT TACROLIMUS Whole Blood
Precipitation Reagent, 1L77-55</v>
          </cell>
          <cell r="H1000" t="str">
            <v>Hộp</v>
          </cell>
          <cell r="I1000" t="str">
            <v/>
          </cell>
          <cell r="J1000" t="str">
            <v>Công ty Cổ phần Trang Thiết bị Y tế và Dịch vụ Thiên Trường</v>
          </cell>
          <cell r="K1000" t="str">
            <v>Fujirebio Diagnostics, Inc., Mỹ</v>
          </cell>
          <cell r="L1000" t="str">
            <v>Mỹ</v>
          </cell>
          <cell r="M1000" t="str">
            <v/>
          </cell>
          <cell r="N1000" t="str">
            <v>220002346/PCBB-BYT</v>
          </cell>
          <cell r="O1000">
            <v>61300</v>
          </cell>
          <cell r="P1000">
            <v>61300</v>
          </cell>
          <cell r="Q1000">
            <v>61300</v>
          </cell>
          <cell r="R1000">
            <v>61300</v>
          </cell>
          <cell r="S1000" t="str">
            <v>311566</v>
          </cell>
          <cell r="T1000" t="str">
            <v>2965/QĐ-BVQY103</v>
          </cell>
          <cell r="U1000">
            <v>45860</v>
          </cell>
          <cell r="V1000">
            <v>0</v>
          </cell>
          <cell r="W1000">
            <v>0</v>
          </cell>
          <cell r="X1000">
            <v>40</v>
          </cell>
          <cell r="Y1000">
            <v>40</v>
          </cell>
          <cell r="Z1000">
            <v>0</v>
          </cell>
          <cell r="AA1000">
            <v>61300</v>
          </cell>
          <cell r="AB1000">
            <v>2452000</v>
          </cell>
          <cell r="AC1000">
            <v>40</v>
          </cell>
          <cell r="AD1000">
            <v>61300</v>
          </cell>
          <cell r="AE1000">
            <v>2452000</v>
          </cell>
          <cell r="AF1000">
            <v>0</v>
          </cell>
          <cell r="AG1000">
            <v>0</v>
          </cell>
          <cell r="AJ1000">
            <v>387405</v>
          </cell>
          <cell r="AK1000">
            <v>147</v>
          </cell>
        </row>
        <row r="1001">
          <cell r="E1001" t="str">
            <v>Hóa chất xử lý mẫu bệnh phẩm xét nghiệm định lượng Tacrolimus</v>
          </cell>
          <cell r="F1001" t="str">
            <v>ARCHITECT TACROLIMUS Whole Blood
Precipitation Reagent, 1L77-55</v>
          </cell>
          <cell r="H1001" t="str">
            <v>Hộp</v>
          </cell>
          <cell r="I1001" t="str">
            <v/>
          </cell>
          <cell r="J1001" t="str">
            <v>Công ty Cổ phần Trang Thiết bị Y tế và Dịch vụ Thiên Trường</v>
          </cell>
          <cell r="K1001" t="str">
            <v>Fujirebio Diagnostics, Inc., Mỹ</v>
          </cell>
          <cell r="L1001" t="str">
            <v>Mỹ</v>
          </cell>
          <cell r="M1001" t="str">
            <v/>
          </cell>
          <cell r="N1001" t="str">
            <v/>
          </cell>
          <cell r="O1001">
            <v>0</v>
          </cell>
          <cell r="P1001">
            <v>57750</v>
          </cell>
          <cell r="Q1001">
            <v>0</v>
          </cell>
          <cell r="R1001">
            <v>57750</v>
          </cell>
          <cell r="S1001" t="str">
            <v>311279</v>
          </cell>
          <cell r="T1001" t="str">
            <v>hàng tài trợ</v>
          </cell>
          <cell r="U1001">
            <v>45637</v>
          </cell>
          <cell r="V1001">
            <v>0</v>
          </cell>
          <cell r="W1001">
            <v>0</v>
          </cell>
          <cell r="X1001">
            <v>10</v>
          </cell>
          <cell r="Y1001">
            <v>10</v>
          </cell>
          <cell r="Z1001">
            <v>0</v>
          </cell>
          <cell r="AA1001">
            <v>0</v>
          </cell>
          <cell r="AB1001">
            <v>0</v>
          </cell>
          <cell r="AC1001">
            <v>10</v>
          </cell>
          <cell r="AD1001">
            <v>0</v>
          </cell>
          <cell r="AE1001">
            <v>0</v>
          </cell>
          <cell r="AF1001">
            <v>0</v>
          </cell>
          <cell r="AG1001">
            <v>0</v>
          </cell>
          <cell r="AJ1001">
            <v>384343</v>
          </cell>
          <cell r="AK1001">
            <v>147</v>
          </cell>
        </row>
        <row r="1002">
          <cell r="E1002" t="str">
            <v>Hồng cầu mẫu 5%</v>
          </cell>
          <cell r="F1002" t="str">
            <v>Hồng cầu mẫu 5% - Viện HHTMTW</v>
          </cell>
          <cell r="H1002" t="str">
            <v>bộ</v>
          </cell>
          <cell r="I1002" t="str">
            <v/>
          </cell>
          <cell r="J1002" t="str">
            <v>Viện Huyết học - truyền máu Trung ương</v>
          </cell>
          <cell r="K1002" t="str">
            <v>Viện Huyết học - truyền máu Trung ương</v>
          </cell>
          <cell r="L1002" t="str">
            <v>Việt Nam</v>
          </cell>
          <cell r="M1002" t="str">
            <v/>
          </cell>
          <cell r="N1002" t="str">
            <v/>
          </cell>
          <cell r="O1002">
            <v>290000</v>
          </cell>
          <cell r="P1002">
            <v>290000</v>
          </cell>
          <cell r="Q1002">
            <v>290000</v>
          </cell>
          <cell r="R1002">
            <v>290000</v>
          </cell>
          <cell r="S1002" t="str">
            <v>HCM0725</v>
          </cell>
          <cell r="T1002" t="str">
            <v>109/TTr-KD</v>
          </cell>
          <cell r="U1002">
            <v>45849</v>
          </cell>
          <cell r="V1002">
            <v>0</v>
          </cell>
          <cell r="W1002">
            <v>0</v>
          </cell>
          <cell r="X1002">
            <v>6</v>
          </cell>
          <cell r="Y1002">
            <v>6</v>
          </cell>
          <cell r="Z1002">
            <v>0</v>
          </cell>
          <cell r="AA1002">
            <v>290000</v>
          </cell>
          <cell r="AB1002">
            <v>1740000</v>
          </cell>
          <cell r="AC1002">
            <v>6</v>
          </cell>
          <cell r="AD1002">
            <v>290000</v>
          </cell>
          <cell r="AE1002">
            <v>1740000</v>
          </cell>
          <cell r="AF1002">
            <v>0</v>
          </cell>
          <cell r="AG1002">
            <v>0</v>
          </cell>
          <cell r="AJ1002">
            <v>546859</v>
          </cell>
          <cell r="AK1002">
            <v>58</v>
          </cell>
        </row>
        <row r="1003">
          <cell r="E1003" t="str">
            <v>Hồng cầu mẫu 5%</v>
          </cell>
          <cell r="F1003" t="str">
            <v>Hồng cầu mẫu 5% - Viện HHTMTW</v>
          </cell>
          <cell r="H1003" t="str">
            <v>bộ</v>
          </cell>
          <cell r="I1003" t="str">
            <v/>
          </cell>
          <cell r="J1003" t="str">
            <v>Viện Huyết học - truyền máu Trung ương</v>
          </cell>
          <cell r="K1003" t="str">
            <v>Viện Huyết học - truyền máu Trung ương</v>
          </cell>
          <cell r="L1003" t="str">
            <v>Việt Nam</v>
          </cell>
          <cell r="M1003" t="str">
            <v/>
          </cell>
          <cell r="N1003" t="str">
            <v/>
          </cell>
          <cell r="O1003">
            <v>290000</v>
          </cell>
          <cell r="P1003">
            <v>290000</v>
          </cell>
          <cell r="Q1003">
            <v>290000</v>
          </cell>
          <cell r="R1003">
            <v>290000</v>
          </cell>
          <cell r="S1003" t="str">
            <v>HCM0625</v>
          </cell>
          <cell r="T1003" t="str">
            <v>109/TTr-KD</v>
          </cell>
          <cell r="U1003">
            <v>45821</v>
          </cell>
          <cell r="V1003">
            <v>0</v>
          </cell>
          <cell r="W1003">
            <v>0</v>
          </cell>
          <cell r="X1003">
            <v>6</v>
          </cell>
          <cell r="Y1003">
            <v>6</v>
          </cell>
          <cell r="Z1003">
            <v>0</v>
          </cell>
          <cell r="AA1003">
            <v>290000</v>
          </cell>
          <cell r="AB1003">
            <v>1740000</v>
          </cell>
          <cell r="AC1003">
            <v>6</v>
          </cell>
          <cell r="AD1003">
            <v>290000</v>
          </cell>
          <cell r="AE1003">
            <v>1740000</v>
          </cell>
          <cell r="AF1003">
            <v>0</v>
          </cell>
          <cell r="AG1003">
            <v>0</v>
          </cell>
          <cell r="AJ1003">
            <v>543909</v>
          </cell>
          <cell r="AK1003">
            <v>58</v>
          </cell>
        </row>
        <row r="1004">
          <cell r="E1004" t="str">
            <v>Hồng cầu mẫu 5%</v>
          </cell>
          <cell r="F1004" t="str">
            <v>Hồng cầu mẫu 5% - Viện HHTMTW</v>
          </cell>
          <cell r="H1004" t="str">
            <v>bộ</v>
          </cell>
          <cell r="I1004" t="str">
            <v/>
          </cell>
          <cell r="J1004" t="str">
            <v>Viện Huyết học - truyền máu Trung ương</v>
          </cell>
          <cell r="K1004" t="str">
            <v>Viện Huyết học - truyền máu Trung ương</v>
          </cell>
          <cell r="L1004" t="str">
            <v>Việt Nam</v>
          </cell>
          <cell r="M1004" t="str">
            <v/>
          </cell>
          <cell r="N1004" t="str">
            <v/>
          </cell>
          <cell r="O1004">
            <v>290000</v>
          </cell>
          <cell r="P1004">
            <v>290000</v>
          </cell>
          <cell r="Q1004">
            <v>290000</v>
          </cell>
          <cell r="R1004">
            <v>290000</v>
          </cell>
          <cell r="S1004" t="str">
            <v>HCM0525</v>
          </cell>
          <cell r="T1004" t="str">
            <v>109/TTr-KD</v>
          </cell>
          <cell r="U1004">
            <v>45793</v>
          </cell>
          <cell r="V1004">
            <v>0</v>
          </cell>
          <cell r="W1004">
            <v>0</v>
          </cell>
          <cell r="X1004">
            <v>6</v>
          </cell>
          <cell r="Y1004">
            <v>6</v>
          </cell>
          <cell r="Z1004">
            <v>0</v>
          </cell>
          <cell r="AA1004">
            <v>290000</v>
          </cell>
          <cell r="AB1004">
            <v>1740000</v>
          </cell>
          <cell r="AC1004">
            <v>6</v>
          </cell>
          <cell r="AD1004">
            <v>290000</v>
          </cell>
          <cell r="AE1004">
            <v>1740000</v>
          </cell>
          <cell r="AF1004">
            <v>0</v>
          </cell>
          <cell r="AG1004">
            <v>0</v>
          </cell>
          <cell r="AJ1004">
            <v>539148</v>
          </cell>
          <cell r="AK1004">
            <v>58</v>
          </cell>
        </row>
        <row r="1005">
          <cell r="E1005" t="str">
            <v>Hồng cầu mẫu 5%</v>
          </cell>
          <cell r="F1005" t="str">
            <v>Hồng cầu mẫu 5% - Viện HHTMTW</v>
          </cell>
          <cell r="H1005" t="str">
            <v>bộ</v>
          </cell>
          <cell r="I1005" t="str">
            <v/>
          </cell>
          <cell r="J1005" t="str">
            <v>Viện Huyết học - truyền máu Trung ương</v>
          </cell>
          <cell r="K1005" t="str">
            <v>Viện Huyết học - truyền máu Trung ương</v>
          </cell>
          <cell r="L1005" t="str">
            <v>Việt Nam</v>
          </cell>
          <cell r="M1005" t="str">
            <v/>
          </cell>
          <cell r="N1005" t="str">
            <v/>
          </cell>
          <cell r="O1005">
            <v>290000</v>
          </cell>
          <cell r="P1005">
            <v>290000</v>
          </cell>
          <cell r="Q1005">
            <v>290000</v>
          </cell>
          <cell r="R1005">
            <v>290000</v>
          </cell>
          <cell r="S1005" t="str">
            <v>HCM0425</v>
          </cell>
          <cell r="T1005" t="str">
            <v>109/TTr-KD</v>
          </cell>
          <cell r="U1005">
            <v>45765</v>
          </cell>
          <cell r="V1005">
            <v>0</v>
          </cell>
          <cell r="W1005">
            <v>0</v>
          </cell>
          <cell r="X1005">
            <v>5</v>
          </cell>
          <cell r="Y1005">
            <v>5</v>
          </cell>
          <cell r="Z1005">
            <v>0</v>
          </cell>
          <cell r="AA1005">
            <v>290000</v>
          </cell>
          <cell r="AB1005">
            <v>1450000</v>
          </cell>
          <cell r="AC1005">
            <v>5</v>
          </cell>
          <cell r="AD1005">
            <v>290000</v>
          </cell>
          <cell r="AE1005">
            <v>1450000</v>
          </cell>
          <cell r="AF1005">
            <v>0</v>
          </cell>
          <cell r="AG1005">
            <v>0</v>
          </cell>
          <cell r="AJ1005">
            <v>537730</v>
          </cell>
          <cell r="AK1005">
            <v>58</v>
          </cell>
        </row>
        <row r="1006">
          <cell r="E1006" t="str">
            <v>Hồng cầu mẫu 5%</v>
          </cell>
          <cell r="F1006" t="str">
            <v>Hồng cầu mẫu 5% - Viện HHTMTW</v>
          </cell>
          <cell r="H1006" t="str">
            <v>bộ</v>
          </cell>
          <cell r="I1006" t="str">
            <v/>
          </cell>
          <cell r="J1006" t="str">
            <v>Viện Huyết học - truyền máu Trung ương</v>
          </cell>
          <cell r="K1006" t="str">
            <v>Viện Huyết học - truyền máu Trung ương</v>
          </cell>
          <cell r="L1006" t="str">
            <v>Việt Nam</v>
          </cell>
          <cell r="M1006" t="str">
            <v/>
          </cell>
          <cell r="N1006" t="str">
            <v/>
          </cell>
          <cell r="O1006">
            <v>290000</v>
          </cell>
          <cell r="P1006">
            <v>290000</v>
          </cell>
          <cell r="Q1006">
            <v>290000</v>
          </cell>
          <cell r="R1006">
            <v>290000</v>
          </cell>
          <cell r="S1006" t="str">
            <v>HCM0125</v>
          </cell>
          <cell r="T1006" t="str">
            <v>630/TTr-KD</v>
          </cell>
          <cell r="U1006">
            <v>45687</v>
          </cell>
          <cell r="V1006">
            <v>0</v>
          </cell>
          <cell r="W1006">
            <v>0</v>
          </cell>
          <cell r="X1006">
            <v>5</v>
          </cell>
          <cell r="Y1006">
            <v>5</v>
          </cell>
          <cell r="Z1006">
            <v>0</v>
          </cell>
          <cell r="AA1006">
            <v>290000</v>
          </cell>
          <cell r="AB1006">
            <v>1450000</v>
          </cell>
          <cell r="AC1006">
            <v>5</v>
          </cell>
          <cell r="AD1006">
            <v>290000</v>
          </cell>
          <cell r="AE1006">
            <v>1450000</v>
          </cell>
          <cell r="AF1006">
            <v>0</v>
          </cell>
          <cell r="AG1006">
            <v>0</v>
          </cell>
          <cell r="AJ1006">
            <v>526962</v>
          </cell>
          <cell r="AK1006">
            <v>58</v>
          </cell>
        </row>
        <row r="1007">
          <cell r="E1007" t="str">
            <v>Hồng cầu mẫu 5%</v>
          </cell>
          <cell r="F1007" t="str">
            <v>Hồng cầu mẫu 5% - Viện HHTMTW</v>
          </cell>
          <cell r="H1007" t="str">
            <v>bộ</v>
          </cell>
          <cell r="I1007" t="str">
            <v/>
          </cell>
          <cell r="J1007" t="str">
            <v>Viện Huyết học - truyền máu Trung ương</v>
          </cell>
          <cell r="K1007" t="str">
            <v>Viện Huyết học - truyền máu Trung ương</v>
          </cell>
          <cell r="L1007" t="str">
            <v>Việt Nam</v>
          </cell>
          <cell r="M1007" t="str">
            <v/>
          </cell>
          <cell r="N1007" t="str">
            <v/>
          </cell>
          <cell r="O1007">
            <v>290000</v>
          </cell>
          <cell r="P1007">
            <v>290000</v>
          </cell>
          <cell r="Q1007">
            <v>290000</v>
          </cell>
          <cell r="R1007">
            <v>290000</v>
          </cell>
          <cell r="S1007" t="str">
            <v>HCM1324</v>
          </cell>
          <cell r="T1007" t="str">
            <v>630/TTr-KD</v>
          </cell>
          <cell r="U1007">
            <v>45660</v>
          </cell>
          <cell r="V1007">
            <v>0</v>
          </cell>
          <cell r="W1007">
            <v>0</v>
          </cell>
          <cell r="X1007">
            <v>5</v>
          </cell>
          <cell r="Y1007">
            <v>5</v>
          </cell>
          <cell r="Z1007">
            <v>0</v>
          </cell>
          <cell r="AA1007">
            <v>290000</v>
          </cell>
          <cell r="AB1007">
            <v>1450000</v>
          </cell>
          <cell r="AC1007">
            <v>5</v>
          </cell>
          <cell r="AD1007">
            <v>290000</v>
          </cell>
          <cell r="AE1007">
            <v>1450000</v>
          </cell>
          <cell r="AF1007">
            <v>0</v>
          </cell>
          <cell r="AG1007">
            <v>0</v>
          </cell>
          <cell r="AJ1007">
            <v>524080</v>
          </cell>
          <cell r="AK1007">
            <v>58</v>
          </cell>
        </row>
        <row r="1008">
          <cell r="E1008" t="str">
            <v>Hồng cầu mẫu 5%</v>
          </cell>
          <cell r="F1008" t="str">
            <v>Hồng cầu mẫu 5% - Viện HHTMTW</v>
          </cell>
          <cell r="H1008" t="str">
            <v>bộ</v>
          </cell>
          <cell r="I1008" t="str">
            <v/>
          </cell>
          <cell r="J1008" t="str">
            <v>Viện Huyết học - truyền máu Trung ương</v>
          </cell>
          <cell r="K1008" t="str">
            <v>Viện Huyết học - truyền máu Trung ương</v>
          </cell>
          <cell r="L1008" t="str">
            <v>Việt Nam</v>
          </cell>
          <cell r="M1008" t="str">
            <v/>
          </cell>
          <cell r="N1008" t="str">
            <v/>
          </cell>
          <cell r="O1008">
            <v>290000</v>
          </cell>
          <cell r="P1008">
            <v>290000</v>
          </cell>
          <cell r="Q1008">
            <v>290000</v>
          </cell>
          <cell r="R1008">
            <v>290000</v>
          </cell>
          <cell r="S1008" t="str">
            <v>HCM1224</v>
          </cell>
          <cell r="T1008" t="str">
            <v>630/TTr-KD</v>
          </cell>
          <cell r="U1008">
            <v>45632</v>
          </cell>
          <cell r="V1008">
            <v>0</v>
          </cell>
          <cell r="W1008">
            <v>0</v>
          </cell>
          <cell r="X1008">
            <v>5</v>
          </cell>
          <cell r="Y1008">
            <v>5</v>
          </cell>
          <cell r="Z1008">
            <v>0</v>
          </cell>
          <cell r="AA1008">
            <v>290000</v>
          </cell>
          <cell r="AB1008">
            <v>1450000</v>
          </cell>
          <cell r="AC1008">
            <v>5</v>
          </cell>
          <cell r="AD1008">
            <v>290000</v>
          </cell>
          <cell r="AE1008">
            <v>1450000</v>
          </cell>
          <cell r="AF1008">
            <v>0</v>
          </cell>
          <cell r="AG1008">
            <v>0</v>
          </cell>
          <cell r="AJ1008">
            <v>521754</v>
          </cell>
          <cell r="AK1008">
            <v>58</v>
          </cell>
        </row>
        <row r="1009">
          <cell r="E1009" t="str">
            <v>Hồng cầu mẫu 5%</v>
          </cell>
          <cell r="F1009" t="str">
            <v>Hồng cầu mẫu 5% - Viện HHTMTW</v>
          </cell>
          <cell r="H1009" t="str">
            <v>bộ</v>
          </cell>
          <cell r="I1009" t="str">
            <v/>
          </cell>
          <cell r="J1009" t="str">
            <v>Viện Huyết học - truyền máu Trung ương</v>
          </cell>
          <cell r="K1009" t="str">
            <v>Viện Huyết học - truyền máu Trung ương</v>
          </cell>
          <cell r="L1009" t="str">
            <v>Việt Nam</v>
          </cell>
          <cell r="M1009" t="str">
            <v/>
          </cell>
          <cell r="N1009" t="str">
            <v/>
          </cell>
          <cell r="O1009">
            <v>290000</v>
          </cell>
          <cell r="P1009">
            <v>290000</v>
          </cell>
          <cell r="Q1009">
            <v>290000</v>
          </cell>
          <cell r="R1009">
            <v>290000</v>
          </cell>
          <cell r="S1009" t="str">
            <v>HCM1124</v>
          </cell>
          <cell r="T1009" t="str">
            <v>630/TTr-KD</v>
          </cell>
          <cell r="U1009">
            <v>45604</v>
          </cell>
          <cell r="V1009">
            <v>0</v>
          </cell>
          <cell r="W1009">
            <v>0</v>
          </cell>
          <cell r="X1009">
            <v>5</v>
          </cell>
          <cell r="Y1009">
            <v>5</v>
          </cell>
          <cell r="Z1009">
            <v>0</v>
          </cell>
          <cell r="AA1009">
            <v>290000</v>
          </cell>
          <cell r="AB1009">
            <v>1450000</v>
          </cell>
          <cell r="AC1009">
            <v>5</v>
          </cell>
          <cell r="AD1009">
            <v>290000</v>
          </cell>
          <cell r="AE1009">
            <v>1450000</v>
          </cell>
          <cell r="AF1009">
            <v>0</v>
          </cell>
          <cell r="AG1009">
            <v>0</v>
          </cell>
          <cell r="AJ1009">
            <v>516615</v>
          </cell>
          <cell r="AK1009">
            <v>58</v>
          </cell>
        </row>
        <row r="1010">
          <cell r="E1010" t="str">
            <v>Hồng cầu mẫu 5%</v>
          </cell>
          <cell r="F1010" t="str">
            <v>Hồng cầu mẫu 5% - Viện HHTMTW</v>
          </cell>
          <cell r="H1010" t="str">
            <v>bộ</v>
          </cell>
          <cell r="I1010" t="str">
            <v/>
          </cell>
          <cell r="J1010" t="str">
            <v>Viện Huyết học - truyền máu Trung ương</v>
          </cell>
          <cell r="K1010" t="str">
            <v>Viện Huyết học - truyền máu Trung ương</v>
          </cell>
          <cell r="L1010" t="str">
            <v>Việt Nam</v>
          </cell>
          <cell r="M1010" t="str">
            <v/>
          </cell>
          <cell r="N1010" t="str">
            <v/>
          </cell>
          <cell r="O1010">
            <v>290000</v>
          </cell>
          <cell r="P1010">
            <v>290000</v>
          </cell>
          <cell r="Q1010">
            <v>290000</v>
          </cell>
          <cell r="R1010">
            <v>290000</v>
          </cell>
          <cell r="S1010" t="str">
            <v>HCM1024</v>
          </cell>
          <cell r="T1010" t="str">
            <v>630/TTr-KD</v>
          </cell>
          <cell r="U1010">
            <v>45576</v>
          </cell>
          <cell r="V1010">
            <v>0</v>
          </cell>
          <cell r="W1010">
            <v>0</v>
          </cell>
          <cell r="X1010">
            <v>5</v>
          </cell>
          <cell r="Y1010">
            <v>5</v>
          </cell>
          <cell r="Z1010">
            <v>0</v>
          </cell>
          <cell r="AA1010">
            <v>290000</v>
          </cell>
          <cell r="AB1010">
            <v>1450000</v>
          </cell>
          <cell r="AC1010">
            <v>5</v>
          </cell>
          <cell r="AD1010">
            <v>290000</v>
          </cell>
          <cell r="AE1010">
            <v>1450000</v>
          </cell>
          <cell r="AF1010">
            <v>0</v>
          </cell>
          <cell r="AG1010">
            <v>0</v>
          </cell>
          <cell r="AJ1010">
            <v>394952</v>
          </cell>
          <cell r="AK1010">
            <v>58</v>
          </cell>
        </row>
        <row r="1011">
          <cell r="E1011" t="str">
            <v>Hồng cầu mẫu 5%</v>
          </cell>
          <cell r="F1011" t="str">
            <v>Hồng cầu mẫu 5% - Viện HHTMTW</v>
          </cell>
          <cell r="H1011" t="str">
            <v>bộ</v>
          </cell>
          <cell r="I1011" t="str">
            <v/>
          </cell>
          <cell r="J1011" t="str">
            <v>Viện Huyết học - truyền máu Trung ương</v>
          </cell>
          <cell r="K1011" t="str">
            <v>Viện Huyết học - truyền máu Trung ương</v>
          </cell>
          <cell r="L1011" t="str">
            <v>Việt Nam</v>
          </cell>
          <cell r="M1011" t="str">
            <v/>
          </cell>
          <cell r="N1011" t="str">
            <v/>
          </cell>
          <cell r="O1011">
            <v>290000</v>
          </cell>
          <cell r="P1011">
            <v>290000</v>
          </cell>
          <cell r="Q1011">
            <v>290000</v>
          </cell>
          <cell r="R1011">
            <v>290000</v>
          </cell>
          <cell r="S1011" t="str">
            <v>HCM0924</v>
          </cell>
          <cell r="T1011" t="str">
            <v>630/TTr-KD</v>
          </cell>
          <cell r="U1011">
            <v>45548</v>
          </cell>
          <cell r="V1011">
            <v>0</v>
          </cell>
          <cell r="W1011">
            <v>0</v>
          </cell>
          <cell r="X1011">
            <v>5</v>
          </cell>
          <cell r="Y1011">
            <v>5</v>
          </cell>
          <cell r="Z1011">
            <v>0</v>
          </cell>
          <cell r="AA1011">
            <v>290000</v>
          </cell>
          <cell r="AB1011">
            <v>1450000</v>
          </cell>
          <cell r="AC1011">
            <v>5</v>
          </cell>
          <cell r="AD1011">
            <v>290000</v>
          </cell>
          <cell r="AE1011">
            <v>1450000</v>
          </cell>
          <cell r="AF1011">
            <v>0</v>
          </cell>
          <cell r="AG1011">
            <v>0</v>
          </cell>
          <cell r="AJ1011">
            <v>387114</v>
          </cell>
          <cell r="AK1011">
            <v>58</v>
          </cell>
        </row>
        <row r="1012">
          <cell r="E1012" t="str">
            <v>Hồng cầu mẫu 5%</v>
          </cell>
          <cell r="F1012" t="str">
            <v>Hồng cầu mẫu 5% - Viện HHTMTW</v>
          </cell>
          <cell r="H1012" t="str">
            <v>bộ</v>
          </cell>
          <cell r="I1012" t="str">
            <v/>
          </cell>
          <cell r="J1012" t="str">
            <v>Viện Huyết học - truyền máu Trung ương</v>
          </cell>
          <cell r="K1012" t="str">
            <v>Viện Huyết học - truyền máu Trung ương</v>
          </cell>
          <cell r="L1012" t="str">
            <v>Việt Nam</v>
          </cell>
          <cell r="M1012" t="str">
            <v/>
          </cell>
          <cell r="N1012" t="str">
            <v/>
          </cell>
          <cell r="O1012">
            <v>290000</v>
          </cell>
          <cell r="P1012">
            <v>290000</v>
          </cell>
          <cell r="Q1012">
            <v>290000</v>
          </cell>
          <cell r="R1012">
            <v>290000</v>
          </cell>
          <cell r="S1012" t="str">
            <v>HCM0824</v>
          </cell>
          <cell r="T1012" t="str">
            <v>630/TTr-KD</v>
          </cell>
          <cell r="U1012">
            <v>45520</v>
          </cell>
          <cell r="V1012">
            <v>0</v>
          </cell>
          <cell r="W1012">
            <v>0</v>
          </cell>
          <cell r="X1012">
            <v>5</v>
          </cell>
          <cell r="Y1012">
            <v>5</v>
          </cell>
          <cell r="Z1012">
            <v>0</v>
          </cell>
          <cell r="AA1012">
            <v>290000</v>
          </cell>
          <cell r="AB1012">
            <v>1450000</v>
          </cell>
          <cell r="AC1012">
            <v>5</v>
          </cell>
          <cell r="AD1012">
            <v>290000</v>
          </cell>
          <cell r="AE1012">
            <v>1450000</v>
          </cell>
          <cell r="AF1012">
            <v>0</v>
          </cell>
          <cell r="AG1012">
            <v>0</v>
          </cell>
          <cell r="AJ1012">
            <v>384755</v>
          </cell>
          <cell r="AK1012">
            <v>58</v>
          </cell>
        </row>
        <row r="1013">
          <cell r="E1013" t="str">
            <v>Hộp que thử xét nghiệm tổng phân tích nước tiểu 11 thông số</v>
          </cell>
          <cell r="F1013" t="str">
            <v>ANA-9901-1; LabStrip U11Plus</v>
          </cell>
          <cell r="H1013" t="str">
            <v>Hộp</v>
          </cell>
          <cell r="I1013" t="str">
            <v/>
          </cell>
          <cell r="J1013" t="str">
            <v>Công ty TNHH Thiết bị Minh Tâm</v>
          </cell>
          <cell r="K1013" t="str">
            <v>Analyticon Biotechnologies GmbH, Đức sản xuất cho 77 Elektronika Műszeripari Korlátolt Felelősségű Társaság (tên viết tắt: 77 Elektronika Műszeripari Kft. hoặc 77 Elektronika Kft.), Hungary</v>
          </cell>
          <cell r="L1013" t="str">
            <v>Đức</v>
          </cell>
          <cell r="M1013" t="str">
            <v/>
          </cell>
          <cell r="N1013" t="str">
            <v>230002525/PCBB-HN</v>
          </cell>
          <cell r="O1013">
            <v>740250</v>
          </cell>
          <cell r="P1013">
            <v>740250</v>
          </cell>
          <cell r="Q1013">
            <v>740250</v>
          </cell>
          <cell r="R1013">
            <v>740250</v>
          </cell>
          <cell r="S1013" t="str">
            <v>2670/1829</v>
          </cell>
          <cell r="T1013" t="str">
            <v>743/QĐ-BVQY103</v>
          </cell>
          <cell r="U1013">
            <v>46163</v>
          </cell>
          <cell r="V1013">
            <v>0</v>
          </cell>
          <cell r="W1013">
            <v>0</v>
          </cell>
          <cell r="X1013">
            <v>77</v>
          </cell>
          <cell r="Y1013">
            <v>77</v>
          </cell>
          <cell r="Z1013">
            <v>0</v>
          </cell>
          <cell r="AA1013">
            <v>740250</v>
          </cell>
          <cell r="AB1013">
            <v>56999250</v>
          </cell>
          <cell r="AC1013">
            <v>77</v>
          </cell>
          <cell r="AD1013">
            <v>740250</v>
          </cell>
          <cell r="AE1013">
            <v>56999250</v>
          </cell>
          <cell r="AF1013">
            <v>0</v>
          </cell>
          <cell r="AG1013">
            <v>0</v>
          </cell>
          <cell r="AJ1013">
            <v>544382</v>
          </cell>
          <cell r="AK1013">
            <v>292</v>
          </cell>
        </row>
        <row r="1014">
          <cell r="E1014" t="str">
            <v>Hộp que thử xét nghiệm tổng phân tích nước tiểu 11 thông số</v>
          </cell>
          <cell r="F1014" t="str">
            <v>ANA-9901GL-1; LabStrip U11 Plus GL</v>
          </cell>
          <cell r="H1014" t="str">
            <v>Hộp</v>
          </cell>
          <cell r="I1014" t="str">
            <v/>
          </cell>
          <cell r="J1014" t="str">
            <v>Công ty TNHH Thiết bị Minh Tâm</v>
          </cell>
          <cell r="K1014" t="str">
            <v>Analyticon Biotechnologies GmbH, Đức sản xuất cho 77 Elektronika Műszeripari Korlátolt Felelősségű Társaság (tên viết tắt: 77 Elektronika Műszeripari Kft. hoặc 77 Elektronika Kft.), Hungary</v>
          </cell>
          <cell r="L1014" t="str">
            <v>Đức</v>
          </cell>
          <cell r="M1014" t="str">
            <v/>
          </cell>
          <cell r="N1014" t="str">
            <v>230002526/PCBB-HN</v>
          </cell>
          <cell r="O1014">
            <v>800100</v>
          </cell>
          <cell r="P1014">
            <v>800100</v>
          </cell>
          <cell r="Q1014">
            <v>800100</v>
          </cell>
          <cell r="R1014">
            <v>800100</v>
          </cell>
          <cell r="S1014" t="str">
            <v>2194/3212</v>
          </cell>
          <cell r="T1014" t="str">
            <v>743/QĐ-BVQY103</v>
          </cell>
          <cell r="U1014">
            <v>46463</v>
          </cell>
          <cell r="V1014">
            <v>0</v>
          </cell>
          <cell r="W1014">
            <v>0</v>
          </cell>
          <cell r="X1014">
            <v>31</v>
          </cell>
          <cell r="Y1014">
            <v>31</v>
          </cell>
          <cell r="Z1014">
            <v>0</v>
          </cell>
          <cell r="AA1014">
            <v>800100</v>
          </cell>
          <cell r="AB1014">
            <v>24803100</v>
          </cell>
          <cell r="AC1014">
            <v>31</v>
          </cell>
          <cell r="AD1014">
            <v>800100</v>
          </cell>
          <cell r="AE1014">
            <v>24803100</v>
          </cell>
          <cell r="AF1014">
            <v>0</v>
          </cell>
          <cell r="AG1014">
            <v>0</v>
          </cell>
          <cell r="AJ1014">
            <v>545578</v>
          </cell>
          <cell r="AK1014">
            <v>292</v>
          </cell>
        </row>
        <row r="1015">
          <cell r="E1015" t="str">
            <v>Hộp que thử xét nghiệm tổng phân tích nước tiểu 11 thông số</v>
          </cell>
          <cell r="F1015" t="str">
            <v>ANA-9901GL-1; LabStrip U11 Plus GL</v>
          </cell>
          <cell r="H1015" t="str">
            <v>Hộp</v>
          </cell>
          <cell r="I1015" t="str">
            <v/>
          </cell>
          <cell r="J1015" t="str">
            <v>Công ty TNHH Thiết bị Minh Tâm</v>
          </cell>
          <cell r="K1015" t="str">
            <v>Analyticon Biotechnologies GmbH, Đức sản xuất cho 77 Elektronika Műszeripari Korlátolt Felelősségű Társaság (tên viết tắt: 77 Elektronika Műszeripari Kft. hoặc 77 Elektronika Kft.), Hungary</v>
          </cell>
          <cell r="L1015" t="str">
            <v>Đức</v>
          </cell>
          <cell r="M1015" t="str">
            <v/>
          </cell>
          <cell r="N1015" t="str">
            <v>230002526/PCBB-HN</v>
          </cell>
          <cell r="O1015">
            <v>800100</v>
          </cell>
          <cell r="P1015">
            <v>800100</v>
          </cell>
          <cell r="Q1015">
            <v>800100</v>
          </cell>
          <cell r="R1015">
            <v>800100</v>
          </cell>
          <cell r="S1015" t="str">
            <v>2768/2072</v>
          </cell>
          <cell r="T1015" t="str">
            <v>743/QĐ-BVQY103</v>
          </cell>
          <cell r="U1015">
            <v>46305</v>
          </cell>
          <cell r="V1015">
            <v>0</v>
          </cell>
          <cell r="W1015">
            <v>0</v>
          </cell>
          <cell r="X1015">
            <v>104</v>
          </cell>
          <cell r="Y1015">
            <v>104</v>
          </cell>
          <cell r="Z1015">
            <v>0</v>
          </cell>
          <cell r="AA1015">
            <v>800100</v>
          </cell>
          <cell r="AB1015">
            <v>83210400</v>
          </cell>
          <cell r="AC1015">
            <v>104</v>
          </cell>
          <cell r="AD1015">
            <v>800100</v>
          </cell>
          <cell r="AE1015">
            <v>83210400</v>
          </cell>
          <cell r="AF1015">
            <v>0</v>
          </cell>
          <cell r="AG1015">
            <v>0</v>
          </cell>
          <cell r="AJ1015">
            <v>534939</v>
          </cell>
          <cell r="AK1015">
            <v>292</v>
          </cell>
        </row>
        <row r="1016">
          <cell r="E1016" t="str">
            <v>Hộp que thử xét nghiệm tổng phân tích nước tiểu 11 thông số</v>
          </cell>
          <cell r="F1016" t="str">
            <v>ANA-9901GL-1; LabStrip U11 Plus GL</v>
          </cell>
          <cell r="H1016" t="str">
            <v>Hộp</v>
          </cell>
          <cell r="I1016" t="str">
            <v/>
          </cell>
          <cell r="J1016" t="str">
            <v>Công ty TNHH Thiết bị Minh Tâm</v>
          </cell>
          <cell r="K1016" t="str">
            <v>Analyticon Biotechnologies GmbH, Đức sản xuất cho 77 Elektronika Műszeripari Korlátolt Felelősségű Társaság (tên viết tắt: 77 Elektronika Műszeripari Kft. hoặc 77 Elektronika Kft.), Hungary</v>
          </cell>
          <cell r="L1016" t="str">
            <v>Đức</v>
          </cell>
          <cell r="M1016" t="str">
            <v/>
          </cell>
          <cell r="N1016" t="str">
            <v>230002526/PCBB-HN</v>
          </cell>
          <cell r="O1016">
            <v>800100</v>
          </cell>
          <cell r="P1016">
            <v>800100</v>
          </cell>
          <cell r="Q1016">
            <v>800100</v>
          </cell>
          <cell r="R1016">
            <v>800100</v>
          </cell>
          <cell r="S1016" t="str">
            <v>2727/1964</v>
          </cell>
          <cell r="T1016" t="str">
            <v>90/QĐ-BVQY103</v>
          </cell>
          <cell r="U1016">
            <v>46259</v>
          </cell>
          <cell r="V1016">
            <v>0</v>
          </cell>
          <cell r="W1016">
            <v>0</v>
          </cell>
          <cell r="X1016">
            <v>80</v>
          </cell>
          <cell r="Y1016">
            <v>80</v>
          </cell>
          <cell r="Z1016">
            <v>0</v>
          </cell>
          <cell r="AA1016">
            <v>800100</v>
          </cell>
          <cell r="AB1016">
            <v>64008000</v>
          </cell>
          <cell r="AC1016">
            <v>80</v>
          </cell>
          <cell r="AD1016">
            <v>800100</v>
          </cell>
          <cell r="AE1016">
            <v>64008000</v>
          </cell>
          <cell r="AF1016">
            <v>0</v>
          </cell>
          <cell r="AG1016">
            <v>0</v>
          </cell>
          <cell r="AJ1016">
            <v>527753</v>
          </cell>
          <cell r="AK1016">
            <v>292</v>
          </cell>
        </row>
        <row r="1017">
          <cell r="E1017" t="str">
            <v>Huyết thanh kiểm tra chất lượng các xét nghiệm định lượng tacrolimus, sirolimus, cyclosporine</v>
          </cell>
          <cell r="F1017" t="str">
            <v>Multichem WBT , 5P77-10</v>
          </cell>
          <cell r="H1017" t="str">
            <v>Hộp</v>
          </cell>
          <cell r="I1017" t="str">
            <v/>
          </cell>
          <cell r="J1017" t="str">
            <v>Công ty Cổ phần Trang Thiết bị Y tế và Dịch vụ Thiên Trường</v>
          </cell>
          <cell r="K1017" t="str">
            <v>Techno-path Manufacturing Ltd, Ireland</v>
          </cell>
          <cell r="L1017" t="str">
            <v>Aixơlen</v>
          </cell>
          <cell r="M1017" t="str">
            <v/>
          </cell>
          <cell r="N1017" t="str">
            <v>5205NK/BYT-TB-CT</v>
          </cell>
          <cell r="O1017">
            <v>2137785</v>
          </cell>
          <cell r="P1017">
            <v>2137785</v>
          </cell>
          <cell r="Q1017">
            <v>2137785</v>
          </cell>
          <cell r="R1017">
            <v>2137785</v>
          </cell>
          <cell r="S1017" t="str">
            <v>03906240</v>
          </cell>
          <cell r="T1017" t="str">
            <v>743/QĐ-BVQY103</v>
          </cell>
          <cell r="U1017">
            <v>46387</v>
          </cell>
          <cell r="V1017">
            <v>0</v>
          </cell>
          <cell r="W1017">
            <v>0</v>
          </cell>
          <cell r="X1017">
            <v>1</v>
          </cell>
          <cell r="Y1017">
            <v>1</v>
          </cell>
          <cell r="Z1017">
            <v>0</v>
          </cell>
          <cell r="AA1017">
            <v>2137785</v>
          </cell>
          <cell r="AB1017">
            <v>2137785</v>
          </cell>
          <cell r="AC1017">
            <v>1</v>
          </cell>
          <cell r="AD1017">
            <v>2137785</v>
          </cell>
          <cell r="AE1017">
            <v>2137785</v>
          </cell>
          <cell r="AF1017">
            <v>0</v>
          </cell>
          <cell r="AG1017">
            <v>0</v>
          </cell>
          <cell r="AJ1017">
            <v>547811</v>
          </cell>
          <cell r="AK1017">
            <v>2</v>
          </cell>
        </row>
        <row r="1018">
          <cell r="E1018" t="str">
            <v>Huyết thanh kiểm tra chất lượng các xét nghiệm định lượng tacrolimus, sirolimus, cyclosporine</v>
          </cell>
          <cell r="F1018" t="str">
            <v>Multichem WBT , 5P77-10</v>
          </cell>
          <cell r="H1018" t="str">
            <v>Hộp</v>
          </cell>
          <cell r="I1018" t="str">
            <v/>
          </cell>
          <cell r="J1018" t="str">
            <v>Công ty Cổ phần Trang Thiết bị Y tế và Dịch vụ Thiên Trường</v>
          </cell>
          <cell r="K1018" t="str">
            <v>Techno-path Manufacturing Ltd, Ireland</v>
          </cell>
          <cell r="L1018" t="str">
            <v>Aixơlen</v>
          </cell>
          <cell r="M1018" t="str">
            <v/>
          </cell>
          <cell r="N1018" t="str">
            <v>5205NK/BYT-TB-CT</v>
          </cell>
          <cell r="O1018">
            <v>2137785</v>
          </cell>
          <cell r="P1018">
            <v>2137785</v>
          </cell>
          <cell r="Q1018">
            <v>2137785</v>
          </cell>
          <cell r="R1018">
            <v>2137785</v>
          </cell>
          <cell r="S1018" t="str">
            <v>03302230</v>
          </cell>
          <cell r="T1018" t="str">
            <v>2851/QĐ-BVQY103</v>
          </cell>
          <cell r="U1018">
            <v>45869</v>
          </cell>
          <cell r="V1018">
            <v>0</v>
          </cell>
          <cell r="W1018">
            <v>0</v>
          </cell>
          <cell r="X1018">
            <v>1</v>
          </cell>
          <cell r="Y1018">
            <v>1</v>
          </cell>
          <cell r="Z1018">
            <v>0</v>
          </cell>
          <cell r="AA1018">
            <v>2137785</v>
          </cell>
          <cell r="AB1018">
            <v>2137785</v>
          </cell>
          <cell r="AC1018">
            <v>1</v>
          </cell>
          <cell r="AD1018">
            <v>2137785</v>
          </cell>
          <cell r="AE1018">
            <v>2137785</v>
          </cell>
          <cell r="AF1018">
            <v>0</v>
          </cell>
          <cell r="AG1018">
            <v>0</v>
          </cell>
          <cell r="AJ1018">
            <v>387452</v>
          </cell>
          <cell r="AK1018">
            <v>2</v>
          </cell>
        </row>
        <row r="1019">
          <cell r="E1019" t="str">
            <v>Javen</v>
          </cell>
          <cell r="F1019" t="str">
            <v>Javen 7%</v>
          </cell>
          <cell r="H1019" t="str">
            <v>lít</v>
          </cell>
          <cell r="I1019" t="str">
            <v/>
          </cell>
          <cell r="J1019" t="str">
            <v>Công ty Cổ phần Hóa Dược Việt Nam</v>
          </cell>
          <cell r="K1019" t="str">
            <v>Công ty Cổ Phần Đông Á</v>
          </cell>
          <cell r="L1019" t="str">
            <v>Việt Nam</v>
          </cell>
          <cell r="M1019" t="str">
            <v/>
          </cell>
          <cell r="N1019" t="str">
            <v/>
          </cell>
          <cell r="O1019">
            <v>7452</v>
          </cell>
          <cell r="P1019">
            <v>7452</v>
          </cell>
          <cell r="Q1019">
            <v>7452</v>
          </cell>
          <cell r="R1019">
            <v>7452</v>
          </cell>
          <cell r="S1019" t="str">
            <v>201224</v>
          </cell>
          <cell r="T1019" t="str">
            <v>2964/QĐ-BVQY103</v>
          </cell>
          <cell r="U1019">
            <v>45828</v>
          </cell>
          <cell r="V1019">
            <v>0</v>
          </cell>
          <cell r="W1019">
            <v>0</v>
          </cell>
          <cell r="X1019">
            <v>2850</v>
          </cell>
          <cell r="Y1019">
            <v>2850</v>
          </cell>
          <cell r="Z1019">
            <v>0</v>
          </cell>
          <cell r="AA1019">
            <v>7452</v>
          </cell>
          <cell r="AB1019">
            <v>21238200</v>
          </cell>
          <cell r="AC1019">
            <v>2850</v>
          </cell>
          <cell r="AD1019">
            <v>7452</v>
          </cell>
          <cell r="AE1019">
            <v>21238200</v>
          </cell>
          <cell r="AF1019">
            <v>0</v>
          </cell>
          <cell r="AG1019">
            <v>0</v>
          </cell>
          <cell r="AJ1019">
            <v>527121</v>
          </cell>
          <cell r="AK1019">
            <v>2850</v>
          </cell>
        </row>
        <row r="1020">
          <cell r="E1020" t="str">
            <v>Keo dán lam kính</v>
          </cell>
          <cell r="F1020" t="str">
            <v>Keo dán lam kính; BMN-500</v>
          </cell>
          <cell r="H1020" t="str">
            <v>ml</v>
          </cell>
          <cell r="I1020" t="str">
            <v/>
          </cell>
          <cell r="J1020" t="str">
            <v>Công ty TNHH Thiết bị Công nghệ và Đầu tư MDC</v>
          </cell>
          <cell r="K1020" t="str">
            <v>BioGnost Ltd</v>
          </cell>
          <cell r="L1020" t="str">
            <v>Croatia</v>
          </cell>
          <cell r="M1020" t="str">
            <v/>
          </cell>
          <cell r="N1020" t="str">
            <v>230000951/PCBA-HN</v>
          </cell>
          <cell r="O1020">
            <v>3500</v>
          </cell>
          <cell r="P1020">
            <v>3500</v>
          </cell>
          <cell r="Q1020">
            <v>3500</v>
          </cell>
          <cell r="R1020">
            <v>3500</v>
          </cell>
          <cell r="S1020" t="str">
            <v>BMN-38/24</v>
          </cell>
          <cell r="T1020" t="str">
            <v>1895/QĐ-BVQY103</v>
          </cell>
          <cell r="U1020">
            <v>46902</v>
          </cell>
          <cell r="V1020">
            <v>0</v>
          </cell>
          <cell r="W1020">
            <v>0</v>
          </cell>
          <cell r="X1020">
            <v>1000</v>
          </cell>
          <cell r="Y1020">
            <v>1000</v>
          </cell>
          <cell r="Z1020">
            <v>0</v>
          </cell>
          <cell r="AA1020">
            <v>3500</v>
          </cell>
          <cell r="AB1020">
            <v>3500000</v>
          </cell>
          <cell r="AC1020">
            <v>1000</v>
          </cell>
          <cell r="AD1020">
            <v>3500</v>
          </cell>
          <cell r="AE1020">
            <v>3500000</v>
          </cell>
          <cell r="AF1020">
            <v>0</v>
          </cell>
          <cell r="AG1020">
            <v>0</v>
          </cell>
          <cell r="AJ1020">
            <v>544452</v>
          </cell>
          <cell r="AK1020">
            <v>1000</v>
          </cell>
        </row>
        <row r="1021">
          <cell r="E1021" t="str">
            <v>Kít định lượng virus CMV</v>
          </cell>
          <cell r="F1021" t="str">
            <v>CMV Real-TM Quant,  V7-100/2FRT</v>
          </cell>
          <cell r="H1021" t="str">
            <v>Test</v>
          </cell>
          <cell r="I1021" t="str">
            <v/>
          </cell>
          <cell r="J1021" t="str">
            <v>Công ty TNHH Thiết bị Khoa học Kỹ thuật Việt Huy</v>
          </cell>
          <cell r="K1021" t="str">
            <v>Sacace Biotechnologies Srl</v>
          </cell>
          <cell r="L1021" t="str">
            <v>Ý</v>
          </cell>
          <cell r="M1021" t="str">
            <v/>
          </cell>
          <cell r="N1021" t="str">
            <v>3632NK/BYT-TB-CT</v>
          </cell>
          <cell r="O1021">
            <v>287700</v>
          </cell>
          <cell r="P1021">
            <v>287700</v>
          </cell>
          <cell r="Q1021">
            <v>287700</v>
          </cell>
          <cell r="R1021">
            <v>287700</v>
          </cell>
          <cell r="S1021" t="str">
            <v>10D25.I774</v>
          </cell>
          <cell r="T1021" t="str">
            <v>823/QĐ_BVQY103</v>
          </cell>
          <cell r="U1021">
            <v>46111</v>
          </cell>
          <cell r="V1021">
            <v>0</v>
          </cell>
          <cell r="W1021">
            <v>0</v>
          </cell>
          <cell r="X1021">
            <v>200</v>
          </cell>
          <cell r="Y1021">
            <v>200</v>
          </cell>
          <cell r="Z1021">
            <v>0</v>
          </cell>
          <cell r="AA1021">
            <v>287700</v>
          </cell>
          <cell r="AB1021">
            <v>57540000</v>
          </cell>
          <cell r="AC1021">
            <v>200</v>
          </cell>
          <cell r="AD1021">
            <v>287700</v>
          </cell>
          <cell r="AE1021">
            <v>57540000</v>
          </cell>
          <cell r="AF1021">
            <v>0</v>
          </cell>
          <cell r="AG1021">
            <v>0</v>
          </cell>
          <cell r="AJ1021">
            <v>545591</v>
          </cell>
          <cell r="AK1021">
            <v>502</v>
          </cell>
        </row>
        <row r="1022">
          <cell r="E1022" t="str">
            <v>Kít định lượng virus CMV</v>
          </cell>
          <cell r="F1022" t="str">
            <v>CMV Real-TM Quant,  V7-100/2FRT</v>
          </cell>
          <cell r="H1022" t="str">
            <v>Test</v>
          </cell>
          <cell r="I1022" t="str">
            <v/>
          </cell>
          <cell r="J1022" t="str">
            <v>Công ty TNHH Thiết bị Khoa học Kỹ thuật Việt Huy</v>
          </cell>
          <cell r="K1022" t="str">
            <v>Sacace Biotechnologies Srl</v>
          </cell>
          <cell r="L1022" t="str">
            <v>Ý</v>
          </cell>
          <cell r="M1022" t="str">
            <v/>
          </cell>
          <cell r="N1022" t="str">
            <v>3632NK/BYT-TB-CT</v>
          </cell>
          <cell r="O1022">
            <v>287700</v>
          </cell>
          <cell r="P1022">
            <v>287700</v>
          </cell>
          <cell r="Q1022">
            <v>287700</v>
          </cell>
          <cell r="R1022">
            <v>287700</v>
          </cell>
          <cell r="S1022" t="str">
            <v>30L23.M533</v>
          </cell>
          <cell r="T1022" t="str">
            <v>4676/QĐ-BVQY103</v>
          </cell>
          <cell r="U1022">
            <v>46041</v>
          </cell>
          <cell r="V1022">
            <v>0</v>
          </cell>
          <cell r="W1022">
            <v>0</v>
          </cell>
          <cell r="X1022">
            <v>100</v>
          </cell>
          <cell r="Y1022">
            <v>100</v>
          </cell>
          <cell r="Z1022">
            <v>0</v>
          </cell>
          <cell r="AA1022">
            <v>287700</v>
          </cell>
          <cell r="AB1022">
            <v>28770000</v>
          </cell>
          <cell r="AC1022">
            <v>100</v>
          </cell>
          <cell r="AD1022">
            <v>287700</v>
          </cell>
          <cell r="AE1022">
            <v>28770000</v>
          </cell>
          <cell r="AF1022">
            <v>0</v>
          </cell>
          <cell r="AG1022">
            <v>0</v>
          </cell>
          <cell r="AJ1022">
            <v>538155</v>
          </cell>
          <cell r="AK1022">
            <v>502</v>
          </cell>
        </row>
        <row r="1023">
          <cell r="E1023" t="str">
            <v>Kít định lượng virus CMV</v>
          </cell>
          <cell r="F1023" t="str">
            <v>V7-100/2FRT, 
CMV Real-TM Quant</v>
          </cell>
          <cell r="H1023" t="str">
            <v>Bộ</v>
          </cell>
          <cell r="I1023" t="str">
            <v/>
          </cell>
          <cell r="J1023" t="str">
            <v>Công ty TNHH Thiết bị Khoa học Kỹ thuật Việt Huy</v>
          </cell>
          <cell r="K1023" t="str">
            <v>Sacace Biotechnologies Srl</v>
          </cell>
          <cell r="L1023" t="str">
            <v>Italia</v>
          </cell>
          <cell r="M1023" t="str">
            <v/>
          </cell>
          <cell r="N1023" t="str">
            <v>3632NK/BYT-TB-CT</v>
          </cell>
          <cell r="O1023">
            <v>28770000</v>
          </cell>
          <cell r="P1023">
            <v>28770000</v>
          </cell>
          <cell r="Q1023">
            <v>28770000</v>
          </cell>
          <cell r="R1023">
            <v>28770000</v>
          </cell>
          <cell r="S1023" t="str">
            <v>30L23.M533</v>
          </cell>
          <cell r="T1023" t="str">
            <v>148/QĐ-BVQY103</v>
          </cell>
          <cell r="U1023">
            <v>46041</v>
          </cell>
          <cell r="V1023">
            <v>0</v>
          </cell>
          <cell r="W1023">
            <v>0</v>
          </cell>
          <cell r="X1023">
            <v>1</v>
          </cell>
          <cell r="Y1023">
            <v>1</v>
          </cell>
          <cell r="Z1023">
            <v>0</v>
          </cell>
          <cell r="AA1023">
            <v>28770000</v>
          </cell>
          <cell r="AB1023">
            <v>28770000</v>
          </cell>
          <cell r="AC1023">
            <v>1</v>
          </cell>
          <cell r="AD1023">
            <v>28770000</v>
          </cell>
          <cell r="AE1023">
            <v>28770000</v>
          </cell>
          <cell r="AF1023">
            <v>0</v>
          </cell>
          <cell r="AG1023">
            <v>0</v>
          </cell>
          <cell r="AJ1023">
            <v>538010</v>
          </cell>
          <cell r="AK1023">
            <v>502</v>
          </cell>
        </row>
        <row r="1024">
          <cell r="E1024" t="str">
            <v>Kít định lượng virus CMV</v>
          </cell>
          <cell r="F1024" t="str">
            <v>V7-100/2FRT, 
CMV Real-TM Quant</v>
          </cell>
          <cell r="H1024" t="str">
            <v>Bộ</v>
          </cell>
          <cell r="I1024" t="str">
            <v/>
          </cell>
          <cell r="J1024" t="str">
            <v>Công ty TNHH Thiết bị Khoa học Kỹ thuật Việt Huy</v>
          </cell>
          <cell r="K1024" t="str">
            <v>Sacace Biotechnologies Srl</v>
          </cell>
          <cell r="L1024" t="str">
            <v>Italia</v>
          </cell>
          <cell r="M1024" t="str">
            <v/>
          </cell>
          <cell r="N1024" t="str">
            <v>3632NK/BYT-TB-CT</v>
          </cell>
          <cell r="O1024">
            <v>28770000</v>
          </cell>
          <cell r="P1024">
            <v>28770000</v>
          </cell>
          <cell r="Q1024">
            <v>28770000</v>
          </cell>
          <cell r="R1024">
            <v>28770000</v>
          </cell>
          <cell r="S1024" t="str">
            <v>30L23.O533</v>
          </cell>
          <cell r="T1024" t="str">
            <v>148/QĐ-BVQY103</v>
          </cell>
          <cell r="U1024">
            <v>46041</v>
          </cell>
          <cell r="V1024">
            <v>0</v>
          </cell>
          <cell r="W1024">
            <v>0</v>
          </cell>
          <cell r="X1024">
            <v>1</v>
          </cell>
          <cell r="Y1024">
            <v>1</v>
          </cell>
          <cell r="Z1024">
            <v>0</v>
          </cell>
          <cell r="AA1024">
            <v>28770000</v>
          </cell>
          <cell r="AB1024">
            <v>28770000</v>
          </cell>
          <cell r="AC1024">
            <v>1</v>
          </cell>
          <cell r="AD1024">
            <v>28770000</v>
          </cell>
          <cell r="AE1024">
            <v>28770000</v>
          </cell>
          <cell r="AF1024">
            <v>0</v>
          </cell>
          <cell r="AG1024">
            <v>0</v>
          </cell>
          <cell r="AJ1024">
            <v>529278</v>
          </cell>
          <cell r="AK1024">
            <v>502</v>
          </cell>
        </row>
        <row r="1025">
          <cell r="E1025" t="str">
            <v>Kít định lượng virus CMV</v>
          </cell>
          <cell r="F1025" t="str">
            <v>CMV Real-TM Quant,  V7-100/2FRT</v>
          </cell>
          <cell r="H1025" t="str">
            <v>Test</v>
          </cell>
          <cell r="I1025" t="str">
            <v/>
          </cell>
          <cell r="J1025" t="str">
            <v>Công ty TNHH Thiết bị Khoa học Kỹ thuật Việt Huy</v>
          </cell>
          <cell r="K1025" t="str">
            <v>Sacace Biotechnologies Srl</v>
          </cell>
          <cell r="L1025" t="str">
            <v>Ý</v>
          </cell>
          <cell r="M1025" t="str">
            <v/>
          </cell>
          <cell r="N1025" t="str">
            <v>3632NK/BYT-TB-CT</v>
          </cell>
          <cell r="O1025">
            <v>287700</v>
          </cell>
          <cell r="P1025">
            <v>287700</v>
          </cell>
          <cell r="Q1025">
            <v>287700</v>
          </cell>
          <cell r="R1025">
            <v>287700</v>
          </cell>
          <cell r="S1025" t="str">
            <v>30L23.O533</v>
          </cell>
          <cell r="T1025" t="str">
            <v>4676/QĐ-BVQY103</v>
          </cell>
          <cell r="U1025">
            <v>46041</v>
          </cell>
          <cell r="V1025">
            <v>0</v>
          </cell>
          <cell r="W1025">
            <v>0</v>
          </cell>
          <cell r="X1025">
            <v>100</v>
          </cell>
          <cell r="Y1025">
            <v>100</v>
          </cell>
          <cell r="Z1025">
            <v>0</v>
          </cell>
          <cell r="AA1025">
            <v>287700</v>
          </cell>
          <cell r="AB1025">
            <v>28770000</v>
          </cell>
          <cell r="AC1025">
            <v>100</v>
          </cell>
          <cell r="AD1025">
            <v>287700</v>
          </cell>
          <cell r="AE1025">
            <v>28770000</v>
          </cell>
          <cell r="AF1025">
            <v>0</v>
          </cell>
          <cell r="AG1025">
            <v>0</v>
          </cell>
          <cell r="AJ1025">
            <v>527140</v>
          </cell>
          <cell r="AK1025">
            <v>502</v>
          </cell>
        </row>
        <row r="1026">
          <cell r="E1026" t="str">
            <v>Kít định lượng virus CMV</v>
          </cell>
          <cell r="F1026" t="str">
            <v>V7-100/2FRT, 
CMV Real-TM Quant</v>
          </cell>
          <cell r="H1026" t="str">
            <v>Bộ</v>
          </cell>
          <cell r="I1026" t="str">
            <v/>
          </cell>
          <cell r="J1026" t="str">
            <v>Công ty TNHH Thiết bị Khoa học Kỹ thuật Việt Huy</v>
          </cell>
          <cell r="K1026" t="str">
            <v>Sacace Biotechnologies Srl</v>
          </cell>
          <cell r="L1026" t="str">
            <v>Italia</v>
          </cell>
          <cell r="M1026" t="str">
            <v/>
          </cell>
          <cell r="N1026" t="str">
            <v>3632NK/BYT-TB-CT</v>
          </cell>
          <cell r="O1026">
            <v>287700</v>
          </cell>
          <cell r="P1026">
            <v>287700</v>
          </cell>
          <cell r="Q1026">
            <v>287700</v>
          </cell>
          <cell r="R1026">
            <v>287700</v>
          </cell>
          <cell r="S1026" t="str">
            <v>29L23.N709</v>
          </cell>
          <cell r="T1026" t="str">
            <v>3774/QĐ-BVQY103</v>
          </cell>
          <cell r="U1026">
            <v>45794</v>
          </cell>
          <cell r="V1026">
            <v>0</v>
          </cell>
          <cell r="W1026">
            <v>0</v>
          </cell>
          <cell r="X1026">
            <v>100</v>
          </cell>
          <cell r="Y1026">
            <v>100</v>
          </cell>
          <cell r="Z1026">
            <v>0</v>
          </cell>
          <cell r="AA1026">
            <v>287700</v>
          </cell>
          <cell r="AB1026">
            <v>28770000</v>
          </cell>
          <cell r="AC1026">
            <v>100</v>
          </cell>
          <cell r="AD1026">
            <v>287700</v>
          </cell>
          <cell r="AE1026">
            <v>28770000</v>
          </cell>
          <cell r="AF1026">
            <v>0</v>
          </cell>
          <cell r="AG1026">
            <v>0</v>
          </cell>
          <cell r="AJ1026">
            <v>516893</v>
          </cell>
          <cell r="AK1026">
            <v>502</v>
          </cell>
        </row>
        <row r="1027">
          <cell r="E1027" t="str">
            <v>Kít định lượng virus HBV</v>
          </cell>
          <cell r="F1027" t="str">
            <v>HBV Real-TM Quant Dx; V5-96/3FRT</v>
          </cell>
          <cell r="H1027" t="str">
            <v>Test</v>
          </cell>
          <cell r="I1027" t="str">
            <v/>
          </cell>
          <cell r="J1027" t="str">
            <v>Công ty TNHH Thiết bị Khoa học Kỹ thuật Việt Huy</v>
          </cell>
          <cell r="K1027" t="str">
            <v>Sacace Biotechnologies Srl/Ý</v>
          </cell>
          <cell r="L1027" t="str">
            <v>Ý</v>
          </cell>
          <cell r="M1027" t="str">
            <v/>
          </cell>
          <cell r="N1027" t="str">
            <v>2200147ĐKLH/BYT-TB-CT</v>
          </cell>
          <cell r="O1027">
            <v>330078</v>
          </cell>
          <cell r="P1027">
            <v>330078</v>
          </cell>
          <cell r="Q1027">
            <v>330078</v>
          </cell>
          <cell r="R1027">
            <v>330078</v>
          </cell>
          <cell r="S1027" t="str">
            <v>19B25.J760</v>
          </cell>
          <cell r="T1027" t="str">
            <v>823/QĐ_BVQY103</v>
          </cell>
          <cell r="U1027">
            <v>46227</v>
          </cell>
          <cell r="V1027">
            <v>0</v>
          </cell>
          <cell r="W1027">
            <v>0</v>
          </cell>
          <cell r="X1027">
            <v>864</v>
          </cell>
          <cell r="Y1027">
            <v>864</v>
          </cell>
          <cell r="Z1027">
            <v>0</v>
          </cell>
          <cell r="AA1027">
            <v>330078</v>
          </cell>
          <cell r="AB1027">
            <v>285187392</v>
          </cell>
          <cell r="AC1027">
            <v>864</v>
          </cell>
          <cell r="AD1027">
            <v>330078</v>
          </cell>
          <cell r="AE1027">
            <v>285187392</v>
          </cell>
          <cell r="AF1027">
            <v>0</v>
          </cell>
          <cell r="AG1027">
            <v>0</v>
          </cell>
          <cell r="AJ1027">
            <v>540944</v>
          </cell>
          <cell r="AK1027">
            <v>1364</v>
          </cell>
        </row>
        <row r="1028">
          <cell r="E1028" t="str">
            <v>Kít định lượng virus HBV</v>
          </cell>
          <cell r="F1028" t="str">
            <v>HBV Real-TM Quant Dx; V5-96/3FRT</v>
          </cell>
          <cell r="H1028" t="str">
            <v>Test</v>
          </cell>
          <cell r="I1028" t="str">
            <v/>
          </cell>
          <cell r="J1028" t="str">
            <v>Công ty TNHH Thiết bị Khoa học Kỹ thuật Việt Huy</v>
          </cell>
          <cell r="K1028" t="str">
            <v>Sacace Biotechnologies Srl/Ý</v>
          </cell>
          <cell r="L1028" t="str">
            <v>Ý</v>
          </cell>
          <cell r="M1028" t="str">
            <v/>
          </cell>
          <cell r="N1028" t="str">
            <v>2200147ĐKLH/BYT-TB-CT</v>
          </cell>
          <cell r="O1028">
            <v>330078</v>
          </cell>
          <cell r="P1028">
            <v>330078</v>
          </cell>
          <cell r="Q1028">
            <v>330078</v>
          </cell>
          <cell r="R1028">
            <v>330078</v>
          </cell>
          <cell r="S1028" t="str">
            <v>29A25.J289</v>
          </cell>
          <cell r="T1028" t="str">
            <v>823/QĐ_BVQY103</v>
          </cell>
          <cell r="U1028">
            <v>46162</v>
          </cell>
          <cell r="V1028">
            <v>0</v>
          </cell>
          <cell r="W1028">
            <v>0</v>
          </cell>
          <cell r="X1028">
            <v>480</v>
          </cell>
          <cell r="Y1028">
            <v>480</v>
          </cell>
          <cell r="Z1028">
            <v>0</v>
          </cell>
          <cell r="AA1028">
            <v>330078</v>
          </cell>
          <cell r="AB1028">
            <v>158437440</v>
          </cell>
          <cell r="AC1028">
            <v>480</v>
          </cell>
          <cell r="AD1028">
            <v>330078</v>
          </cell>
          <cell r="AE1028">
            <v>158437440</v>
          </cell>
          <cell r="AF1028">
            <v>0</v>
          </cell>
          <cell r="AG1028">
            <v>0</v>
          </cell>
          <cell r="AJ1028">
            <v>538439</v>
          </cell>
          <cell r="AK1028">
            <v>1364</v>
          </cell>
        </row>
        <row r="1029">
          <cell r="E1029" t="str">
            <v>Kít định lượng virus HBV</v>
          </cell>
          <cell r="F1029" t="str">
            <v>HBV Real-TM Quant Dx, V5-96/3FRT</v>
          </cell>
          <cell r="H1029" t="str">
            <v>Bộ</v>
          </cell>
          <cell r="I1029" t="str">
            <v/>
          </cell>
          <cell r="J1029" t="str">
            <v>Công ty TNHH Thiết bị Khoa học Kỹ thuật Việt Huy</v>
          </cell>
          <cell r="K1029" t="str">
            <v>Sacace Biotechnologies Srl</v>
          </cell>
          <cell r="L1029" t="str">
            <v>Ý</v>
          </cell>
          <cell r="M1029" t="str">
            <v/>
          </cell>
          <cell r="N1029" t="str">
            <v>2200147ĐKLH/BYT-TB-CT</v>
          </cell>
          <cell r="O1029">
            <v>31687488</v>
          </cell>
          <cell r="P1029">
            <v>31687488</v>
          </cell>
          <cell r="Q1029">
            <v>31687488</v>
          </cell>
          <cell r="R1029">
            <v>31687488</v>
          </cell>
          <cell r="S1029" t="str">
            <v>30L23.A289</v>
          </cell>
          <cell r="T1029" t="str">
            <v>148/QĐ-BVQY103</v>
          </cell>
          <cell r="U1029">
            <v>46058</v>
          </cell>
          <cell r="V1029">
            <v>0</v>
          </cell>
          <cell r="W1029">
            <v>0</v>
          </cell>
          <cell r="X1029">
            <v>10</v>
          </cell>
          <cell r="Y1029">
            <v>10</v>
          </cell>
          <cell r="Z1029">
            <v>0</v>
          </cell>
          <cell r="AA1029">
            <v>31687488</v>
          </cell>
          <cell r="AB1029">
            <v>316874880</v>
          </cell>
          <cell r="AC1029">
            <v>10</v>
          </cell>
          <cell r="AD1029">
            <v>31687488</v>
          </cell>
          <cell r="AE1029">
            <v>316874880</v>
          </cell>
          <cell r="AF1029">
            <v>0</v>
          </cell>
          <cell r="AG1029">
            <v>0</v>
          </cell>
          <cell r="AJ1029">
            <v>529276</v>
          </cell>
          <cell r="AK1029">
            <v>1364</v>
          </cell>
        </row>
        <row r="1030">
          <cell r="E1030" t="str">
            <v>Kít định lượng virus HBV</v>
          </cell>
          <cell r="F1030" t="str">
            <v>HBV Real-TM Quant Dx, V5-96/3FRT</v>
          </cell>
          <cell r="H1030" t="str">
            <v>Bộ</v>
          </cell>
          <cell r="I1030" t="str">
            <v/>
          </cell>
          <cell r="J1030" t="str">
            <v>Công ty TNHH Thiết bị Khoa học Kỹ thuật Việt Huy</v>
          </cell>
          <cell r="K1030" t="str">
            <v>Sacace Biotechnologies Srl</v>
          </cell>
          <cell r="L1030" t="str">
            <v>Ý</v>
          </cell>
          <cell r="M1030" t="str">
            <v/>
          </cell>
          <cell r="N1030" t="str">
            <v>2200147ĐKLH/BYT-TB-CT</v>
          </cell>
          <cell r="O1030">
            <v>31687488</v>
          </cell>
          <cell r="P1030">
            <v>31687488</v>
          </cell>
          <cell r="Q1030">
            <v>31687488</v>
          </cell>
          <cell r="R1030">
            <v>31687488</v>
          </cell>
          <cell r="S1030" t="str">
            <v>30L23.C777</v>
          </cell>
          <cell r="T1030" t="str">
            <v>1832/QĐ-BVQY103</v>
          </cell>
          <cell r="U1030">
            <v>45856</v>
          </cell>
          <cell r="V1030">
            <v>0</v>
          </cell>
          <cell r="W1030">
            <v>0</v>
          </cell>
          <cell r="X1030">
            <v>10</v>
          </cell>
          <cell r="Y1030">
            <v>10</v>
          </cell>
          <cell r="Z1030">
            <v>0</v>
          </cell>
          <cell r="AA1030">
            <v>31687488</v>
          </cell>
          <cell r="AB1030">
            <v>316874880</v>
          </cell>
          <cell r="AC1030">
            <v>10</v>
          </cell>
          <cell r="AD1030">
            <v>31687488</v>
          </cell>
          <cell r="AE1030">
            <v>316874880</v>
          </cell>
          <cell r="AF1030">
            <v>0</v>
          </cell>
          <cell r="AG1030">
            <v>0</v>
          </cell>
          <cell r="AJ1030">
            <v>386675</v>
          </cell>
          <cell r="AK1030">
            <v>1364</v>
          </cell>
        </row>
        <row r="1031">
          <cell r="E1031" t="str">
            <v>Kít định lượng virus HCV</v>
          </cell>
          <cell r="F1031" t="str">
            <v>HCV Real-TM Quant Dx, V1-96/3FRT</v>
          </cell>
          <cell r="H1031" t="str">
            <v>Test</v>
          </cell>
          <cell r="I1031" t="str">
            <v/>
          </cell>
          <cell r="J1031" t="str">
            <v>Công ty TNHH Thiết bị Khoa học Kỹ thuật Việt Huy</v>
          </cell>
          <cell r="K1031" t="str">
            <v>Sacace Biotechnologies Srl</v>
          </cell>
          <cell r="L1031" t="str">
            <v>Ý</v>
          </cell>
          <cell r="M1031" t="str">
            <v/>
          </cell>
          <cell r="N1031" t="str">
            <v>2402542ĐKLH/BYT-HTTB</v>
          </cell>
          <cell r="O1031">
            <v>397031</v>
          </cell>
          <cell r="P1031">
            <v>397031</v>
          </cell>
          <cell r="Q1031">
            <v>397031</v>
          </cell>
          <cell r="R1031">
            <v>397031</v>
          </cell>
          <cell r="S1031" t="str">
            <v>01D25.J056</v>
          </cell>
          <cell r="T1031" t="str">
            <v>823/QĐ_BVQY103</v>
          </cell>
          <cell r="U1031">
            <v>46277</v>
          </cell>
          <cell r="V1031">
            <v>0</v>
          </cell>
          <cell r="W1031">
            <v>0</v>
          </cell>
          <cell r="X1031">
            <v>192</v>
          </cell>
          <cell r="Y1031">
            <v>192</v>
          </cell>
          <cell r="Z1031">
            <v>0</v>
          </cell>
          <cell r="AA1031">
            <v>397031</v>
          </cell>
          <cell r="AB1031">
            <v>76229952</v>
          </cell>
          <cell r="AC1031">
            <v>192</v>
          </cell>
          <cell r="AD1031">
            <v>397031</v>
          </cell>
          <cell r="AE1031">
            <v>76229952</v>
          </cell>
          <cell r="AF1031">
            <v>0</v>
          </cell>
          <cell r="AG1031">
            <v>0</v>
          </cell>
          <cell r="AJ1031">
            <v>542273</v>
          </cell>
          <cell r="AK1031">
            <v>578</v>
          </cell>
        </row>
        <row r="1032">
          <cell r="E1032" t="str">
            <v>Kít định lượng virus HCV</v>
          </cell>
          <cell r="F1032" t="str">
            <v>HCV Real-TM Quant Dx, V1-96/3FRT</v>
          </cell>
          <cell r="H1032" t="str">
            <v>Test</v>
          </cell>
          <cell r="I1032" t="str">
            <v/>
          </cell>
          <cell r="J1032" t="str">
            <v>Công ty TNHH Thiết bị Khoa học Kỹ thuật Việt Huy</v>
          </cell>
          <cell r="K1032" t="str">
            <v>Sacace Biotechnologies Srl</v>
          </cell>
          <cell r="L1032" t="str">
            <v>Ý</v>
          </cell>
          <cell r="M1032" t="str">
            <v/>
          </cell>
          <cell r="N1032" t="str">
            <v>2402542ĐKLH/BYT-HTTB</v>
          </cell>
          <cell r="O1032">
            <v>397031</v>
          </cell>
          <cell r="P1032">
            <v>397031</v>
          </cell>
          <cell r="Q1032">
            <v>397031</v>
          </cell>
          <cell r="R1032">
            <v>397031</v>
          </cell>
          <cell r="S1032" t="str">
            <v>29A25.J533</v>
          </cell>
          <cell r="T1032" t="str">
            <v>823/QĐ_BVQY103</v>
          </cell>
          <cell r="U1032">
            <v>46164</v>
          </cell>
          <cell r="V1032">
            <v>0</v>
          </cell>
          <cell r="W1032">
            <v>0</v>
          </cell>
          <cell r="X1032">
            <v>192</v>
          </cell>
          <cell r="Y1032">
            <v>192</v>
          </cell>
          <cell r="Z1032">
            <v>0</v>
          </cell>
          <cell r="AA1032">
            <v>397031</v>
          </cell>
          <cell r="AB1032">
            <v>76229952</v>
          </cell>
          <cell r="AC1032">
            <v>192</v>
          </cell>
          <cell r="AD1032">
            <v>397031</v>
          </cell>
          <cell r="AE1032">
            <v>76229952</v>
          </cell>
          <cell r="AF1032">
            <v>0</v>
          </cell>
          <cell r="AG1032">
            <v>0</v>
          </cell>
          <cell r="AJ1032">
            <v>538440</v>
          </cell>
          <cell r="AK1032">
            <v>578</v>
          </cell>
        </row>
        <row r="1033">
          <cell r="E1033" t="str">
            <v>Kít định lượng virus HCV</v>
          </cell>
          <cell r="F1033" t="str">
            <v>V1-96/3FRT, 
HCV Real-TM Quant Dx</v>
          </cell>
          <cell r="H1033" t="str">
            <v>Bộ</v>
          </cell>
          <cell r="I1033" t="str">
            <v/>
          </cell>
          <cell r="J1033" t="str">
            <v>Công ty TNHH Thiết bị Khoa học Kỹ thuật Việt Huy</v>
          </cell>
          <cell r="K1033" t="str">
            <v>Sacace Biotechnologies Srl</v>
          </cell>
          <cell r="L1033" t="str">
            <v>Italia</v>
          </cell>
          <cell r="M1033" t="str">
            <v/>
          </cell>
          <cell r="N1033" t="str">
            <v>2402542ĐKLH/BYT-HTTB</v>
          </cell>
          <cell r="O1033">
            <v>38114976</v>
          </cell>
          <cell r="P1033">
            <v>38114976</v>
          </cell>
          <cell r="Q1033">
            <v>38114976</v>
          </cell>
          <cell r="R1033">
            <v>38114976</v>
          </cell>
          <cell r="S1033" t="str">
            <v>03L24.O774</v>
          </cell>
          <cell r="T1033" t="str">
            <v>148/QĐ-BVQY103</v>
          </cell>
          <cell r="U1033">
            <v>46145</v>
          </cell>
          <cell r="V1033">
            <v>0</v>
          </cell>
          <cell r="W1033">
            <v>0</v>
          </cell>
          <cell r="X1033">
            <v>1</v>
          </cell>
          <cell r="Y1033">
            <v>1</v>
          </cell>
          <cell r="Z1033">
            <v>0</v>
          </cell>
          <cell r="AA1033">
            <v>38114976</v>
          </cell>
          <cell r="AB1033">
            <v>38114976</v>
          </cell>
          <cell r="AC1033">
            <v>1</v>
          </cell>
          <cell r="AD1033">
            <v>38114976</v>
          </cell>
          <cell r="AE1033">
            <v>38114976</v>
          </cell>
          <cell r="AF1033">
            <v>0</v>
          </cell>
          <cell r="AG1033">
            <v>0</v>
          </cell>
          <cell r="AJ1033">
            <v>529483</v>
          </cell>
          <cell r="AK1033">
            <v>578</v>
          </cell>
        </row>
        <row r="1034">
          <cell r="E1034" t="str">
            <v>Kít định lượng virus HCV</v>
          </cell>
          <cell r="F1034" t="str">
            <v>V1-96/3FRT, 
HCV Real-TM Quant Dx</v>
          </cell>
          <cell r="H1034" t="str">
            <v>Bộ</v>
          </cell>
          <cell r="I1034" t="str">
            <v/>
          </cell>
          <cell r="J1034" t="str">
            <v>Công ty TNHH Thiết bị Khoa học Kỹ thuật Việt Huy</v>
          </cell>
          <cell r="K1034" t="str">
            <v>Sacace Biotechnologies Srl</v>
          </cell>
          <cell r="L1034" t="str">
            <v>Italia</v>
          </cell>
          <cell r="M1034" t="str">
            <v/>
          </cell>
          <cell r="N1034" t="str">
            <v>2402542ĐKLH/BYT-HTTB</v>
          </cell>
          <cell r="O1034">
            <v>38114976</v>
          </cell>
          <cell r="P1034">
            <v>38114976</v>
          </cell>
          <cell r="Q1034">
            <v>38114976</v>
          </cell>
          <cell r="R1034">
            <v>38114976</v>
          </cell>
          <cell r="S1034" t="str">
            <v>30L23.A774</v>
          </cell>
          <cell r="T1034" t="str">
            <v>148/QĐ-BVQY103</v>
          </cell>
          <cell r="U1034">
            <v>46058</v>
          </cell>
          <cell r="V1034">
            <v>0</v>
          </cell>
          <cell r="W1034">
            <v>0</v>
          </cell>
          <cell r="X1034">
            <v>1</v>
          </cell>
          <cell r="Y1034">
            <v>1</v>
          </cell>
          <cell r="Z1034">
            <v>0</v>
          </cell>
          <cell r="AA1034">
            <v>38114976</v>
          </cell>
          <cell r="AB1034">
            <v>38114976</v>
          </cell>
          <cell r="AC1034">
            <v>1</v>
          </cell>
          <cell r="AD1034">
            <v>38114976</v>
          </cell>
          <cell r="AE1034">
            <v>38114976</v>
          </cell>
          <cell r="AF1034">
            <v>0</v>
          </cell>
          <cell r="AG1034">
            <v>0</v>
          </cell>
          <cell r="AJ1034">
            <v>529277</v>
          </cell>
          <cell r="AK1034">
            <v>578</v>
          </cell>
        </row>
        <row r="1035">
          <cell r="E1035" t="str">
            <v>Kít định lượng virus HCV</v>
          </cell>
          <cell r="F1035" t="str">
            <v>HCV Real-TM Quant Dx, V1-96/3FRT</v>
          </cell>
          <cell r="H1035" t="str">
            <v>Test</v>
          </cell>
          <cell r="I1035" t="str">
            <v/>
          </cell>
          <cell r="J1035" t="str">
            <v>Công ty TNHH Thiết bị Khoa học Kỹ thuật Việt Huy</v>
          </cell>
          <cell r="K1035" t="str">
            <v>Sacace Biotechnologies Srl</v>
          </cell>
          <cell r="L1035" t="str">
            <v>Ý</v>
          </cell>
          <cell r="M1035" t="str">
            <v/>
          </cell>
          <cell r="N1035" t="str">
            <v>2402542ĐKLH/BYT-HTTB</v>
          </cell>
          <cell r="O1035">
            <v>397031</v>
          </cell>
          <cell r="P1035">
            <v>397031</v>
          </cell>
          <cell r="Q1035">
            <v>397031</v>
          </cell>
          <cell r="R1035">
            <v>397031</v>
          </cell>
          <cell r="S1035" t="str">
            <v>30L23.A774</v>
          </cell>
          <cell r="T1035" t="str">
            <v>4676/QĐ-BVQY103</v>
          </cell>
          <cell r="U1035">
            <v>46058</v>
          </cell>
          <cell r="V1035">
            <v>0</v>
          </cell>
          <cell r="W1035">
            <v>0</v>
          </cell>
          <cell r="X1035">
            <v>192</v>
          </cell>
          <cell r="Y1035">
            <v>192</v>
          </cell>
          <cell r="Z1035">
            <v>0</v>
          </cell>
          <cell r="AA1035">
            <v>397031</v>
          </cell>
          <cell r="AB1035">
            <v>76229952</v>
          </cell>
          <cell r="AC1035">
            <v>192</v>
          </cell>
          <cell r="AD1035">
            <v>397031</v>
          </cell>
          <cell r="AE1035">
            <v>76229952</v>
          </cell>
          <cell r="AF1035">
            <v>0</v>
          </cell>
          <cell r="AG1035">
            <v>0</v>
          </cell>
          <cell r="AJ1035">
            <v>523371</v>
          </cell>
          <cell r="AK1035">
            <v>578</v>
          </cell>
        </row>
        <row r="1036">
          <cell r="E1036" t="str">
            <v>Kít phát hiện kháng thể kháng vi khuẩn giang mai</v>
          </cell>
          <cell r="F1036" t="str">
            <v>TPHA Kit</v>
          </cell>
          <cell r="H1036" t="str">
            <v>Test</v>
          </cell>
          <cell r="I1036" t="str">
            <v/>
          </cell>
          <cell r="J1036" t="str">
            <v>Công ty Cổ phần thiêt bị Y tế VIMEC</v>
          </cell>
          <cell r="K1036" t="str">
            <v>Rapid Labs Limited</v>
          </cell>
          <cell r="L1036" t="str">
            <v>Anh</v>
          </cell>
          <cell r="M1036" t="str">
            <v/>
          </cell>
          <cell r="N1036" t="str">
            <v>230000532 / PCBB - HCM</v>
          </cell>
          <cell r="O1036">
            <v>14000</v>
          </cell>
          <cell r="P1036">
            <v>14000</v>
          </cell>
          <cell r="Q1036">
            <v>14000</v>
          </cell>
          <cell r="R1036">
            <v>14000</v>
          </cell>
          <cell r="S1036" t="str">
            <v>T21124-27D</v>
          </cell>
          <cell r="T1036" t="str">
            <v>1982/QĐ-BVQY103</v>
          </cell>
          <cell r="U1036">
            <v>46149</v>
          </cell>
          <cell r="V1036">
            <v>0</v>
          </cell>
          <cell r="W1036">
            <v>0</v>
          </cell>
          <cell r="X1036">
            <v>1000</v>
          </cell>
          <cell r="Y1036">
            <v>1000</v>
          </cell>
          <cell r="Z1036">
            <v>0</v>
          </cell>
          <cell r="AA1036">
            <v>14000</v>
          </cell>
          <cell r="AB1036">
            <v>14000000</v>
          </cell>
          <cell r="AC1036">
            <v>1000</v>
          </cell>
          <cell r="AD1036">
            <v>14000</v>
          </cell>
          <cell r="AE1036">
            <v>14000000</v>
          </cell>
          <cell r="AF1036">
            <v>0</v>
          </cell>
          <cell r="AG1036">
            <v>0</v>
          </cell>
          <cell r="AJ1036">
            <v>545613</v>
          </cell>
          <cell r="AK1036">
            <v>2000</v>
          </cell>
        </row>
        <row r="1037">
          <cell r="E1037" t="str">
            <v>Kít phát hiện kháng thể kháng vi khuẩn giang mai</v>
          </cell>
          <cell r="F1037" t="str">
            <v>TPHA Kit</v>
          </cell>
          <cell r="H1037" t="str">
            <v>Test</v>
          </cell>
          <cell r="I1037" t="str">
            <v/>
          </cell>
          <cell r="J1037" t="str">
            <v>Công ty Cổ phần thiêt bị Y tế VIMEC</v>
          </cell>
          <cell r="K1037" t="str">
            <v>Rapid Labs Limited</v>
          </cell>
          <cell r="L1037" t="str">
            <v>Anh</v>
          </cell>
          <cell r="M1037" t="str">
            <v/>
          </cell>
          <cell r="N1037" t="str">
            <v>230000532 / PCBB - HCM</v>
          </cell>
          <cell r="O1037">
            <v>14000</v>
          </cell>
          <cell r="P1037">
            <v>14000</v>
          </cell>
          <cell r="Q1037">
            <v>14000</v>
          </cell>
          <cell r="R1037">
            <v>14000</v>
          </cell>
          <cell r="S1037" t="str">
            <v>T21124-27C</v>
          </cell>
          <cell r="T1037" t="str">
            <v>1982/QĐ-BVQY103</v>
          </cell>
          <cell r="U1037">
            <v>46198</v>
          </cell>
          <cell r="V1037">
            <v>0</v>
          </cell>
          <cell r="W1037">
            <v>0</v>
          </cell>
          <cell r="X1037">
            <v>1000</v>
          </cell>
          <cell r="Y1037">
            <v>1000</v>
          </cell>
          <cell r="Z1037">
            <v>0</v>
          </cell>
          <cell r="AA1037">
            <v>14000</v>
          </cell>
          <cell r="AB1037">
            <v>14000000</v>
          </cell>
          <cell r="AC1037">
            <v>1000</v>
          </cell>
          <cell r="AD1037">
            <v>14000</v>
          </cell>
          <cell r="AE1037">
            <v>14000000</v>
          </cell>
          <cell r="AF1037">
            <v>0</v>
          </cell>
          <cell r="AG1037">
            <v>0</v>
          </cell>
          <cell r="AJ1037">
            <v>545612</v>
          </cell>
          <cell r="AK1037">
            <v>2000</v>
          </cell>
        </row>
        <row r="1038">
          <cell r="E1038" t="str">
            <v>Kít phát hiện kháng thể kháng virus giang mai</v>
          </cell>
          <cell r="F1038" t="str">
            <v>TPHA Test Kit</v>
          </cell>
          <cell r="H1038" t="str">
            <v>Hộp</v>
          </cell>
          <cell r="I1038" t="str">
            <v/>
          </cell>
          <cell r="J1038" t="str">
            <v>Công ty Cổ phần thiêt bị Y tế VIMEC</v>
          </cell>
          <cell r="K1038" t="str">
            <v/>
          </cell>
          <cell r="L1038" t="str">
            <v/>
          </cell>
          <cell r="M1038" t="str">
            <v/>
          </cell>
          <cell r="N1038" t="str">
            <v>230000532/PCBB-HCM</v>
          </cell>
          <cell r="O1038">
            <v>1554000</v>
          </cell>
          <cell r="P1038">
            <v>1554000</v>
          </cell>
          <cell r="Q1038">
            <v>1554000</v>
          </cell>
          <cell r="R1038">
            <v>1554000</v>
          </cell>
          <cell r="S1038" t="str">
            <v>T20124-17</v>
          </cell>
          <cell r="T1038" t="str">
            <v>4682/QĐ-BVQY103</v>
          </cell>
          <cell r="U1038">
            <v>46058</v>
          </cell>
          <cell r="V1038">
            <v>0</v>
          </cell>
          <cell r="W1038">
            <v>0</v>
          </cell>
          <cell r="X1038">
            <v>18</v>
          </cell>
          <cell r="Y1038">
            <v>18</v>
          </cell>
          <cell r="Z1038">
            <v>0</v>
          </cell>
          <cell r="AA1038">
            <v>1554000</v>
          </cell>
          <cell r="AB1038">
            <v>27972000</v>
          </cell>
          <cell r="AC1038">
            <v>18</v>
          </cell>
          <cell r="AD1038">
            <v>1554000</v>
          </cell>
          <cell r="AE1038">
            <v>27972000</v>
          </cell>
          <cell r="AF1038">
            <v>0</v>
          </cell>
          <cell r="AG1038">
            <v>0</v>
          </cell>
          <cell r="AJ1038">
            <v>387410</v>
          </cell>
          <cell r="AK1038">
            <v>35</v>
          </cell>
        </row>
        <row r="1039">
          <cell r="E1039" t="str">
            <v>Kít phát hiện kháng thể kháng virus giang mai</v>
          </cell>
          <cell r="F1039" t="str">
            <v>TPHA Test Kit</v>
          </cell>
          <cell r="H1039" t="str">
            <v>Hộp</v>
          </cell>
          <cell r="I1039" t="str">
            <v/>
          </cell>
          <cell r="J1039" t="str">
            <v>Công ty Cổ phần thiêt bị Y tế VIMEC</v>
          </cell>
          <cell r="K1039" t="str">
            <v/>
          </cell>
          <cell r="L1039" t="str">
            <v/>
          </cell>
          <cell r="M1039" t="str">
            <v/>
          </cell>
          <cell r="N1039" t="str">
            <v>230000532/PCBB-HCM</v>
          </cell>
          <cell r="O1039">
            <v>1554000</v>
          </cell>
          <cell r="P1039">
            <v>1554000</v>
          </cell>
          <cell r="Q1039">
            <v>1554000</v>
          </cell>
          <cell r="R1039">
            <v>1554000</v>
          </cell>
          <cell r="S1039" t="str">
            <v>T20124-24</v>
          </cell>
          <cell r="T1039" t="str">
            <v>4682/QĐ-BVQY103</v>
          </cell>
          <cell r="U1039">
            <v>45942</v>
          </cell>
          <cell r="V1039">
            <v>0</v>
          </cell>
          <cell r="W1039">
            <v>0</v>
          </cell>
          <cell r="X1039">
            <v>2</v>
          </cell>
          <cell r="Y1039">
            <v>2</v>
          </cell>
          <cell r="Z1039">
            <v>0</v>
          </cell>
          <cell r="AA1039">
            <v>1554000</v>
          </cell>
          <cell r="AB1039">
            <v>3108000</v>
          </cell>
          <cell r="AC1039">
            <v>2</v>
          </cell>
          <cell r="AD1039">
            <v>1554000</v>
          </cell>
          <cell r="AE1039">
            <v>3108000</v>
          </cell>
          <cell r="AF1039">
            <v>0</v>
          </cell>
          <cell r="AG1039">
            <v>0</v>
          </cell>
          <cell r="AJ1039">
            <v>387409</v>
          </cell>
          <cell r="AK1039">
            <v>35</v>
          </cell>
        </row>
        <row r="1040">
          <cell r="E1040" t="str">
            <v>Kít phát hiện kháng thể kháng virus giang mai</v>
          </cell>
          <cell r="F1040" t="str">
            <v>TPHA Test Kit</v>
          </cell>
          <cell r="H1040" t="str">
            <v>Hộp</v>
          </cell>
          <cell r="I1040" t="str">
            <v/>
          </cell>
          <cell r="J1040" t="str">
            <v>Công ty Cổ phần thiêt bị Y tế VIMEC</v>
          </cell>
          <cell r="K1040" t="str">
            <v/>
          </cell>
          <cell r="L1040" t="str">
            <v/>
          </cell>
          <cell r="M1040" t="str">
            <v/>
          </cell>
          <cell r="N1040" t="str">
            <v>230000532/PCBB-HCM</v>
          </cell>
          <cell r="O1040">
            <v>1554000</v>
          </cell>
          <cell r="P1040">
            <v>1554000</v>
          </cell>
          <cell r="Q1040">
            <v>1554000</v>
          </cell>
          <cell r="R1040">
            <v>1554000</v>
          </cell>
          <cell r="S1040" t="str">
            <v>T11023-02</v>
          </cell>
          <cell r="T1040" t="str">
            <v>4682/QĐ-BVQY103</v>
          </cell>
          <cell r="U1040">
            <v>45787</v>
          </cell>
          <cell r="V1040">
            <v>0</v>
          </cell>
          <cell r="W1040">
            <v>0</v>
          </cell>
          <cell r="X1040">
            <v>15</v>
          </cell>
          <cell r="Y1040">
            <v>15</v>
          </cell>
          <cell r="Z1040">
            <v>0</v>
          </cell>
          <cell r="AA1040">
            <v>1554000</v>
          </cell>
          <cell r="AB1040">
            <v>23310000</v>
          </cell>
          <cell r="AC1040">
            <v>15</v>
          </cell>
          <cell r="AD1040">
            <v>1554000</v>
          </cell>
          <cell r="AE1040">
            <v>23310000</v>
          </cell>
          <cell r="AF1040">
            <v>0</v>
          </cell>
          <cell r="AG1040">
            <v>0</v>
          </cell>
          <cell r="AJ1040">
            <v>369439</v>
          </cell>
          <cell r="AK1040">
            <v>35</v>
          </cell>
        </row>
        <row r="1041">
          <cell r="E1041" t="str">
            <v>Kít phát hiện Meningitidis</v>
          </cell>
          <cell r="F1041" t="str">
            <v>B25-50FRT, 
NHS Meningitidis Real-TM</v>
          </cell>
          <cell r="H1041" t="str">
            <v>bộ</v>
          </cell>
          <cell r="I1041" t="str">
            <v/>
          </cell>
          <cell r="J1041" t="str">
            <v>Công ty TNHH Thiết bị Khoa học Kỹ thuật Việt Huy</v>
          </cell>
          <cell r="K1041" t="str">
            <v>Sacace Biotechnologies Srl</v>
          </cell>
          <cell r="L1041" t="str">
            <v>Italia</v>
          </cell>
          <cell r="M1041" t="str">
            <v/>
          </cell>
          <cell r="N1041" t="str">
            <v>3632NK/BYT-TB-CT</v>
          </cell>
          <cell r="O1041">
            <v>21500000</v>
          </cell>
          <cell r="P1041">
            <v>21500000</v>
          </cell>
          <cell r="Q1041">
            <v>21500000</v>
          </cell>
          <cell r="R1041">
            <v>21500000</v>
          </cell>
          <cell r="S1041" t="str">
            <v>23G24.L774</v>
          </cell>
          <cell r="T1041" t="str">
            <v>2850/QĐ-BVQY103</v>
          </cell>
          <cell r="U1041">
            <v>45960</v>
          </cell>
          <cell r="V1041">
            <v>0</v>
          </cell>
          <cell r="W1041">
            <v>0</v>
          </cell>
          <cell r="X1041">
            <v>1</v>
          </cell>
          <cell r="Y1041">
            <v>1</v>
          </cell>
          <cell r="Z1041">
            <v>0</v>
          </cell>
          <cell r="AA1041">
            <v>21500000</v>
          </cell>
          <cell r="AB1041">
            <v>21500000</v>
          </cell>
          <cell r="AC1041">
            <v>1</v>
          </cell>
          <cell r="AD1041">
            <v>21500000</v>
          </cell>
          <cell r="AE1041">
            <v>21500000</v>
          </cell>
          <cell r="AF1041">
            <v>0</v>
          </cell>
          <cell r="AG1041">
            <v>0</v>
          </cell>
          <cell r="AJ1041">
            <v>516917</v>
          </cell>
          <cell r="AK1041">
            <v>1</v>
          </cell>
        </row>
        <row r="1042">
          <cell r="E1042" t="str">
            <v>Kít phát hiện Mycobacterium tuberculosis</v>
          </cell>
          <cell r="F1042" t="str">
            <v>MTB Real-TM; B15-50FRT</v>
          </cell>
          <cell r="H1042" t="str">
            <v>Bộ</v>
          </cell>
          <cell r="I1042" t="str">
            <v/>
          </cell>
          <cell r="J1042" t="str">
            <v>Công ty TNHH Thiết bị Khoa học Kỹ thuật Việt Huy</v>
          </cell>
          <cell r="K1042" t="str">
            <v>Sacace Biotechnologies S.r.l.</v>
          </cell>
          <cell r="L1042" t="str">
            <v>Ý</v>
          </cell>
          <cell r="M1042" t="str">
            <v/>
          </cell>
          <cell r="N1042" t="str">
            <v>3632NK/BYT-TB-CT</v>
          </cell>
          <cell r="O1042">
            <v>8190000</v>
          </cell>
          <cell r="P1042">
            <v>8190000</v>
          </cell>
          <cell r="Q1042">
            <v>8190000</v>
          </cell>
          <cell r="R1042">
            <v>8190000</v>
          </cell>
          <cell r="S1042" t="str">
            <v>22H24.O760</v>
          </cell>
          <cell r="T1042" t="str">
            <v>2850/QĐ-BVQY103</v>
          </cell>
          <cell r="U1042">
            <v>46021</v>
          </cell>
          <cell r="V1042">
            <v>0</v>
          </cell>
          <cell r="W1042">
            <v>0</v>
          </cell>
          <cell r="X1042">
            <v>2</v>
          </cell>
          <cell r="Y1042">
            <v>2</v>
          </cell>
          <cell r="Z1042">
            <v>0</v>
          </cell>
          <cell r="AA1042">
            <v>8190000</v>
          </cell>
          <cell r="AB1042">
            <v>16380000</v>
          </cell>
          <cell r="AC1042">
            <v>2</v>
          </cell>
          <cell r="AD1042">
            <v>8190000</v>
          </cell>
          <cell r="AE1042">
            <v>16380000</v>
          </cell>
          <cell r="AF1042">
            <v>0</v>
          </cell>
          <cell r="AG1042">
            <v>0</v>
          </cell>
          <cell r="AJ1042">
            <v>518788</v>
          </cell>
          <cell r="AK1042">
            <v>3</v>
          </cell>
        </row>
        <row r="1043">
          <cell r="E1043" t="str">
            <v>Kít phát hiện Mycobacterium tuberculosis</v>
          </cell>
          <cell r="F1043" t="str">
            <v>MTB Real-TM; B15-50FRT</v>
          </cell>
          <cell r="H1043" t="str">
            <v>Bộ</v>
          </cell>
          <cell r="I1043" t="str">
            <v/>
          </cell>
          <cell r="J1043" t="str">
            <v>Công ty TNHH Thiết bị Khoa học Kỹ thuật Việt Huy</v>
          </cell>
          <cell r="K1043" t="str">
            <v>Sacace Biotechnologies S.r.l.</v>
          </cell>
          <cell r="L1043" t="str">
            <v>Ý</v>
          </cell>
          <cell r="M1043" t="str">
            <v/>
          </cell>
          <cell r="N1043" t="str">
            <v>3632NK/BYT-TB-CT</v>
          </cell>
          <cell r="O1043">
            <v>8190000</v>
          </cell>
          <cell r="P1043">
            <v>8190000</v>
          </cell>
          <cell r="Q1043">
            <v>8190000</v>
          </cell>
          <cell r="R1043">
            <v>8190000</v>
          </cell>
          <cell r="S1043" t="str">
            <v>01G24.L414</v>
          </cell>
          <cell r="T1043" t="str">
            <v>2850/QĐ-BVQY103</v>
          </cell>
          <cell r="U1043">
            <v>45991</v>
          </cell>
          <cell r="V1043">
            <v>0</v>
          </cell>
          <cell r="W1043">
            <v>0</v>
          </cell>
          <cell r="X1043">
            <v>1</v>
          </cell>
          <cell r="Y1043">
            <v>1</v>
          </cell>
          <cell r="Z1043">
            <v>0</v>
          </cell>
          <cell r="AA1043">
            <v>8190000</v>
          </cell>
          <cell r="AB1043">
            <v>8190000</v>
          </cell>
          <cell r="AC1043">
            <v>1</v>
          </cell>
          <cell r="AD1043">
            <v>8190000</v>
          </cell>
          <cell r="AE1043">
            <v>8190000</v>
          </cell>
          <cell r="AF1043">
            <v>0</v>
          </cell>
          <cell r="AG1043">
            <v>0</v>
          </cell>
          <cell r="AJ1043">
            <v>386673</v>
          </cell>
          <cell r="AK1043">
            <v>3</v>
          </cell>
        </row>
        <row r="1044">
          <cell r="E1044" t="str">
            <v>Kít phát hiện và định lượng EBV</v>
          </cell>
          <cell r="F1044" t="str">
            <v>V9-100FRT,
EBV Real-TM Quant</v>
          </cell>
          <cell r="H1044" t="str">
            <v>Test</v>
          </cell>
          <cell r="I1044" t="str">
            <v/>
          </cell>
          <cell r="J1044" t="str">
            <v>Công ty TNHH Thiết bị Khoa học Kỹ thuật Việt Huy</v>
          </cell>
          <cell r="K1044" t="str">
            <v>Sacace Biotechnologies Srl</v>
          </cell>
          <cell r="L1044" t="str">
            <v>Italia</v>
          </cell>
          <cell r="M1044" t="str">
            <v/>
          </cell>
          <cell r="N1044" t="str">
            <v>2400630ĐKLH/BYT-HTTB</v>
          </cell>
          <cell r="O1044">
            <v>260190</v>
          </cell>
          <cell r="P1044">
            <v>260190</v>
          </cell>
          <cell r="Q1044">
            <v>260190</v>
          </cell>
          <cell r="R1044">
            <v>260190</v>
          </cell>
          <cell r="S1044" t="str">
            <v>11C25.M760</v>
          </cell>
          <cell r="T1044" t="str">
            <v>823/QĐ_BVQY103</v>
          </cell>
          <cell r="U1044">
            <v>46142</v>
          </cell>
          <cell r="V1044">
            <v>0</v>
          </cell>
          <cell r="W1044">
            <v>0</v>
          </cell>
          <cell r="X1044">
            <v>196</v>
          </cell>
          <cell r="Y1044">
            <v>196</v>
          </cell>
          <cell r="Z1044">
            <v>0</v>
          </cell>
          <cell r="AA1044">
            <v>260190</v>
          </cell>
          <cell r="AB1044">
            <v>50997240</v>
          </cell>
          <cell r="AC1044">
            <v>196</v>
          </cell>
          <cell r="AD1044">
            <v>260190</v>
          </cell>
          <cell r="AE1044">
            <v>50997240</v>
          </cell>
          <cell r="AF1044">
            <v>0</v>
          </cell>
          <cell r="AG1044">
            <v>0</v>
          </cell>
          <cell r="AJ1044">
            <v>538442</v>
          </cell>
          <cell r="AK1044">
            <v>296</v>
          </cell>
        </row>
        <row r="1045">
          <cell r="E1045" t="str">
            <v>Kít phát hiện và định lượng EBV</v>
          </cell>
          <cell r="F1045" t="str">
            <v>V9-100FRT,
EBV Real-TM Quant</v>
          </cell>
          <cell r="H1045" t="str">
            <v>Test</v>
          </cell>
          <cell r="I1045" t="str">
            <v/>
          </cell>
          <cell r="J1045" t="str">
            <v>Công ty TNHH Thiết bị Khoa học Kỹ thuật Việt Huy</v>
          </cell>
          <cell r="K1045" t="str">
            <v>Sacace Biotechnologies Srl</v>
          </cell>
          <cell r="L1045" t="str">
            <v>Italia</v>
          </cell>
          <cell r="M1045" t="str">
            <v/>
          </cell>
          <cell r="N1045" t="str">
            <v>2400630ĐKLH/BYT-HTTB</v>
          </cell>
          <cell r="O1045">
            <v>260190</v>
          </cell>
          <cell r="P1045">
            <v>260190</v>
          </cell>
          <cell r="Q1045">
            <v>260190</v>
          </cell>
          <cell r="R1045">
            <v>260190</v>
          </cell>
          <cell r="S1045" t="str">
            <v>26H24.M289</v>
          </cell>
          <cell r="T1045" t="str">
            <v>4676/QĐ-BVQY103</v>
          </cell>
          <cell r="U1045">
            <v>45960</v>
          </cell>
          <cell r="V1045">
            <v>0</v>
          </cell>
          <cell r="W1045">
            <v>0</v>
          </cell>
          <cell r="X1045">
            <v>100</v>
          </cell>
          <cell r="Y1045">
            <v>100</v>
          </cell>
          <cell r="Z1045">
            <v>0</v>
          </cell>
          <cell r="AA1045">
            <v>260190</v>
          </cell>
          <cell r="AB1045">
            <v>26019000</v>
          </cell>
          <cell r="AC1045">
            <v>100</v>
          </cell>
          <cell r="AD1045">
            <v>260190</v>
          </cell>
          <cell r="AE1045">
            <v>26019000</v>
          </cell>
          <cell r="AF1045">
            <v>0</v>
          </cell>
          <cell r="AG1045">
            <v>0</v>
          </cell>
          <cell r="AJ1045">
            <v>523372</v>
          </cell>
          <cell r="AK1045">
            <v>296</v>
          </cell>
        </row>
        <row r="1046">
          <cell r="E1046" t="str">
            <v>Kít phát hiện vi khuẩn lao trên máy Realtime PCR</v>
          </cell>
          <cell r="F1046" t="str">
            <v>B15-50FRT, 
MTB Real-TM</v>
          </cell>
          <cell r="H1046" t="str">
            <v>Bộ</v>
          </cell>
          <cell r="I1046" t="str">
            <v/>
          </cell>
          <cell r="J1046" t="str">
            <v>Công ty TNHH Thiết bị Khoa học Kỹ thuật Việt Huy</v>
          </cell>
          <cell r="K1046" t="str">
            <v>Sacace Biotechnologies Srl</v>
          </cell>
          <cell r="L1046" t="str">
            <v>Italia</v>
          </cell>
          <cell r="M1046" t="str">
            <v/>
          </cell>
          <cell r="N1046" t="str">
            <v>2401110ĐKLH/BYT-HTTB</v>
          </cell>
          <cell r="O1046">
            <v>8190000</v>
          </cell>
          <cell r="P1046">
            <v>8190000</v>
          </cell>
          <cell r="Q1046">
            <v>8190000</v>
          </cell>
          <cell r="R1046">
            <v>8190000</v>
          </cell>
          <cell r="S1046" t="str">
            <v>06L24.K961</v>
          </cell>
          <cell r="T1046" t="str">
            <v>148/QĐ-BVQY103</v>
          </cell>
          <cell r="U1046">
            <v>46081</v>
          </cell>
          <cell r="V1046">
            <v>0</v>
          </cell>
          <cell r="W1046">
            <v>0</v>
          </cell>
          <cell r="X1046">
            <v>2</v>
          </cell>
          <cell r="Y1046">
            <v>2</v>
          </cell>
          <cell r="Z1046">
            <v>0</v>
          </cell>
          <cell r="AA1046">
            <v>8190000</v>
          </cell>
          <cell r="AB1046">
            <v>16380000</v>
          </cell>
          <cell r="AC1046">
            <v>2</v>
          </cell>
          <cell r="AD1046">
            <v>8190000</v>
          </cell>
          <cell r="AE1046">
            <v>16380000</v>
          </cell>
          <cell r="AF1046">
            <v>0</v>
          </cell>
          <cell r="AG1046">
            <v>0</v>
          </cell>
          <cell r="AJ1046">
            <v>538012</v>
          </cell>
          <cell r="AK1046">
            <v>2</v>
          </cell>
        </row>
        <row r="1047">
          <cell r="E1047" t="str">
            <v>Kit tách chiết DNA/ RNA</v>
          </cell>
          <cell r="F1047" t="str">
            <v>SM003, 
SaMag Viral Nucleic Acid Extraction kit</v>
          </cell>
          <cell r="H1047" t="str">
            <v>Test</v>
          </cell>
          <cell r="I1047" t="str">
            <v/>
          </cell>
          <cell r="J1047" t="str">
            <v>Công ty TNHH Thiết bị Khoa học Kỹ thuật Việt Huy</v>
          </cell>
          <cell r="K1047" t="str">
            <v>Sacace Biotechnologies Srl</v>
          </cell>
          <cell r="L1047" t="str">
            <v>Italia</v>
          </cell>
          <cell r="M1047" t="str">
            <v/>
          </cell>
          <cell r="N1047" t="str">
            <v>170001057/PCBA-HCM</v>
          </cell>
          <cell r="O1047">
            <v>132300</v>
          </cell>
          <cell r="P1047">
            <v>132300</v>
          </cell>
          <cell r="Q1047">
            <v>132300</v>
          </cell>
          <cell r="R1047">
            <v>132300</v>
          </cell>
          <cell r="S1047" t="str">
            <v>30H24.J533</v>
          </cell>
          <cell r="T1047" t="str">
            <v>4676/QĐ-BVQY103</v>
          </cell>
          <cell r="U1047">
            <v>45960</v>
          </cell>
          <cell r="V1047">
            <v>0</v>
          </cell>
          <cell r="W1047">
            <v>0</v>
          </cell>
          <cell r="X1047">
            <v>960</v>
          </cell>
          <cell r="Y1047">
            <v>960</v>
          </cell>
          <cell r="Z1047">
            <v>0</v>
          </cell>
          <cell r="AA1047">
            <v>132300</v>
          </cell>
          <cell r="AB1047">
            <v>127008000</v>
          </cell>
          <cell r="AC1047">
            <v>960</v>
          </cell>
          <cell r="AD1047">
            <v>132300</v>
          </cell>
          <cell r="AE1047">
            <v>127008000</v>
          </cell>
          <cell r="AF1047">
            <v>0</v>
          </cell>
          <cell r="AG1047">
            <v>0</v>
          </cell>
          <cell r="AJ1047">
            <v>529275</v>
          </cell>
          <cell r="AK1047">
            <v>1920</v>
          </cell>
        </row>
        <row r="1048">
          <cell r="E1048" t="str">
            <v>Kit tách chiết DNA/ RNA</v>
          </cell>
          <cell r="F1048" t="str">
            <v>SM003, 
SaMag Viral Nucleic Acid Extraction kit</v>
          </cell>
          <cell r="H1048" t="str">
            <v>Test</v>
          </cell>
          <cell r="I1048" t="str">
            <v/>
          </cell>
          <cell r="J1048" t="str">
            <v>Công ty TNHH Thiết bị Khoa học Kỹ thuật Việt Huy</v>
          </cell>
          <cell r="K1048" t="str">
            <v>Sacace Biotechnologies Srl</v>
          </cell>
          <cell r="L1048" t="str">
            <v>Italia</v>
          </cell>
          <cell r="M1048" t="str">
            <v/>
          </cell>
          <cell r="N1048" t="str">
            <v>170001057/PCBA-HCM</v>
          </cell>
          <cell r="O1048">
            <v>132300</v>
          </cell>
          <cell r="P1048">
            <v>132300</v>
          </cell>
          <cell r="Q1048">
            <v>132300</v>
          </cell>
          <cell r="R1048">
            <v>132300</v>
          </cell>
          <cell r="S1048" t="str">
            <v>16G24.P709</v>
          </cell>
          <cell r="T1048" t="str">
            <v>4676/QĐ-BVQY103</v>
          </cell>
          <cell r="U1048">
            <v>45960</v>
          </cell>
          <cell r="V1048">
            <v>0</v>
          </cell>
          <cell r="W1048">
            <v>0</v>
          </cell>
          <cell r="X1048">
            <v>384</v>
          </cell>
          <cell r="Y1048">
            <v>384</v>
          </cell>
          <cell r="Z1048">
            <v>0</v>
          </cell>
          <cell r="AA1048">
            <v>132300</v>
          </cell>
          <cell r="AB1048">
            <v>50803200</v>
          </cell>
          <cell r="AC1048">
            <v>384</v>
          </cell>
          <cell r="AD1048">
            <v>132300</v>
          </cell>
          <cell r="AE1048">
            <v>50803200</v>
          </cell>
          <cell r="AF1048">
            <v>0</v>
          </cell>
          <cell r="AG1048">
            <v>0</v>
          </cell>
          <cell r="AJ1048">
            <v>527139</v>
          </cell>
          <cell r="AK1048">
            <v>1920</v>
          </cell>
        </row>
        <row r="1049">
          <cell r="E1049" t="str">
            <v>Kit tách chiết DNA/ RNA</v>
          </cell>
          <cell r="F1049" t="str">
            <v>SM003, 
SaMag Viral Nucleic Acid Extraction kit</v>
          </cell>
          <cell r="H1049" t="str">
            <v>Test</v>
          </cell>
          <cell r="I1049" t="str">
            <v/>
          </cell>
          <cell r="J1049" t="str">
            <v>Công ty TNHH Thiết bị Khoa học Kỹ thuật Việt Huy</v>
          </cell>
          <cell r="K1049" t="str">
            <v>Sacace Biotechnologies Srl</v>
          </cell>
          <cell r="L1049" t="str">
            <v>Italia</v>
          </cell>
          <cell r="M1049" t="str">
            <v/>
          </cell>
          <cell r="N1049" t="str">
            <v>170001057/PCBA-HCM</v>
          </cell>
          <cell r="O1049">
            <v>132300</v>
          </cell>
          <cell r="P1049">
            <v>132300</v>
          </cell>
          <cell r="Q1049">
            <v>132300</v>
          </cell>
          <cell r="R1049">
            <v>132300</v>
          </cell>
          <cell r="S1049" t="str">
            <v>15G24.L760</v>
          </cell>
          <cell r="T1049" t="str">
            <v>4676/QĐ-BVQY103</v>
          </cell>
          <cell r="U1049">
            <v>45930</v>
          </cell>
          <cell r="V1049">
            <v>0</v>
          </cell>
          <cell r="W1049">
            <v>0</v>
          </cell>
          <cell r="X1049">
            <v>576</v>
          </cell>
          <cell r="Y1049">
            <v>576</v>
          </cell>
          <cell r="Z1049">
            <v>0</v>
          </cell>
          <cell r="AA1049">
            <v>132300</v>
          </cell>
          <cell r="AB1049">
            <v>76204800</v>
          </cell>
          <cell r="AC1049">
            <v>576</v>
          </cell>
          <cell r="AD1049">
            <v>132300</v>
          </cell>
          <cell r="AE1049">
            <v>76204800</v>
          </cell>
          <cell r="AF1049">
            <v>0</v>
          </cell>
          <cell r="AG1049">
            <v>0</v>
          </cell>
          <cell r="AJ1049">
            <v>523315</v>
          </cell>
          <cell r="AK1049">
            <v>1920</v>
          </cell>
        </row>
        <row r="1050">
          <cell r="E1050" t="str">
            <v>Kit tách DNA/RNA</v>
          </cell>
          <cell r="F1050" t="str">
            <v>SaMag Viral Nucleic Acid Extraction kit,  SM003</v>
          </cell>
          <cell r="H1050" t="str">
            <v>bộ</v>
          </cell>
          <cell r="I1050" t="str">
            <v/>
          </cell>
          <cell r="J1050" t="str">
            <v>Công ty TNHH Thiết bị Khoa học Kỹ thuật Việt Huy</v>
          </cell>
          <cell r="K1050" t="str">
            <v>Sacace Biotechnologies Srl</v>
          </cell>
          <cell r="L1050" t="str">
            <v>Ý</v>
          </cell>
          <cell r="M1050" t="str">
            <v/>
          </cell>
          <cell r="N1050" t="str">
            <v>170001057/PCBA-HCM</v>
          </cell>
          <cell r="O1050">
            <v>6350400</v>
          </cell>
          <cell r="P1050">
            <v>6350400</v>
          </cell>
          <cell r="Q1050">
            <v>6350400</v>
          </cell>
          <cell r="R1050">
            <v>6350400</v>
          </cell>
          <cell r="S1050" t="str">
            <v>15G24.L760</v>
          </cell>
          <cell r="T1050" t="str">
            <v>2850/QĐ-BVQY103</v>
          </cell>
          <cell r="U1050">
            <v>45930</v>
          </cell>
          <cell r="V1050">
            <v>0</v>
          </cell>
          <cell r="W1050">
            <v>0</v>
          </cell>
          <cell r="X1050">
            <v>21</v>
          </cell>
          <cell r="Y1050">
            <v>21</v>
          </cell>
          <cell r="Z1050">
            <v>0</v>
          </cell>
          <cell r="AA1050">
            <v>6350400</v>
          </cell>
          <cell r="AB1050">
            <v>133358400</v>
          </cell>
          <cell r="AC1050">
            <v>21</v>
          </cell>
          <cell r="AD1050">
            <v>6350400</v>
          </cell>
          <cell r="AE1050">
            <v>133358400</v>
          </cell>
          <cell r="AF1050">
            <v>0</v>
          </cell>
          <cell r="AG1050">
            <v>0</v>
          </cell>
          <cell r="AJ1050">
            <v>394959</v>
          </cell>
          <cell r="AK1050">
            <v>30</v>
          </cell>
        </row>
        <row r="1051">
          <cell r="E1051" t="str">
            <v>Kit tách DNA/RNA</v>
          </cell>
          <cell r="F1051" t="str">
            <v>SaMag Viral Nucleic Acid Extraction kit,  SM003</v>
          </cell>
          <cell r="H1051" t="str">
            <v>bộ</v>
          </cell>
          <cell r="I1051" t="str">
            <v/>
          </cell>
          <cell r="J1051" t="str">
            <v>Công ty TNHH Thiết bị Khoa học Kỹ thuật Việt Huy</v>
          </cell>
          <cell r="K1051" t="str">
            <v>Sacace Biotechnologies Srl</v>
          </cell>
          <cell r="L1051" t="str">
            <v>Ý</v>
          </cell>
          <cell r="M1051" t="str">
            <v/>
          </cell>
          <cell r="N1051" t="str">
            <v>170001057/PCBA-HCM</v>
          </cell>
          <cell r="O1051">
            <v>6350400</v>
          </cell>
          <cell r="P1051">
            <v>6350400</v>
          </cell>
          <cell r="Q1051">
            <v>6350400</v>
          </cell>
          <cell r="R1051">
            <v>6350400</v>
          </cell>
          <cell r="S1051" t="str">
            <v>11F24.T289</v>
          </cell>
          <cell r="T1051" t="str">
            <v>2850/QĐ-BVQY103</v>
          </cell>
          <cell r="U1051">
            <v>45930</v>
          </cell>
          <cell r="V1051">
            <v>0</v>
          </cell>
          <cell r="W1051">
            <v>0</v>
          </cell>
          <cell r="X1051">
            <v>9</v>
          </cell>
          <cell r="Y1051">
            <v>9</v>
          </cell>
          <cell r="Z1051">
            <v>0</v>
          </cell>
          <cell r="AA1051">
            <v>6350400</v>
          </cell>
          <cell r="AB1051">
            <v>57153600</v>
          </cell>
          <cell r="AC1051">
            <v>9</v>
          </cell>
          <cell r="AD1051">
            <v>6350400</v>
          </cell>
          <cell r="AE1051">
            <v>57153600</v>
          </cell>
          <cell r="AF1051">
            <v>0</v>
          </cell>
          <cell r="AG1051">
            <v>0</v>
          </cell>
          <cell r="AJ1051">
            <v>386667</v>
          </cell>
          <cell r="AK1051">
            <v>30</v>
          </cell>
        </row>
        <row r="1052">
          <cell r="E1052" t="str">
            <v>Kit xét nghiệm HLA B27</v>
          </cell>
          <cell r="F1052" t="str">
            <v>Anti-HLA-B27-FITC Anti-HLA-B7-PE; A07739</v>
          </cell>
          <cell r="H1052" t="str">
            <v>Lọ</v>
          </cell>
          <cell r="I1052" t="str">
            <v/>
          </cell>
          <cell r="J1052" t="str">
            <v>Công ty TNHH Kỹ thuật Thanh Hà</v>
          </cell>
          <cell r="K1052" t="str">
            <v>Immunotech S.A.S, Pháp</v>
          </cell>
          <cell r="L1052" t="str">
            <v>Pháp</v>
          </cell>
          <cell r="M1052" t="str">
            <v/>
          </cell>
          <cell r="N1052" t="str">
            <v>220001124/PCBB-BYT</v>
          </cell>
          <cell r="O1052">
            <v>11001900</v>
          </cell>
          <cell r="P1052">
            <v>11001900</v>
          </cell>
          <cell r="Q1052">
            <v>11001900</v>
          </cell>
          <cell r="R1052">
            <v>11001900</v>
          </cell>
          <cell r="S1052" t="str">
            <v>300002</v>
          </cell>
          <cell r="T1052" t="str">
            <v>779/QĐ-BVQY103</v>
          </cell>
          <cell r="U1052">
            <v>46395</v>
          </cell>
          <cell r="V1052">
            <v>0</v>
          </cell>
          <cell r="W1052">
            <v>0</v>
          </cell>
          <cell r="X1052">
            <v>1</v>
          </cell>
          <cell r="Y1052">
            <v>1</v>
          </cell>
          <cell r="Z1052">
            <v>0</v>
          </cell>
          <cell r="AA1052">
            <v>11001900</v>
          </cell>
          <cell r="AB1052">
            <v>11001900</v>
          </cell>
          <cell r="AC1052">
            <v>1</v>
          </cell>
          <cell r="AD1052">
            <v>11001900</v>
          </cell>
          <cell r="AE1052">
            <v>11001900</v>
          </cell>
          <cell r="AF1052">
            <v>0</v>
          </cell>
          <cell r="AG1052">
            <v>0</v>
          </cell>
          <cell r="AJ1052">
            <v>538855</v>
          </cell>
          <cell r="AK1052">
            <v>2</v>
          </cell>
        </row>
        <row r="1053">
          <cell r="E1053" t="str">
            <v>Kit xét nghiệm HLA B27</v>
          </cell>
          <cell r="F1053" t="str">
            <v>A07739
Anti-HLA-B27-FITC/Anti-HLA-B7-PE</v>
          </cell>
          <cell r="H1053" t="str">
            <v>Hộp</v>
          </cell>
          <cell r="I1053" t="str">
            <v/>
          </cell>
          <cell r="J1053" t="str">
            <v>Công ty TNHH Thiết bị Minh Tâm</v>
          </cell>
          <cell r="K1053" t="str">
            <v>Immunotech S.A.S., Pháp</v>
          </cell>
          <cell r="L1053" t="str">
            <v>Pháp</v>
          </cell>
          <cell r="M1053" t="str">
            <v/>
          </cell>
          <cell r="N1053" t="str">
            <v>220001124/PCBB-BYT</v>
          </cell>
          <cell r="O1053">
            <v>11001900</v>
          </cell>
          <cell r="P1053">
            <v>11001900</v>
          </cell>
          <cell r="Q1053">
            <v>11001900</v>
          </cell>
          <cell r="R1053">
            <v>11001900</v>
          </cell>
          <cell r="S1053" t="str">
            <v>200513</v>
          </cell>
          <cell r="T1053" t="str">
            <v>2963/QĐ-BVQY103</v>
          </cell>
          <cell r="U1053">
            <v>45682</v>
          </cell>
          <cell r="V1053">
            <v>0</v>
          </cell>
          <cell r="W1053">
            <v>0</v>
          </cell>
          <cell r="X1053">
            <v>1</v>
          </cell>
          <cell r="Y1053">
            <v>1</v>
          </cell>
          <cell r="Z1053">
            <v>0</v>
          </cell>
          <cell r="AA1053">
            <v>11001900</v>
          </cell>
          <cell r="AB1053">
            <v>11001900</v>
          </cell>
          <cell r="AC1053">
            <v>1</v>
          </cell>
          <cell r="AD1053">
            <v>11001900</v>
          </cell>
          <cell r="AE1053">
            <v>11001900</v>
          </cell>
          <cell r="AF1053">
            <v>0</v>
          </cell>
          <cell r="AG1053">
            <v>0</v>
          </cell>
          <cell r="AJ1053">
            <v>408105</v>
          </cell>
          <cell r="AK1053">
            <v>2</v>
          </cell>
        </row>
        <row r="1054">
          <cell r="E1054" t="str">
            <v>Kit xét nghiệm miễn dịch dòng tế bào Lympho T (CD3, CD4, CD8, CD45)</v>
          </cell>
          <cell r="F1054" t="str">
            <v>6607013
CYTO-STAT tetraCHROME  
CD45-FITC/CD4-RD1/CD8-ECD/CD3-PC5</v>
          </cell>
          <cell r="H1054" t="str">
            <v>Hộp</v>
          </cell>
          <cell r="I1054" t="str">
            <v/>
          </cell>
          <cell r="J1054" t="str">
            <v>Công ty TNHH Thiết bị Minh Tâm</v>
          </cell>
          <cell r="K1054" t="str">
            <v>Beckman Coulter, Inc., Mỹ</v>
          </cell>
          <cell r="L1054" t="str">
            <v>Hoa Kỳ</v>
          </cell>
          <cell r="M1054" t="str">
            <v/>
          </cell>
          <cell r="N1054" t="str">
            <v>10533NK/BYT-TB-CT</v>
          </cell>
          <cell r="O1054">
            <v>33555900</v>
          </cell>
          <cell r="P1054">
            <v>33555900</v>
          </cell>
          <cell r="Q1054">
            <v>33555900</v>
          </cell>
          <cell r="R1054">
            <v>33555900</v>
          </cell>
          <cell r="S1054" t="str">
            <v>7536413F</v>
          </cell>
          <cell r="T1054" t="str">
            <v>4682/QĐ-BVQY103</v>
          </cell>
          <cell r="U1054">
            <v>45825</v>
          </cell>
          <cell r="V1054">
            <v>0</v>
          </cell>
          <cell r="W1054">
            <v>0</v>
          </cell>
          <cell r="X1054">
            <v>2</v>
          </cell>
          <cell r="Y1054">
            <v>2</v>
          </cell>
          <cell r="Z1054">
            <v>0</v>
          </cell>
          <cell r="AA1054">
            <v>33555900</v>
          </cell>
          <cell r="AB1054">
            <v>67111800</v>
          </cell>
          <cell r="AC1054">
            <v>2</v>
          </cell>
          <cell r="AD1054">
            <v>33555900</v>
          </cell>
          <cell r="AE1054">
            <v>67111800</v>
          </cell>
          <cell r="AF1054">
            <v>0</v>
          </cell>
          <cell r="AG1054">
            <v>0</v>
          </cell>
          <cell r="AJ1054">
            <v>387100</v>
          </cell>
          <cell r="AK1054">
            <v>2</v>
          </cell>
        </row>
        <row r="1055">
          <cell r="E1055" t="str">
            <v>Kit xét nghiệm phát hiện đa hình gen DPYD</v>
          </cell>
          <cell r="F1055" t="str">
            <v>PGX-5FU XL StripAssay; 4-780</v>
          </cell>
          <cell r="H1055" t="str">
            <v>Bộ kit</v>
          </cell>
          <cell r="I1055" t="str">
            <v/>
          </cell>
          <cell r="J1055" t="str">
            <v>Công ty Cổ phần Thái Uyên</v>
          </cell>
          <cell r="K1055" t="str">
            <v>ViennaLab Diagnostics GmbH</v>
          </cell>
          <cell r="L1055" t="str">
            <v>Áo</v>
          </cell>
          <cell r="M1055" t="str">
            <v/>
          </cell>
          <cell r="N1055" t="str">
            <v>18492/BYT-TB-CT</v>
          </cell>
          <cell r="O1055">
            <v>29988000</v>
          </cell>
          <cell r="P1055">
            <v>29988000</v>
          </cell>
          <cell r="Q1055">
            <v>29988000</v>
          </cell>
          <cell r="R1055">
            <v>29988000</v>
          </cell>
          <cell r="S1055" t="str">
            <v>20-EL-24-014</v>
          </cell>
          <cell r="T1055" t="str">
            <v>1240/QĐ-BVQY103</v>
          </cell>
          <cell r="U1055">
            <v>46053</v>
          </cell>
          <cell r="V1055">
            <v>0</v>
          </cell>
          <cell r="W1055">
            <v>0</v>
          </cell>
          <cell r="X1055">
            <v>1</v>
          </cell>
          <cell r="Y1055">
            <v>1</v>
          </cell>
          <cell r="Z1055">
            <v>0</v>
          </cell>
          <cell r="AA1055">
            <v>29988000</v>
          </cell>
          <cell r="AB1055">
            <v>29988000</v>
          </cell>
          <cell r="AC1055">
            <v>1</v>
          </cell>
          <cell r="AD1055">
            <v>29988000</v>
          </cell>
          <cell r="AE1055">
            <v>29988000</v>
          </cell>
          <cell r="AF1055">
            <v>0</v>
          </cell>
          <cell r="AG1055">
            <v>0</v>
          </cell>
          <cell r="AJ1055">
            <v>542256</v>
          </cell>
          <cell r="AK1055">
            <v>1</v>
          </cell>
        </row>
        <row r="1056">
          <cell r="E1056" t="str">
            <v>Kit xét nghiệm phát hiện kháng nguyên, kháng thể virus HIV 1 và 2</v>
          </cell>
          <cell r="F1056" t="str">
            <v>7G79-09; Murex HIV Ag/Ab combination</v>
          </cell>
          <cell r="H1056" t="str">
            <v>Hộp</v>
          </cell>
          <cell r="I1056" t="str">
            <v/>
          </cell>
          <cell r="J1056" t="str">
            <v>Công ty Cổ phần thiêt bị Y tế VIMEC</v>
          </cell>
          <cell r="K1056" t="str">
            <v>Diasorin S.p.A - UK Branch</v>
          </cell>
          <cell r="L1056" t="str">
            <v>Anh</v>
          </cell>
          <cell r="M1056" t="str">
            <v/>
          </cell>
          <cell r="N1056" t="str">
            <v>QLSP-TTB-0787-14</v>
          </cell>
          <cell r="O1056">
            <v>4876200</v>
          </cell>
          <cell r="P1056">
            <v>4876200</v>
          </cell>
          <cell r="Q1056">
            <v>4876200</v>
          </cell>
          <cell r="R1056">
            <v>4876200</v>
          </cell>
          <cell r="S1056" t="str">
            <v>A002210</v>
          </cell>
          <cell r="T1056" t="str">
            <v>2965/QĐ-BVQY103</v>
          </cell>
          <cell r="U1056">
            <v>45961</v>
          </cell>
          <cell r="V1056">
            <v>0</v>
          </cell>
          <cell r="W1056">
            <v>0</v>
          </cell>
          <cell r="X1056">
            <v>10</v>
          </cell>
          <cell r="Y1056">
            <v>10</v>
          </cell>
          <cell r="Z1056">
            <v>0</v>
          </cell>
          <cell r="AA1056">
            <v>4876200</v>
          </cell>
          <cell r="AB1056">
            <v>48762000</v>
          </cell>
          <cell r="AC1056">
            <v>10</v>
          </cell>
          <cell r="AD1056">
            <v>4876200</v>
          </cell>
          <cell r="AE1056">
            <v>48762000</v>
          </cell>
          <cell r="AF1056">
            <v>0</v>
          </cell>
          <cell r="AG1056">
            <v>0</v>
          </cell>
          <cell r="AJ1056">
            <v>527165</v>
          </cell>
          <cell r="AK1056">
            <v>39</v>
          </cell>
        </row>
        <row r="1057">
          <cell r="E1057" t="str">
            <v>Kit xét nghiệm phát hiện kháng nguyên, kháng thể virus HIV 1 và 2</v>
          </cell>
          <cell r="F1057" t="str">
            <v>7G79-09; Murex HIV Ag/Ab combination</v>
          </cell>
          <cell r="H1057" t="str">
            <v>Hộp</v>
          </cell>
          <cell r="I1057" t="str">
            <v/>
          </cell>
          <cell r="J1057" t="str">
            <v>Công ty Cổ phần thiêt bị Y tế VIMEC</v>
          </cell>
          <cell r="K1057" t="str">
            <v>Diasorin S.p.A - UK Branch</v>
          </cell>
          <cell r="L1057" t="str">
            <v>Anh</v>
          </cell>
          <cell r="M1057" t="str">
            <v/>
          </cell>
          <cell r="N1057" t="str">
            <v>QLSP-TTB-0787-14</v>
          </cell>
          <cell r="O1057">
            <v>4876200</v>
          </cell>
          <cell r="P1057">
            <v>4876200</v>
          </cell>
          <cell r="Q1057">
            <v>4876200</v>
          </cell>
          <cell r="R1057">
            <v>4876200</v>
          </cell>
          <cell r="S1057" t="str">
            <v>A001910</v>
          </cell>
          <cell r="T1057" t="str">
            <v>2965/QĐ-BVQY103</v>
          </cell>
          <cell r="U1057">
            <v>45900</v>
          </cell>
          <cell r="V1057">
            <v>0</v>
          </cell>
          <cell r="W1057">
            <v>0</v>
          </cell>
          <cell r="X1057">
            <v>12</v>
          </cell>
          <cell r="Y1057">
            <v>12</v>
          </cell>
          <cell r="Z1057">
            <v>0</v>
          </cell>
          <cell r="AA1057">
            <v>4876200</v>
          </cell>
          <cell r="AB1057">
            <v>58514400</v>
          </cell>
          <cell r="AC1057">
            <v>12</v>
          </cell>
          <cell r="AD1057">
            <v>4876200</v>
          </cell>
          <cell r="AE1057">
            <v>58514400</v>
          </cell>
          <cell r="AF1057">
            <v>0</v>
          </cell>
          <cell r="AG1057">
            <v>0</v>
          </cell>
          <cell r="AJ1057">
            <v>524184</v>
          </cell>
          <cell r="AK1057">
            <v>39</v>
          </cell>
        </row>
        <row r="1058">
          <cell r="E1058" t="str">
            <v>Kit xét nghiệm phát hiện kháng nguyên, kháng thể virus HIV 1 và 2</v>
          </cell>
          <cell r="F1058" t="str">
            <v>7G79-09; Murex HIV Ag/Ab combination</v>
          </cell>
          <cell r="H1058" t="str">
            <v>Hộp</v>
          </cell>
          <cell r="I1058" t="str">
            <v/>
          </cell>
          <cell r="J1058" t="str">
            <v>Công ty Cổ phần thiêt bị Y tế VIMEC</v>
          </cell>
          <cell r="K1058" t="str">
            <v>Diasorin S.p.A - UK Branch</v>
          </cell>
          <cell r="L1058" t="str">
            <v>Anh</v>
          </cell>
          <cell r="M1058" t="str">
            <v/>
          </cell>
          <cell r="N1058" t="str">
            <v>QLSP-TTB-0787-14</v>
          </cell>
          <cell r="O1058">
            <v>4876200</v>
          </cell>
          <cell r="P1058">
            <v>4876200</v>
          </cell>
          <cell r="Q1058">
            <v>4876200</v>
          </cell>
          <cell r="R1058">
            <v>4876200</v>
          </cell>
          <cell r="S1058" t="str">
            <v>E099210</v>
          </cell>
          <cell r="T1058" t="str">
            <v>2965/QĐ-BVQY103</v>
          </cell>
          <cell r="U1058">
            <v>45838</v>
          </cell>
          <cell r="V1058">
            <v>0</v>
          </cell>
          <cell r="W1058">
            <v>0</v>
          </cell>
          <cell r="X1058">
            <v>3</v>
          </cell>
          <cell r="Y1058">
            <v>3</v>
          </cell>
          <cell r="Z1058">
            <v>0</v>
          </cell>
          <cell r="AA1058">
            <v>4876200</v>
          </cell>
          <cell r="AB1058">
            <v>14628600</v>
          </cell>
          <cell r="AC1058">
            <v>3</v>
          </cell>
          <cell r="AD1058">
            <v>4876200</v>
          </cell>
          <cell r="AE1058">
            <v>14628600</v>
          </cell>
          <cell r="AF1058">
            <v>0</v>
          </cell>
          <cell r="AG1058">
            <v>0</v>
          </cell>
          <cell r="AJ1058">
            <v>524183</v>
          </cell>
          <cell r="AK1058">
            <v>39</v>
          </cell>
        </row>
        <row r="1059">
          <cell r="E1059" t="str">
            <v>Kit xét nghiệm phát hiện kháng nguyên, kháng thể virus HIV 1 và 2</v>
          </cell>
          <cell r="F1059" t="str">
            <v>7G79-09; Murex HIV Ag/Ab combination</v>
          </cell>
          <cell r="H1059" t="str">
            <v>Hộp</v>
          </cell>
          <cell r="I1059" t="str">
            <v/>
          </cell>
          <cell r="J1059" t="str">
            <v>Công ty Cổ phần thiêt bị Y tế VIMEC</v>
          </cell>
          <cell r="K1059" t="str">
            <v>Diasorin S.p.A - UK Branch</v>
          </cell>
          <cell r="L1059" t="str">
            <v>Anh</v>
          </cell>
          <cell r="M1059" t="str">
            <v/>
          </cell>
          <cell r="N1059" t="str">
            <v>QLSP-TTB-0787-14</v>
          </cell>
          <cell r="O1059">
            <v>4876200</v>
          </cell>
          <cell r="P1059">
            <v>4876200</v>
          </cell>
          <cell r="Q1059">
            <v>4876200</v>
          </cell>
          <cell r="R1059">
            <v>4876200</v>
          </cell>
          <cell r="S1059" t="str">
            <v>E057810</v>
          </cell>
          <cell r="T1059" t="str">
            <v>2965/QĐ-BVQY103</v>
          </cell>
          <cell r="U1059">
            <v>45777</v>
          </cell>
          <cell r="V1059">
            <v>0</v>
          </cell>
          <cell r="W1059">
            <v>0</v>
          </cell>
          <cell r="X1059">
            <v>1</v>
          </cell>
          <cell r="Y1059">
            <v>1</v>
          </cell>
          <cell r="Z1059">
            <v>0</v>
          </cell>
          <cell r="AA1059">
            <v>4876200</v>
          </cell>
          <cell r="AB1059">
            <v>4876200</v>
          </cell>
          <cell r="AC1059">
            <v>1</v>
          </cell>
          <cell r="AD1059">
            <v>4876200</v>
          </cell>
          <cell r="AE1059">
            <v>4876200</v>
          </cell>
          <cell r="AF1059">
            <v>0</v>
          </cell>
          <cell r="AG1059">
            <v>0</v>
          </cell>
          <cell r="AJ1059">
            <v>394449</v>
          </cell>
          <cell r="AK1059">
            <v>39</v>
          </cell>
        </row>
        <row r="1060">
          <cell r="E1060" t="str">
            <v>Kit xét nghiệm phát hiện kháng nguyên, kháng thể virus HIV 1 và 2</v>
          </cell>
          <cell r="F1060" t="str">
            <v>7G79-09; Murex HIV Ag/Ab combination</v>
          </cell>
          <cell r="H1060" t="str">
            <v>Hộp</v>
          </cell>
          <cell r="I1060" t="str">
            <v/>
          </cell>
          <cell r="J1060" t="str">
            <v>Công ty Cổ phần thiêt bị Y tế VIMEC</v>
          </cell>
          <cell r="K1060" t="str">
            <v>Diasorin S.p.A - UK Branch</v>
          </cell>
          <cell r="L1060" t="str">
            <v>Anh</v>
          </cell>
          <cell r="M1060" t="str">
            <v/>
          </cell>
          <cell r="N1060" t="str">
            <v>QLSP-TTB-0787-14</v>
          </cell>
          <cell r="O1060">
            <v>4876200</v>
          </cell>
          <cell r="P1060">
            <v>4876200</v>
          </cell>
          <cell r="Q1060">
            <v>4876200</v>
          </cell>
          <cell r="R1060">
            <v>4876200</v>
          </cell>
          <cell r="S1060" t="str">
            <v>E053410</v>
          </cell>
          <cell r="T1060" t="str">
            <v>2965/QĐ-BVQY103</v>
          </cell>
          <cell r="U1060">
            <v>45657</v>
          </cell>
          <cell r="V1060">
            <v>0</v>
          </cell>
          <cell r="W1060">
            <v>0</v>
          </cell>
          <cell r="X1060">
            <v>13</v>
          </cell>
          <cell r="Y1060">
            <v>13</v>
          </cell>
          <cell r="Z1060">
            <v>0</v>
          </cell>
          <cell r="AA1060">
            <v>4876200</v>
          </cell>
          <cell r="AB1060">
            <v>63390600</v>
          </cell>
          <cell r="AC1060">
            <v>13</v>
          </cell>
          <cell r="AD1060">
            <v>4876200</v>
          </cell>
          <cell r="AE1060">
            <v>63390600</v>
          </cell>
          <cell r="AF1060">
            <v>0</v>
          </cell>
          <cell r="AG1060">
            <v>0</v>
          </cell>
          <cell r="AJ1060">
            <v>390731</v>
          </cell>
          <cell r="AK1060">
            <v>39</v>
          </cell>
        </row>
        <row r="1061">
          <cell r="E1061" t="str">
            <v>Kháng thể AMACR</v>
          </cell>
          <cell r="F1061" t="str">
            <v>AMACR / P504S (13H4); MAD-000305QD-7</v>
          </cell>
          <cell r="H1061" t="str">
            <v>Lọ</v>
          </cell>
          <cell r="I1061" t="str">
            <v/>
          </cell>
          <cell r="J1061" t="str">
            <v>Công ty cổ phần đầu tư và phát triển Ecolink</v>
          </cell>
          <cell r="K1061" t="str">
            <v>Vitro, S.A</v>
          </cell>
          <cell r="L1061" t="str">
            <v>Tây Ban Nha</v>
          </cell>
          <cell r="M1061" t="str">
            <v/>
          </cell>
          <cell r="N1061" t="str">
            <v>230001053/PCBA-HN</v>
          </cell>
          <cell r="O1061">
            <v>8835000</v>
          </cell>
          <cell r="P1061">
            <v>8835000</v>
          </cell>
          <cell r="Q1061">
            <v>8835000</v>
          </cell>
          <cell r="R1061">
            <v>8835000</v>
          </cell>
          <cell r="S1061" t="str">
            <v>13H4-A0004</v>
          </cell>
          <cell r="T1061" t="str">
            <v>1895/QĐ-BVQY103</v>
          </cell>
          <cell r="U1061">
            <v>46418</v>
          </cell>
          <cell r="V1061">
            <v>0</v>
          </cell>
          <cell r="W1061">
            <v>0</v>
          </cell>
          <cell r="X1061">
            <v>1</v>
          </cell>
          <cell r="Y1061">
            <v>1</v>
          </cell>
          <cell r="Z1061">
            <v>0</v>
          </cell>
          <cell r="AA1061">
            <v>8835000</v>
          </cell>
          <cell r="AB1061">
            <v>8835000</v>
          </cell>
          <cell r="AC1061">
            <v>0</v>
          </cell>
          <cell r="AD1061">
            <v>0</v>
          </cell>
          <cell r="AE1061">
            <v>0</v>
          </cell>
          <cell r="AF1061">
            <v>1</v>
          </cell>
          <cell r="AG1061">
            <v>8835000</v>
          </cell>
          <cell r="AJ1061">
            <v>550165</v>
          </cell>
          <cell r="AK1061">
            <v>1</v>
          </cell>
        </row>
        <row r="1062">
          <cell r="E1062" t="str">
            <v>Kháng thể Anti A</v>
          </cell>
          <cell r="F1062" t="str">
            <v>Anti A</v>
          </cell>
          <cell r="H1062" t="str">
            <v>Lọ</v>
          </cell>
          <cell r="I1062" t="str">
            <v/>
          </cell>
          <cell r="J1062" t="str">
            <v>Công ty Cổ phần Thương mại Thiên Lương</v>
          </cell>
          <cell r="K1062" t="str">
            <v>Spectrum Diagnostics</v>
          </cell>
          <cell r="L1062" t="str">
            <v>Ai Cập</v>
          </cell>
          <cell r="M1062" t="str">
            <v/>
          </cell>
          <cell r="N1062" t="str">
            <v>SPCĐ-TTB-750-19</v>
          </cell>
          <cell r="O1062">
            <v>68880</v>
          </cell>
          <cell r="P1062">
            <v>68880</v>
          </cell>
          <cell r="Q1062">
            <v>68880</v>
          </cell>
          <cell r="R1062">
            <v>68880</v>
          </cell>
          <cell r="S1062" t="str">
            <v>SANAT0204025</v>
          </cell>
          <cell r="T1062" t="str">
            <v>1700/QĐ-BVQY103</v>
          </cell>
          <cell r="U1062">
            <v>46418</v>
          </cell>
          <cell r="V1062">
            <v>0</v>
          </cell>
          <cell r="W1062">
            <v>0</v>
          </cell>
          <cell r="X1062">
            <v>20</v>
          </cell>
          <cell r="Y1062">
            <v>20</v>
          </cell>
          <cell r="Z1062">
            <v>0</v>
          </cell>
          <cell r="AA1062">
            <v>68880</v>
          </cell>
          <cell r="AB1062">
            <v>1377600</v>
          </cell>
          <cell r="AC1062">
            <v>20</v>
          </cell>
          <cell r="AD1062">
            <v>68880</v>
          </cell>
          <cell r="AE1062">
            <v>1377600</v>
          </cell>
          <cell r="AF1062">
            <v>0</v>
          </cell>
          <cell r="AG1062">
            <v>0</v>
          </cell>
          <cell r="AJ1062">
            <v>540997</v>
          </cell>
          <cell r="AK1062">
            <v>240</v>
          </cell>
        </row>
        <row r="1063">
          <cell r="E1063" t="str">
            <v>Kháng thể Anti A</v>
          </cell>
          <cell r="F1063" t="str">
            <v>Anti A</v>
          </cell>
          <cell r="H1063" t="str">
            <v>Lọ</v>
          </cell>
          <cell r="I1063" t="str">
            <v/>
          </cell>
          <cell r="J1063" t="str">
            <v>Công ty Cổ phần Thương mại Thiên Lương</v>
          </cell>
          <cell r="K1063" t="str">
            <v>Spectrum Diagnostics</v>
          </cell>
          <cell r="L1063" t="str">
            <v>Ai Cập</v>
          </cell>
          <cell r="M1063" t="str">
            <v/>
          </cell>
          <cell r="N1063" t="str">
            <v>SPCĐ-TTB-750-19</v>
          </cell>
          <cell r="O1063">
            <v>68880</v>
          </cell>
          <cell r="P1063">
            <v>68880</v>
          </cell>
          <cell r="Q1063">
            <v>68880</v>
          </cell>
          <cell r="R1063">
            <v>68880</v>
          </cell>
          <cell r="S1063" t="str">
            <v>SANAT0308024</v>
          </cell>
          <cell r="T1063" t="str">
            <v>1700/QĐ-BVQY103</v>
          </cell>
          <cell r="U1063">
            <v>46203</v>
          </cell>
          <cell r="V1063">
            <v>0</v>
          </cell>
          <cell r="W1063">
            <v>0</v>
          </cell>
          <cell r="X1063">
            <v>30</v>
          </cell>
          <cell r="Y1063">
            <v>30</v>
          </cell>
          <cell r="Z1063">
            <v>0</v>
          </cell>
          <cell r="AA1063">
            <v>68880</v>
          </cell>
          <cell r="AB1063">
            <v>2066400</v>
          </cell>
          <cell r="AC1063">
            <v>30</v>
          </cell>
          <cell r="AD1063">
            <v>68880</v>
          </cell>
          <cell r="AE1063">
            <v>2066400</v>
          </cell>
          <cell r="AF1063">
            <v>0</v>
          </cell>
          <cell r="AG1063">
            <v>0</v>
          </cell>
          <cell r="AJ1063">
            <v>540994</v>
          </cell>
          <cell r="AK1063">
            <v>240</v>
          </cell>
        </row>
        <row r="1064">
          <cell r="E1064" t="str">
            <v>Kháng thể Anti A</v>
          </cell>
          <cell r="F1064" t="str">
            <v>Anti A</v>
          </cell>
          <cell r="H1064" t="str">
            <v>Lọ</v>
          </cell>
          <cell r="I1064" t="str">
            <v/>
          </cell>
          <cell r="J1064" t="str">
            <v>Công ty Cổ phần Thương mại Thiên Lương</v>
          </cell>
          <cell r="K1064" t="str">
            <v>Spectrum Diagnostics</v>
          </cell>
          <cell r="L1064" t="str">
            <v>Ai Cập</v>
          </cell>
          <cell r="M1064" t="str">
            <v/>
          </cell>
          <cell r="N1064" t="str">
            <v>SPCĐ-TTB-750-19</v>
          </cell>
          <cell r="O1064">
            <v>68880</v>
          </cell>
          <cell r="P1064">
            <v>68880</v>
          </cell>
          <cell r="Q1064">
            <v>68880</v>
          </cell>
          <cell r="R1064">
            <v>68880</v>
          </cell>
          <cell r="S1064" t="str">
            <v>SANAT0110024</v>
          </cell>
          <cell r="T1064" t="str">
            <v>2963/QĐ-BVQY103</v>
          </cell>
          <cell r="U1064">
            <v>46203</v>
          </cell>
          <cell r="V1064">
            <v>0</v>
          </cell>
          <cell r="W1064">
            <v>0</v>
          </cell>
          <cell r="X1064">
            <v>150</v>
          </cell>
          <cell r="Y1064">
            <v>150</v>
          </cell>
          <cell r="Z1064">
            <v>0</v>
          </cell>
          <cell r="AA1064">
            <v>68880</v>
          </cell>
          <cell r="AB1064">
            <v>10332000</v>
          </cell>
          <cell r="AC1064">
            <v>150</v>
          </cell>
          <cell r="AD1064">
            <v>68880</v>
          </cell>
          <cell r="AE1064">
            <v>10332000</v>
          </cell>
          <cell r="AF1064">
            <v>0</v>
          </cell>
          <cell r="AG1064">
            <v>0</v>
          </cell>
          <cell r="AJ1064">
            <v>522041</v>
          </cell>
          <cell r="AK1064">
            <v>240</v>
          </cell>
        </row>
        <row r="1065">
          <cell r="E1065" t="str">
            <v>Kháng thể Anti A</v>
          </cell>
          <cell r="F1065" t="str">
            <v>Anti A</v>
          </cell>
          <cell r="H1065" t="str">
            <v>Lọ</v>
          </cell>
          <cell r="I1065" t="str">
            <v/>
          </cell>
          <cell r="J1065" t="str">
            <v>Bệnh viện Quân y 103</v>
          </cell>
          <cell r="K1065" t="str">
            <v>Spectrum Diagnostics</v>
          </cell>
          <cell r="L1065" t="str">
            <v>Ai Cập</v>
          </cell>
          <cell r="M1065" t="str">
            <v/>
          </cell>
          <cell r="N1065" t="str">
            <v>SPCĐ-TTB-750-19</v>
          </cell>
          <cell r="O1065">
            <v>68880</v>
          </cell>
          <cell r="P1065">
            <v>68880</v>
          </cell>
          <cell r="Q1065">
            <v>68880</v>
          </cell>
          <cell r="R1065">
            <v>68880</v>
          </cell>
          <cell r="S1065" t="str">
            <v>AT0206024</v>
          </cell>
          <cell r="T1065" t="str">
            <v>nhập trả từ HHTM</v>
          </cell>
          <cell r="U1065">
            <v>46112</v>
          </cell>
          <cell r="V1065">
            <v>0</v>
          </cell>
          <cell r="W1065">
            <v>0</v>
          </cell>
          <cell r="X1065">
            <v>10</v>
          </cell>
          <cell r="Y1065">
            <v>10</v>
          </cell>
          <cell r="Z1065">
            <v>0</v>
          </cell>
          <cell r="AA1065">
            <v>68880</v>
          </cell>
          <cell r="AB1065">
            <v>688800</v>
          </cell>
          <cell r="AC1065">
            <v>10</v>
          </cell>
          <cell r="AD1065">
            <v>68880</v>
          </cell>
          <cell r="AE1065">
            <v>688800</v>
          </cell>
          <cell r="AF1065">
            <v>0</v>
          </cell>
          <cell r="AG1065">
            <v>0</v>
          </cell>
          <cell r="AJ1065">
            <v>394747</v>
          </cell>
          <cell r="AK1065">
            <v>240</v>
          </cell>
        </row>
        <row r="1066">
          <cell r="E1066" t="str">
            <v>Kháng thể Anti A</v>
          </cell>
          <cell r="F1066" t="str">
            <v>Anti A</v>
          </cell>
          <cell r="H1066" t="str">
            <v>Lọ</v>
          </cell>
          <cell r="I1066" t="str">
            <v/>
          </cell>
          <cell r="J1066" t="str">
            <v>Công ty Cổ phần Thương mại Thiên Lương</v>
          </cell>
          <cell r="K1066" t="str">
            <v>Spectrum Diagnostics</v>
          </cell>
          <cell r="L1066" t="str">
            <v>Ai Cập</v>
          </cell>
          <cell r="M1066" t="str">
            <v/>
          </cell>
          <cell r="N1066" t="str">
            <v>SPCĐ-TTB-750-19</v>
          </cell>
          <cell r="O1066">
            <v>68880</v>
          </cell>
          <cell r="P1066">
            <v>68880</v>
          </cell>
          <cell r="Q1066">
            <v>68880</v>
          </cell>
          <cell r="R1066">
            <v>68880</v>
          </cell>
          <cell r="S1066" t="str">
            <v>SANAT0106024</v>
          </cell>
          <cell r="T1066" t="str">
            <v>2963/QĐ-BVQY103</v>
          </cell>
          <cell r="U1066">
            <v>46112</v>
          </cell>
          <cell r="V1066">
            <v>0</v>
          </cell>
          <cell r="W1066">
            <v>0</v>
          </cell>
          <cell r="X1066">
            <v>30</v>
          </cell>
          <cell r="Y1066">
            <v>30</v>
          </cell>
          <cell r="Z1066">
            <v>0</v>
          </cell>
          <cell r="AA1066">
            <v>68880</v>
          </cell>
          <cell r="AB1066">
            <v>2066400</v>
          </cell>
          <cell r="AC1066">
            <v>30</v>
          </cell>
          <cell r="AD1066">
            <v>68880</v>
          </cell>
          <cell r="AE1066">
            <v>2066400</v>
          </cell>
          <cell r="AF1066">
            <v>0</v>
          </cell>
          <cell r="AG1066">
            <v>0</v>
          </cell>
          <cell r="AJ1066">
            <v>387116</v>
          </cell>
          <cell r="AK1066">
            <v>240</v>
          </cell>
        </row>
        <row r="1067">
          <cell r="E1067" t="str">
            <v>Kháng thể Anti AB</v>
          </cell>
          <cell r="F1067" t="str">
            <v>Anti AB</v>
          </cell>
          <cell r="H1067" t="str">
            <v>Lọ</v>
          </cell>
          <cell r="I1067" t="str">
            <v/>
          </cell>
          <cell r="J1067" t="str">
            <v>Công ty Cổ phần Thương mại Thiên Lương</v>
          </cell>
          <cell r="K1067" t="str">
            <v>Spectrum Diagnostics</v>
          </cell>
          <cell r="L1067" t="str">
            <v>Ai Cập</v>
          </cell>
          <cell r="M1067" t="str">
            <v/>
          </cell>
          <cell r="N1067" t="str">
            <v>SPCĐ-TTB-751-19</v>
          </cell>
          <cell r="O1067">
            <v>68880</v>
          </cell>
          <cell r="P1067">
            <v>68880</v>
          </cell>
          <cell r="Q1067">
            <v>68880</v>
          </cell>
          <cell r="R1067">
            <v>68880</v>
          </cell>
          <cell r="S1067" t="str">
            <v>SANAB0104025</v>
          </cell>
          <cell r="T1067" t="str">
            <v>1700/QĐ-BVQY103</v>
          </cell>
          <cell r="U1067">
            <v>46418</v>
          </cell>
          <cell r="V1067">
            <v>0</v>
          </cell>
          <cell r="W1067">
            <v>0</v>
          </cell>
          <cell r="X1067">
            <v>20</v>
          </cell>
          <cell r="Y1067">
            <v>20</v>
          </cell>
          <cell r="Z1067">
            <v>0</v>
          </cell>
          <cell r="AA1067">
            <v>68880</v>
          </cell>
          <cell r="AB1067">
            <v>1377600</v>
          </cell>
          <cell r="AC1067">
            <v>20</v>
          </cell>
          <cell r="AD1067">
            <v>68880</v>
          </cell>
          <cell r="AE1067">
            <v>1377600</v>
          </cell>
          <cell r="AF1067">
            <v>0</v>
          </cell>
          <cell r="AG1067">
            <v>0</v>
          </cell>
          <cell r="AJ1067">
            <v>540999</v>
          </cell>
          <cell r="AK1067">
            <v>200</v>
          </cell>
        </row>
        <row r="1068">
          <cell r="E1068" t="str">
            <v>Kháng thể Anti AB</v>
          </cell>
          <cell r="F1068" t="str">
            <v>Anti AB</v>
          </cell>
          <cell r="H1068" t="str">
            <v>Lọ</v>
          </cell>
          <cell r="I1068" t="str">
            <v/>
          </cell>
          <cell r="J1068" t="str">
            <v>Công ty Cổ phần Thương mại Thiên Lương</v>
          </cell>
          <cell r="K1068" t="str">
            <v>Spectrum Diagnostics</v>
          </cell>
          <cell r="L1068" t="str">
            <v>Ai Cập</v>
          </cell>
          <cell r="M1068" t="str">
            <v/>
          </cell>
          <cell r="N1068" t="str">
            <v>SPCĐ-TTB-751-19</v>
          </cell>
          <cell r="O1068">
            <v>68880</v>
          </cell>
          <cell r="P1068">
            <v>68880</v>
          </cell>
          <cell r="Q1068">
            <v>68880</v>
          </cell>
          <cell r="R1068">
            <v>68880</v>
          </cell>
          <cell r="S1068" t="str">
            <v>SANAB0212024</v>
          </cell>
          <cell r="T1068" t="str">
            <v>1700/QĐ-BVQY103</v>
          </cell>
          <cell r="U1068">
            <v>46295</v>
          </cell>
          <cell r="V1068">
            <v>0</v>
          </cell>
          <cell r="W1068">
            <v>0</v>
          </cell>
          <cell r="X1068">
            <v>70</v>
          </cell>
          <cell r="Y1068">
            <v>70</v>
          </cell>
          <cell r="Z1068">
            <v>0</v>
          </cell>
          <cell r="AA1068">
            <v>68880</v>
          </cell>
          <cell r="AB1068">
            <v>4821600</v>
          </cell>
          <cell r="AC1068">
            <v>70</v>
          </cell>
          <cell r="AD1068">
            <v>68880</v>
          </cell>
          <cell r="AE1068">
            <v>4821600</v>
          </cell>
          <cell r="AF1068">
            <v>0</v>
          </cell>
          <cell r="AG1068">
            <v>0</v>
          </cell>
          <cell r="AJ1068">
            <v>540846</v>
          </cell>
          <cell r="AK1068">
            <v>200</v>
          </cell>
        </row>
        <row r="1069">
          <cell r="E1069" t="str">
            <v>Kháng thể Anti AB</v>
          </cell>
          <cell r="F1069" t="str">
            <v>Anti AB</v>
          </cell>
          <cell r="H1069" t="str">
            <v>Lọ</v>
          </cell>
          <cell r="I1069" t="str">
            <v/>
          </cell>
          <cell r="J1069" t="str">
            <v>Công ty Cổ phần Thương mại Thiên Lương</v>
          </cell>
          <cell r="K1069" t="str">
            <v>Spectrum Diagnostics</v>
          </cell>
          <cell r="L1069" t="str">
            <v>Ai Cập</v>
          </cell>
          <cell r="M1069" t="str">
            <v/>
          </cell>
          <cell r="N1069" t="str">
            <v>SPCĐ-TTB-751-19</v>
          </cell>
          <cell r="O1069">
            <v>68880</v>
          </cell>
          <cell r="P1069">
            <v>68880</v>
          </cell>
          <cell r="Q1069">
            <v>68880</v>
          </cell>
          <cell r="R1069">
            <v>68880</v>
          </cell>
          <cell r="S1069" t="str">
            <v>SANAB0109024</v>
          </cell>
          <cell r="T1069" t="str">
            <v>4574/QĐ-BVQY103</v>
          </cell>
          <cell r="U1069">
            <v>46203</v>
          </cell>
          <cell r="V1069">
            <v>0</v>
          </cell>
          <cell r="W1069">
            <v>0</v>
          </cell>
          <cell r="X1069">
            <v>40</v>
          </cell>
          <cell r="Y1069">
            <v>40</v>
          </cell>
          <cell r="Z1069">
            <v>0</v>
          </cell>
          <cell r="AA1069">
            <v>68880</v>
          </cell>
          <cell r="AB1069">
            <v>2755200</v>
          </cell>
          <cell r="AC1069">
            <v>40</v>
          </cell>
          <cell r="AD1069">
            <v>68880</v>
          </cell>
          <cell r="AE1069">
            <v>2755200</v>
          </cell>
          <cell r="AF1069">
            <v>0</v>
          </cell>
          <cell r="AG1069">
            <v>0</v>
          </cell>
          <cell r="AJ1069">
            <v>523327</v>
          </cell>
          <cell r="AK1069">
            <v>200</v>
          </cell>
        </row>
        <row r="1070">
          <cell r="E1070" t="str">
            <v>Kháng thể Anti AB</v>
          </cell>
          <cell r="F1070" t="str">
            <v>Anti AB</v>
          </cell>
          <cell r="H1070" t="str">
            <v>Lọ</v>
          </cell>
          <cell r="I1070" t="str">
            <v/>
          </cell>
          <cell r="J1070" t="str">
            <v>Công ty Cổ phần Thương mại Thiên Lương</v>
          </cell>
          <cell r="K1070" t="str">
            <v>Spectrum Diagnostics</v>
          </cell>
          <cell r="L1070" t="str">
            <v>Ai Cập</v>
          </cell>
          <cell r="M1070" t="str">
            <v/>
          </cell>
          <cell r="N1070" t="str">
            <v>SPCĐ-TTB-751-19</v>
          </cell>
          <cell r="O1070">
            <v>68880</v>
          </cell>
          <cell r="P1070">
            <v>68880</v>
          </cell>
          <cell r="Q1070">
            <v>68880</v>
          </cell>
          <cell r="R1070">
            <v>68880</v>
          </cell>
          <cell r="S1070" t="str">
            <v>SANAB0308024</v>
          </cell>
          <cell r="T1070" t="str">
            <v>4296/QĐ-BVQY103</v>
          </cell>
          <cell r="U1070">
            <v>46203</v>
          </cell>
          <cell r="V1070">
            <v>0</v>
          </cell>
          <cell r="W1070">
            <v>0</v>
          </cell>
          <cell r="X1070">
            <v>10</v>
          </cell>
          <cell r="Y1070">
            <v>10</v>
          </cell>
          <cell r="Z1070">
            <v>0</v>
          </cell>
          <cell r="AA1070">
            <v>68880</v>
          </cell>
          <cell r="AB1070">
            <v>688800</v>
          </cell>
          <cell r="AC1070">
            <v>10</v>
          </cell>
          <cell r="AD1070">
            <v>68880</v>
          </cell>
          <cell r="AE1070">
            <v>688800</v>
          </cell>
          <cell r="AF1070">
            <v>0</v>
          </cell>
          <cell r="AG1070">
            <v>0</v>
          </cell>
          <cell r="AJ1070">
            <v>522050</v>
          </cell>
          <cell r="AK1070">
            <v>200</v>
          </cell>
        </row>
        <row r="1071">
          <cell r="E1071" t="str">
            <v>Kháng thể Anti AB</v>
          </cell>
          <cell r="F1071" t="str">
            <v>Anti AB</v>
          </cell>
          <cell r="H1071" t="str">
            <v>Lọ</v>
          </cell>
          <cell r="I1071" t="str">
            <v/>
          </cell>
          <cell r="J1071" t="str">
            <v>Công ty Cổ phần Thương mại Thiên Lương</v>
          </cell>
          <cell r="K1071" t="str">
            <v>Spectrum Diagnostics</v>
          </cell>
          <cell r="L1071" t="str">
            <v>Ai Cập</v>
          </cell>
          <cell r="M1071" t="str">
            <v/>
          </cell>
          <cell r="N1071" t="str">
            <v>SPCĐ-TTB-751-19</v>
          </cell>
          <cell r="O1071">
            <v>68880</v>
          </cell>
          <cell r="P1071">
            <v>68880</v>
          </cell>
          <cell r="Q1071">
            <v>68880</v>
          </cell>
          <cell r="R1071">
            <v>68880</v>
          </cell>
          <cell r="S1071" t="str">
            <v>SANAB0209024</v>
          </cell>
          <cell r="T1071" t="str">
            <v>4296/QĐ-BVQY103</v>
          </cell>
          <cell r="U1071">
            <v>46203</v>
          </cell>
          <cell r="V1071">
            <v>0</v>
          </cell>
          <cell r="W1071">
            <v>0</v>
          </cell>
          <cell r="X1071">
            <v>50</v>
          </cell>
          <cell r="Y1071">
            <v>50</v>
          </cell>
          <cell r="Z1071">
            <v>0</v>
          </cell>
          <cell r="AA1071">
            <v>68880</v>
          </cell>
          <cell r="AB1071">
            <v>3444000</v>
          </cell>
          <cell r="AC1071">
            <v>50</v>
          </cell>
          <cell r="AD1071">
            <v>68880</v>
          </cell>
          <cell r="AE1071">
            <v>3444000</v>
          </cell>
          <cell r="AF1071">
            <v>0</v>
          </cell>
          <cell r="AG1071">
            <v>0</v>
          </cell>
          <cell r="AJ1071">
            <v>522047</v>
          </cell>
          <cell r="AK1071">
            <v>200</v>
          </cell>
        </row>
        <row r="1072">
          <cell r="E1072" t="str">
            <v>Kháng thể Anti AB</v>
          </cell>
          <cell r="F1072" t="str">
            <v>Atlas Anti-AB Monoclonal</v>
          </cell>
          <cell r="H1072" t="str">
            <v>Lọ</v>
          </cell>
          <cell r="I1072" t="str">
            <v/>
          </cell>
          <cell r="J1072" t="str">
            <v>Bệnh viện Quân y 103</v>
          </cell>
          <cell r="K1072" t="str">
            <v>Atlas medical GmbH</v>
          </cell>
          <cell r="L1072" t="str">
            <v>Đức</v>
          </cell>
          <cell r="M1072" t="str">
            <v/>
          </cell>
          <cell r="N1072" t="str">
            <v>220003475/PCBB-HN</v>
          </cell>
          <cell r="O1072">
            <v>73000</v>
          </cell>
          <cell r="P1072">
            <v>73000</v>
          </cell>
          <cell r="Q1072">
            <v>73000</v>
          </cell>
          <cell r="R1072">
            <v>73000</v>
          </cell>
          <cell r="S1072" t="str">
            <v>24030525</v>
          </cell>
          <cell r="T1072" t="str">
            <v>nhập trả từ HHTM</v>
          </cell>
          <cell r="U1072">
            <v>46053</v>
          </cell>
          <cell r="V1072">
            <v>0</v>
          </cell>
          <cell r="W1072">
            <v>0</v>
          </cell>
          <cell r="X1072">
            <v>10</v>
          </cell>
          <cell r="Y1072">
            <v>10</v>
          </cell>
          <cell r="Z1072">
            <v>0</v>
          </cell>
          <cell r="AA1072">
            <v>73000</v>
          </cell>
          <cell r="AB1072">
            <v>730000</v>
          </cell>
          <cell r="AC1072">
            <v>10</v>
          </cell>
          <cell r="AD1072">
            <v>73000</v>
          </cell>
          <cell r="AE1072">
            <v>730000</v>
          </cell>
          <cell r="AF1072">
            <v>0</v>
          </cell>
          <cell r="AG1072">
            <v>0</v>
          </cell>
          <cell r="AJ1072">
            <v>394749</v>
          </cell>
          <cell r="AK1072">
            <v>200</v>
          </cell>
        </row>
        <row r="1073">
          <cell r="E1073" t="str">
            <v>Kháng thể Anti B</v>
          </cell>
          <cell r="F1073" t="str">
            <v>Anti B</v>
          </cell>
          <cell r="H1073" t="str">
            <v>Lọ</v>
          </cell>
          <cell r="I1073" t="str">
            <v/>
          </cell>
          <cell r="J1073" t="str">
            <v>Công ty Cổ phần Thương mại Thiên Lương</v>
          </cell>
          <cell r="K1073" t="str">
            <v>Spectrum Diagnostics</v>
          </cell>
          <cell r="L1073" t="str">
            <v>Ai Cập</v>
          </cell>
          <cell r="M1073" t="str">
            <v/>
          </cell>
          <cell r="N1073" t="str">
            <v>SPCĐ-TTB-752-19</v>
          </cell>
          <cell r="O1073">
            <v>68880</v>
          </cell>
          <cell r="P1073">
            <v>68880</v>
          </cell>
          <cell r="Q1073">
            <v>68880</v>
          </cell>
          <cell r="R1073">
            <v>68880</v>
          </cell>
          <cell r="S1073" t="str">
            <v>SANBT0103025</v>
          </cell>
          <cell r="T1073" t="str">
            <v>1700/QĐ-BVQY103</v>
          </cell>
          <cell r="U1073">
            <v>46418</v>
          </cell>
          <cell r="V1073">
            <v>0</v>
          </cell>
          <cell r="W1073">
            <v>0</v>
          </cell>
          <cell r="X1073">
            <v>20</v>
          </cell>
          <cell r="Y1073">
            <v>20</v>
          </cell>
          <cell r="Z1073">
            <v>0</v>
          </cell>
          <cell r="AA1073">
            <v>68880</v>
          </cell>
          <cell r="AB1073">
            <v>1377600</v>
          </cell>
          <cell r="AC1073">
            <v>20</v>
          </cell>
          <cell r="AD1073">
            <v>68880</v>
          </cell>
          <cell r="AE1073">
            <v>1377600</v>
          </cell>
          <cell r="AF1073">
            <v>0</v>
          </cell>
          <cell r="AG1073">
            <v>0</v>
          </cell>
          <cell r="AJ1073">
            <v>540998</v>
          </cell>
          <cell r="AK1073">
            <v>240</v>
          </cell>
        </row>
        <row r="1074">
          <cell r="E1074" t="str">
            <v>Kháng thể Anti B</v>
          </cell>
          <cell r="F1074" t="str">
            <v>Anti B</v>
          </cell>
          <cell r="H1074" t="str">
            <v>Lọ</v>
          </cell>
          <cell r="I1074" t="str">
            <v/>
          </cell>
          <cell r="J1074" t="str">
            <v>Công ty Cổ phần Thương mại Thiên Lương</v>
          </cell>
          <cell r="K1074" t="str">
            <v>Spectrum Diagnostics</v>
          </cell>
          <cell r="L1074" t="str">
            <v>Ai Cập</v>
          </cell>
          <cell r="M1074" t="str">
            <v/>
          </cell>
          <cell r="N1074" t="str">
            <v>SPCĐ-TTB-752-19</v>
          </cell>
          <cell r="O1074">
            <v>68880</v>
          </cell>
          <cell r="P1074">
            <v>68880</v>
          </cell>
          <cell r="Q1074">
            <v>68880</v>
          </cell>
          <cell r="R1074">
            <v>68880</v>
          </cell>
          <cell r="S1074" t="str">
            <v>SANBT0308024</v>
          </cell>
          <cell r="T1074" t="str">
            <v>1700/QĐ-BVQY103</v>
          </cell>
          <cell r="U1074">
            <v>46203</v>
          </cell>
          <cell r="V1074">
            <v>0</v>
          </cell>
          <cell r="W1074">
            <v>0</v>
          </cell>
          <cell r="X1074">
            <v>30</v>
          </cell>
          <cell r="Y1074">
            <v>30</v>
          </cell>
          <cell r="Z1074">
            <v>0</v>
          </cell>
          <cell r="AA1074">
            <v>68880</v>
          </cell>
          <cell r="AB1074">
            <v>2066400</v>
          </cell>
          <cell r="AC1074">
            <v>30</v>
          </cell>
          <cell r="AD1074">
            <v>68880</v>
          </cell>
          <cell r="AE1074">
            <v>2066400</v>
          </cell>
          <cell r="AF1074">
            <v>0</v>
          </cell>
          <cell r="AG1074">
            <v>0</v>
          </cell>
          <cell r="AJ1074">
            <v>540995</v>
          </cell>
          <cell r="AK1074">
            <v>240</v>
          </cell>
        </row>
        <row r="1075">
          <cell r="E1075" t="str">
            <v>Kháng thể Anti B</v>
          </cell>
          <cell r="F1075" t="str">
            <v>Anti B</v>
          </cell>
          <cell r="H1075" t="str">
            <v>Lọ</v>
          </cell>
          <cell r="I1075" t="str">
            <v/>
          </cell>
          <cell r="J1075" t="str">
            <v>Công ty Cổ phần Thương mại Thiên Lương</v>
          </cell>
          <cell r="K1075" t="str">
            <v>Spectrum Diagnostics</v>
          </cell>
          <cell r="L1075" t="str">
            <v>Ai Cập</v>
          </cell>
          <cell r="M1075" t="str">
            <v/>
          </cell>
          <cell r="N1075" t="str">
            <v>SPCĐ-TTB-752-19</v>
          </cell>
          <cell r="O1075">
            <v>68880</v>
          </cell>
          <cell r="P1075">
            <v>68880</v>
          </cell>
          <cell r="Q1075">
            <v>68880</v>
          </cell>
          <cell r="R1075">
            <v>68880</v>
          </cell>
          <cell r="S1075" t="str">
            <v>SANB0110024</v>
          </cell>
          <cell r="T1075" t="str">
            <v>2963/QĐ-BVQY103</v>
          </cell>
          <cell r="U1075">
            <v>46203</v>
          </cell>
          <cell r="V1075">
            <v>0</v>
          </cell>
          <cell r="W1075">
            <v>0</v>
          </cell>
          <cell r="X1075">
            <v>30</v>
          </cell>
          <cell r="Y1075">
            <v>30</v>
          </cell>
          <cell r="Z1075">
            <v>0</v>
          </cell>
          <cell r="AA1075">
            <v>68880</v>
          </cell>
          <cell r="AB1075">
            <v>2066400</v>
          </cell>
          <cell r="AC1075">
            <v>30</v>
          </cell>
          <cell r="AD1075">
            <v>68880</v>
          </cell>
          <cell r="AE1075">
            <v>2066400</v>
          </cell>
          <cell r="AF1075">
            <v>0</v>
          </cell>
          <cell r="AG1075">
            <v>0</v>
          </cell>
          <cell r="AJ1075">
            <v>524262</v>
          </cell>
          <cell r="AK1075">
            <v>240</v>
          </cell>
        </row>
        <row r="1076">
          <cell r="E1076" t="str">
            <v>Kháng thể Anti B</v>
          </cell>
          <cell r="F1076" t="str">
            <v>Anti B</v>
          </cell>
          <cell r="H1076" t="str">
            <v>Lọ</v>
          </cell>
          <cell r="I1076" t="str">
            <v/>
          </cell>
          <cell r="J1076" t="str">
            <v>Công ty Cổ phần Thương mại Thiên Lương</v>
          </cell>
          <cell r="K1076" t="str">
            <v>Spectrum Diagnostics</v>
          </cell>
          <cell r="L1076" t="str">
            <v>Ai Cập</v>
          </cell>
          <cell r="M1076" t="str">
            <v/>
          </cell>
          <cell r="N1076" t="str">
            <v>SPCĐ-TTB-752-19</v>
          </cell>
          <cell r="O1076">
            <v>68880</v>
          </cell>
          <cell r="P1076">
            <v>68880</v>
          </cell>
          <cell r="Q1076">
            <v>68880</v>
          </cell>
          <cell r="R1076">
            <v>68880</v>
          </cell>
          <cell r="S1076" t="str">
            <v>SANBT0110024</v>
          </cell>
          <cell r="T1076" t="str">
            <v>2963/QĐ-BVQY103</v>
          </cell>
          <cell r="U1076">
            <v>46203</v>
          </cell>
          <cell r="V1076">
            <v>0</v>
          </cell>
          <cell r="W1076">
            <v>0</v>
          </cell>
          <cell r="X1076">
            <v>120</v>
          </cell>
          <cell r="Y1076">
            <v>120</v>
          </cell>
          <cell r="Z1076">
            <v>0</v>
          </cell>
          <cell r="AA1076">
            <v>68880</v>
          </cell>
          <cell r="AB1076">
            <v>8265600</v>
          </cell>
          <cell r="AC1076">
            <v>120</v>
          </cell>
          <cell r="AD1076">
            <v>68880</v>
          </cell>
          <cell r="AE1076">
            <v>8265600</v>
          </cell>
          <cell r="AF1076">
            <v>0</v>
          </cell>
          <cell r="AG1076">
            <v>0</v>
          </cell>
          <cell r="AJ1076">
            <v>522044</v>
          </cell>
          <cell r="AK1076">
            <v>240</v>
          </cell>
        </row>
        <row r="1077">
          <cell r="E1077" t="str">
            <v>Kháng thể Anti B</v>
          </cell>
          <cell r="F1077" t="str">
            <v>Atlas Anti-B Monoclonal</v>
          </cell>
          <cell r="H1077" t="str">
            <v>Lọ</v>
          </cell>
          <cell r="I1077" t="str">
            <v/>
          </cell>
          <cell r="J1077" t="str">
            <v>Bệnh viện Quân y 103</v>
          </cell>
          <cell r="K1077" t="str">
            <v>Atlas medical GmbH</v>
          </cell>
          <cell r="L1077" t="str">
            <v>Đức</v>
          </cell>
          <cell r="M1077" t="str">
            <v/>
          </cell>
          <cell r="N1077" t="str">
            <v>220003475/PCBB-HN</v>
          </cell>
          <cell r="O1077">
            <v>73000</v>
          </cell>
          <cell r="P1077">
            <v>73000</v>
          </cell>
          <cell r="Q1077">
            <v>73000</v>
          </cell>
          <cell r="R1077">
            <v>73000</v>
          </cell>
          <cell r="S1077" t="str">
            <v>BT0206024</v>
          </cell>
          <cell r="T1077" t="str">
            <v>nhập trả từ HHTM</v>
          </cell>
          <cell r="U1077">
            <v>46112</v>
          </cell>
          <cell r="V1077">
            <v>0</v>
          </cell>
          <cell r="W1077">
            <v>0</v>
          </cell>
          <cell r="X1077">
            <v>10</v>
          </cell>
          <cell r="Y1077">
            <v>10</v>
          </cell>
          <cell r="Z1077">
            <v>0</v>
          </cell>
          <cell r="AA1077">
            <v>73000</v>
          </cell>
          <cell r="AB1077">
            <v>730000</v>
          </cell>
          <cell r="AC1077">
            <v>10</v>
          </cell>
          <cell r="AD1077">
            <v>73000</v>
          </cell>
          <cell r="AE1077">
            <v>730000</v>
          </cell>
          <cell r="AF1077">
            <v>0</v>
          </cell>
          <cell r="AG1077">
            <v>0</v>
          </cell>
          <cell r="AJ1077">
            <v>394748</v>
          </cell>
          <cell r="AK1077">
            <v>240</v>
          </cell>
        </row>
        <row r="1078">
          <cell r="E1078" t="str">
            <v>Kháng thể Anti B</v>
          </cell>
          <cell r="F1078" t="str">
            <v>Anti B</v>
          </cell>
          <cell r="H1078" t="str">
            <v>Lọ</v>
          </cell>
          <cell r="I1078" t="str">
            <v/>
          </cell>
          <cell r="J1078" t="str">
            <v>Công ty Cổ phần Thương mại Thiên Lương</v>
          </cell>
          <cell r="K1078" t="str">
            <v>Spectrum Diagnostics</v>
          </cell>
          <cell r="L1078" t="str">
            <v>Ai Cập</v>
          </cell>
          <cell r="M1078" t="str">
            <v/>
          </cell>
          <cell r="N1078" t="str">
            <v>SPCĐ-TTB-752-19</v>
          </cell>
          <cell r="O1078">
            <v>68880</v>
          </cell>
          <cell r="P1078">
            <v>68880</v>
          </cell>
          <cell r="Q1078">
            <v>68880</v>
          </cell>
          <cell r="R1078">
            <v>68880</v>
          </cell>
          <cell r="S1078" t="str">
            <v>SANBT0206024</v>
          </cell>
          <cell r="T1078" t="str">
            <v>2963/QĐ-BVQY103</v>
          </cell>
          <cell r="U1078">
            <v>46112</v>
          </cell>
          <cell r="V1078">
            <v>0</v>
          </cell>
          <cell r="W1078">
            <v>0</v>
          </cell>
          <cell r="X1078">
            <v>4</v>
          </cell>
          <cell r="Y1078">
            <v>4</v>
          </cell>
          <cell r="Z1078">
            <v>0</v>
          </cell>
          <cell r="AA1078">
            <v>68880</v>
          </cell>
          <cell r="AB1078">
            <v>275520</v>
          </cell>
          <cell r="AC1078">
            <v>4</v>
          </cell>
          <cell r="AD1078">
            <v>68880</v>
          </cell>
          <cell r="AE1078">
            <v>275520</v>
          </cell>
          <cell r="AF1078">
            <v>0</v>
          </cell>
          <cell r="AG1078">
            <v>0</v>
          </cell>
          <cell r="AJ1078">
            <v>387118</v>
          </cell>
          <cell r="AK1078">
            <v>240</v>
          </cell>
        </row>
        <row r="1079">
          <cell r="E1079" t="str">
            <v>Kháng thể Anti B</v>
          </cell>
          <cell r="F1079" t="str">
            <v>Anti B</v>
          </cell>
          <cell r="H1079" t="str">
            <v>Lọ</v>
          </cell>
          <cell r="I1079" t="str">
            <v/>
          </cell>
          <cell r="J1079" t="str">
            <v>Công ty Cổ phần Thương mại Thiên Lương</v>
          </cell>
          <cell r="K1079" t="str">
            <v>Spectrum Diagnostics</v>
          </cell>
          <cell r="L1079" t="str">
            <v>Ai Cập</v>
          </cell>
          <cell r="M1079" t="str">
            <v/>
          </cell>
          <cell r="N1079" t="str">
            <v>SPCĐ-TTB-752-19</v>
          </cell>
          <cell r="O1079">
            <v>68880</v>
          </cell>
          <cell r="P1079">
            <v>68880</v>
          </cell>
          <cell r="Q1079">
            <v>68880</v>
          </cell>
          <cell r="R1079">
            <v>68880</v>
          </cell>
          <cell r="S1079" t="str">
            <v>SANBT0106024</v>
          </cell>
          <cell r="T1079" t="str">
            <v>2963/QĐ-BVQY103</v>
          </cell>
          <cell r="U1079">
            <v>46081</v>
          </cell>
          <cell r="V1079">
            <v>0</v>
          </cell>
          <cell r="W1079">
            <v>0</v>
          </cell>
          <cell r="X1079">
            <v>26</v>
          </cell>
          <cell r="Y1079">
            <v>26</v>
          </cell>
          <cell r="Z1079">
            <v>0</v>
          </cell>
          <cell r="AA1079">
            <v>68880</v>
          </cell>
          <cell r="AB1079">
            <v>1790880</v>
          </cell>
          <cell r="AC1079">
            <v>26</v>
          </cell>
          <cell r="AD1079">
            <v>68880</v>
          </cell>
          <cell r="AE1079">
            <v>1790880</v>
          </cell>
          <cell r="AF1079">
            <v>0</v>
          </cell>
          <cell r="AG1079">
            <v>0</v>
          </cell>
          <cell r="AJ1079">
            <v>387117</v>
          </cell>
          <cell r="AK1079">
            <v>240</v>
          </cell>
        </row>
        <row r="1080">
          <cell r="E1080" t="str">
            <v>Kháng thể Anti D (IgG+ IgM)</v>
          </cell>
          <cell r="F1080" t="str">
            <v>Anti D (IgG+IgM)</v>
          </cell>
          <cell r="H1080" t="str">
            <v>Lọ</v>
          </cell>
          <cell r="I1080" t="str">
            <v/>
          </cell>
          <cell r="J1080" t="str">
            <v>Công ty Cổ phần Thương mại Thiên Lương</v>
          </cell>
          <cell r="K1080" t="str">
            <v>Spectrum Diagnostics</v>
          </cell>
          <cell r="L1080" t="str">
            <v>Ai Cập</v>
          </cell>
          <cell r="M1080" t="str">
            <v/>
          </cell>
          <cell r="N1080" t="str">
            <v>SPCĐ-TTB-753-19</v>
          </cell>
          <cell r="O1080">
            <v>130200</v>
          </cell>
          <cell r="P1080">
            <v>130200</v>
          </cell>
          <cell r="Q1080">
            <v>130200</v>
          </cell>
          <cell r="R1080">
            <v>130200</v>
          </cell>
          <cell r="S1080" t="str">
            <v>SANDT0411024</v>
          </cell>
          <cell r="T1080" t="str">
            <v>1700/QĐ-BVQY103</v>
          </cell>
          <cell r="U1080">
            <v>46265</v>
          </cell>
          <cell r="V1080">
            <v>0</v>
          </cell>
          <cell r="W1080">
            <v>0</v>
          </cell>
          <cell r="X1080">
            <v>50</v>
          </cell>
          <cell r="Y1080">
            <v>50</v>
          </cell>
          <cell r="Z1080">
            <v>0</v>
          </cell>
          <cell r="AA1080">
            <v>130200</v>
          </cell>
          <cell r="AB1080">
            <v>6510000</v>
          </cell>
          <cell r="AC1080">
            <v>50</v>
          </cell>
          <cell r="AD1080">
            <v>130200</v>
          </cell>
          <cell r="AE1080">
            <v>6510000</v>
          </cell>
          <cell r="AF1080">
            <v>0</v>
          </cell>
          <cell r="AG1080">
            <v>0</v>
          </cell>
          <cell r="AJ1080">
            <v>540996</v>
          </cell>
          <cell r="AK1080">
            <v>320</v>
          </cell>
        </row>
        <row r="1081">
          <cell r="E1081" t="str">
            <v>Kháng thể Anti D (IgG+ IgM)</v>
          </cell>
          <cell r="F1081" t="str">
            <v>Anti D (IgG+IgM)</v>
          </cell>
          <cell r="H1081" t="str">
            <v>Lọ</v>
          </cell>
          <cell r="I1081" t="str">
            <v/>
          </cell>
          <cell r="J1081" t="str">
            <v>Bệnh viện Quân y 103</v>
          </cell>
          <cell r="K1081" t="str">
            <v>Spectrum Diagnostics</v>
          </cell>
          <cell r="L1081" t="str">
            <v>Ai Cập</v>
          </cell>
          <cell r="M1081" t="str">
            <v/>
          </cell>
          <cell r="N1081" t="str">
            <v>SPCĐ-TTB-753-19</v>
          </cell>
          <cell r="O1081">
            <v>159600</v>
          </cell>
          <cell r="P1081">
            <v>159600</v>
          </cell>
          <cell r="Q1081">
            <v>159600</v>
          </cell>
          <cell r="R1081">
            <v>159600</v>
          </cell>
          <cell r="S1081" t="str">
            <v>10524091P</v>
          </cell>
          <cell r="T1081" t="str">
            <v>nhạp trả từ HHTM</v>
          </cell>
          <cell r="U1081">
            <v>46112</v>
          </cell>
          <cell r="V1081">
            <v>0</v>
          </cell>
          <cell r="W1081">
            <v>0</v>
          </cell>
          <cell r="X1081">
            <v>10</v>
          </cell>
          <cell r="Y1081">
            <v>10</v>
          </cell>
          <cell r="Z1081">
            <v>0</v>
          </cell>
          <cell r="AA1081">
            <v>159600</v>
          </cell>
          <cell r="AB1081">
            <v>1596000</v>
          </cell>
          <cell r="AC1081">
            <v>10</v>
          </cell>
          <cell r="AD1081">
            <v>159600</v>
          </cell>
          <cell r="AE1081">
            <v>1596000</v>
          </cell>
          <cell r="AF1081">
            <v>0</v>
          </cell>
          <cell r="AG1081">
            <v>0</v>
          </cell>
          <cell r="AJ1081">
            <v>394750</v>
          </cell>
          <cell r="AK1081">
            <v>320</v>
          </cell>
        </row>
        <row r="1082">
          <cell r="E1082" t="str">
            <v>Kháng thể Anti D (IgG+ IgM)</v>
          </cell>
          <cell r="F1082" t="str">
            <v>Kháng thể Anti D (IgG+ IgM); 101660610</v>
          </cell>
          <cell r="H1082" t="str">
            <v>Lọ</v>
          </cell>
          <cell r="I1082" t="str">
            <v/>
          </cell>
          <cell r="J1082" t="str">
            <v>Công ty TNHH Giải pháp khỏe Thái Dương</v>
          </cell>
          <cell r="K1082" t="str">
            <v>Tulip Diagnostics (P) Ltd</v>
          </cell>
          <cell r="L1082" t="str">
            <v>Ấn Độ</v>
          </cell>
          <cell r="M1082" t="str">
            <v/>
          </cell>
          <cell r="N1082" t="str">
            <v>SPCĐ-TTB-0146-15</v>
          </cell>
          <cell r="O1082">
            <v>162750</v>
          </cell>
          <cell r="P1082">
            <v>162750</v>
          </cell>
          <cell r="Q1082">
            <v>162750</v>
          </cell>
          <cell r="R1082">
            <v>162750</v>
          </cell>
          <cell r="S1082" t="str">
            <v>10524091P</v>
          </cell>
          <cell r="T1082" t="str">
            <v>4682/QĐ-BVQY103</v>
          </cell>
          <cell r="U1082">
            <v>46112</v>
          </cell>
          <cell r="V1082">
            <v>0</v>
          </cell>
          <cell r="W1082">
            <v>0</v>
          </cell>
          <cell r="X1082">
            <v>230</v>
          </cell>
          <cell r="Y1082">
            <v>230</v>
          </cell>
          <cell r="Z1082">
            <v>0</v>
          </cell>
          <cell r="AA1082">
            <v>162750</v>
          </cell>
          <cell r="AB1082">
            <v>37432500</v>
          </cell>
          <cell r="AC1082">
            <v>230</v>
          </cell>
          <cell r="AD1082">
            <v>162750</v>
          </cell>
          <cell r="AE1082">
            <v>37432500</v>
          </cell>
          <cell r="AF1082">
            <v>0</v>
          </cell>
          <cell r="AG1082">
            <v>0</v>
          </cell>
          <cell r="AJ1082">
            <v>385360</v>
          </cell>
          <cell r="AK1082">
            <v>320</v>
          </cell>
        </row>
        <row r="1083">
          <cell r="E1083" t="str">
            <v>Kháng thể Anti D (IgG+ IgM)</v>
          </cell>
          <cell r="F1083" t="str">
            <v>Kháng thể Anti D (IgG+ IgM); 101660610</v>
          </cell>
          <cell r="H1083" t="str">
            <v>Lọ</v>
          </cell>
          <cell r="I1083" t="str">
            <v/>
          </cell>
          <cell r="J1083" t="str">
            <v>Công ty TNHH Giải pháp khỏe Thái Dương</v>
          </cell>
          <cell r="K1083" t="str">
            <v>Tulip Diagnostics (P) Ltd</v>
          </cell>
          <cell r="L1083" t="str">
            <v>Ấn Độ</v>
          </cell>
          <cell r="M1083" t="str">
            <v/>
          </cell>
          <cell r="N1083" t="str">
            <v>SPCĐ-TTB-0146-15</v>
          </cell>
          <cell r="O1083">
            <v>162750</v>
          </cell>
          <cell r="P1083">
            <v>162750</v>
          </cell>
          <cell r="Q1083">
            <v>162750</v>
          </cell>
          <cell r="R1083">
            <v>162750</v>
          </cell>
          <cell r="S1083" t="str">
            <v>10524061P</v>
          </cell>
          <cell r="T1083" t="str">
            <v>4682/QĐ-BVQY103</v>
          </cell>
          <cell r="U1083">
            <v>46081</v>
          </cell>
          <cell r="V1083">
            <v>0</v>
          </cell>
          <cell r="W1083">
            <v>0</v>
          </cell>
          <cell r="X1083">
            <v>30</v>
          </cell>
          <cell r="Y1083">
            <v>30</v>
          </cell>
          <cell r="Z1083">
            <v>0</v>
          </cell>
          <cell r="AA1083">
            <v>162750</v>
          </cell>
          <cell r="AB1083">
            <v>4882500</v>
          </cell>
          <cell r="AC1083">
            <v>30</v>
          </cell>
          <cell r="AD1083">
            <v>162750</v>
          </cell>
          <cell r="AE1083">
            <v>4882500</v>
          </cell>
          <cell r="AF1083">
            <v>0</v>
          </cell>
          <cell r="AG1083">
            <v>0</v>
          </cell>
          <cell r="AJ1083">
            <v>377585</v>
          </cell>
          <cell r="AK1083">
            <v>320</v>
          </cell>
        </row>
        <row r="1084">
          <cell r="E1084" t="str">
            <v>Kháng thể Anti-Myeloroxidase</v>
          </cell>
          <cell r="F1084" t="str">
            <v>Anti-Myeloperoxydase-FITC; IM1874</v>
          </cell>
          <cell r="H1084" t="str">
            <v>lọ</v>
          </cell>
          <cell r="I1084" t="str">
            <v/>
          </cell>
          <cell r="J1084" t="str">
            <v>Công ty TNHH Thiết bị Minh Tâm</v>
          </cell>
          <cell r="K1084" t="str">
            <v>Immunotech S.A.S</v>
          </cell>
          <cell r="L1084" t="str">
            <v>Pháp</v>
          </cell>
          <cell r="M1084" t="str">
            <v/>
          </cell>
          <cell r="N1084" t="str">
            <v>2300450ĐKLH/BYT-TB-CT</v>
          </cell>
          <cell r="O1084">
            <v>11499600</v>
          </cell>
          <cell r="P1084">
            <v>11499600</v>
          </cell>
          <cell r="Q1084">
            <v>11499600</v>
          </cell>
          <cell r="R1084">
            <v>11499600</v>
          </cell>
          <cell r="S1084" t="str">
            <v>200517</v>
          </cell>
          <cell r="T1084" t="str">
            <v>4682/QĐ-BVQY103</v>
          </cell>
          <cell r="U1084">
            <v>46357</v>
          </cell>
          <cell r="V1084">
            <v>0</v>
          </cell>
          <cell r="W1084">
            <v>0</v>
          </cell>
          <cell r="X1084">
            <v>1</v>
          </cell>
          <cell r="Y1084">
            <v>1</v>
          </cell>
          <cell r="Z1084">
            <v>0</v>
          </cell>
          <cell r="AA1084">
            <v>11499600</v>
          </cell>
          <cell r="AB1084">
            <v>11499600</v>
          </cell>
          <cell r="AC1084">
            <v>1</v>
          </cell>
          <cell r="AD1084">
            <v>11499600</v>
          </cell>
          <cell r="AE1084">
            <v>11499600</v>
          </cell>
          <cell r="AF1084">
            <v>0</v>
          </cell>
          <cell r="AG1084">
            <v>0</v>
          </cell>
          <cell r="AJ1084">
            <v>383064</v>
          </cell>
          <cell r="AK1084">
            <v>1</v>
          </cell>
        </row>
        <row r="1085">
          <cell r="E1085" t="str">
            <v>Kháng thể C1Q - FITC</v>
          </cell>
          <cell r="F1085" t="str">
            <v>Rabbit Anti-Human C1q Complement FITC Conjugated; F010</v>
          </cell>
          <cell r="H1085" t="str">
            <v>Lọ</v>
          </cell>
          <cell r="I1085" t="str">
            <v/>
          </cell>
          <cell r="J1085" t="str">
            <v>Công ty TNHH Công nghệ Quốc tế Phú Mỹ</v>
          </cell>
          <cell r="K1085" t="str">
            <v>Diagnostic BioSystems, Inc</v>
          </cell>
          <cell r="L1085" t="str">
            <v>Mỹ</v>
          </cell>
          <cell r="M1085" t="str">
            <v/>
          </cell>
          <cell r="N1085" t="str">
            <v>240001434/PCBA-HCM</v>
          </cell>
          <cell r="O1085">
            <v>18900000</v>
          </cell>
          <cell r="P1085">
            <v>18900000</v>
          </cell>
          <cell r="Q1085">
            <v>18900000</v>
          </cell>
          <cell r="R1085">
            <v>18900000</v>
          </cell>
          <cell r="S1085" t="str">
            <v>W769-M</v>
          </cell>
          <cell r="T1085" t="str">
            <v>1895/QĐ-BVQY103</v>
          </cell>
          <cell r="U1085">
            <v>46205</v>
          </cell>
          <cell r="V1085">
            <v>0</v>
          </cell>
          <cell r="W1085">
            <v>0</v>
          </cell>
          <cell r="X1085">
            <v>1</v>
          </cell>
          <cell r="Y1085">
            <v>1</v>
          </cell>
          <cell r="Z1085">
            <v>0</v>
          </cell>
          <cell r="AA1085">
            <v>18900000</v>
          </cell>
          <cell r="AB1085">
            <v>18900000</v>
          </cell>
          <cell r="AC1085">
            <v>1</v>
          </cell>
          <cell r="AD1085">
            <v>18900000</v>
          </cell>
          <cell r="AE1085">
            <v>18900000</v>
          </cell>
          <cell r="AF1085">
            <v>0</v>
          </cell>
          <cell r="AG1085">
            <v>0</v>
          </cell>
          <cell r="AJ1085">
            <v>545457</v>
          </cell>
          <cell r="AK1085">
            <v>1</v>
          </cell>
        </row>
        <row r="1086">
          <cell r="E1086" t="str">
            <v>Kháng thể C4D</v>
          </cell>
          <cell r="F1086" t="str">
            <v>C4D</v>
          </cell>
          <cell r="H1086" t="str">
            <v>Lọ</v>
          </cell>
          <cell r="I1086" t="str">
            <v/>
          </cell>
          <cell r="J1086" t="str">
            <v>Công Ty Cổ Phần Phát Triển Syn Việt</v>
          </cell>
          <cell r="K1086" t="str">
            <v>Vitro</v>
          </cell>
          <cell r="L1086" t="str">
            <v>Tây Ban Nha</v>
          </cell>
          <cell r="M1086" t="str">
            <v/>
          </cell>
          <cell r="N1086" t="str">
            <v>210000613/PCBA-HN</v>
          </cell>
          <cell r="O1086">
            <v>9500000</v>
          </cell>
          <cell r="P1086">
            <v>9500000</v>
          </cell>
          <cell r="Q1086">
            <v>9500000</v>
          </cell>
          <cell r="R1086">
            <v>9500000</v>
          </cell>
          <cell r="S1086" t="str">
            <v>06720036</v>
          </cell>
          <cell r="T1086" t="str">
            <v>2454/QĐ-BVQY103</v>
          </cell>
          <cell r="U1086">
            <v>46022</v>
          </cell>
          <cell r="V1086">
            <v>0</v>
          </cell>
          <cell r="W1086">
            <v>0</v>
          </cell>
          <cell r="X1086">
            <v>1</v>
          </cell>
          <cell r="Y1086">
            <v>1</v>
          </cell>
          <cell r="Z1086">
            <v>0</v>
          </cell>
          <cell r="AA1086">
            <v>9500000</v>
          </cell>
          <cell r="AB1086">
            <v>9500000</v>
          </cell>
          <cell r="AC1086">
            <v>1</v>
          </cell>
          <cell r="AD1086">
            <v>9500000</v>
          </cell>
          <cell r="AE1086">
            <v>9500000</v>
          </cell>
          <cell r="AF1086">
            <v>0</v>
          </cell>
          <cell r="AG1086">
            <v>0</v>
          </cell>
          <cell r="AJ1086">
            <v>386690</v>
          </cell>
          <cell r="AK1086">
            <v>1</v>
          </cell>
        </row>
        <row r="1087">
          <cell r="E1087" t="str">
            <v>Kháng thể Calretinin</v>
          </cell>
          <cell r="F1087" t="str">
            <v>Calretinin (BSR235); MAD-000784QD-7</v>
          </cell>
          <cell r="H1087" t="str">
            <v>Lọ</v>
          </cell>
          <cell r="I1087" t="str">
            <v/>
          </cell>
          <cell r="J1087" t="str">
            <v>Công ty cổ phần đầu tư và phát triển Ecolink</v>
          </cell>
          <cell r="K1087" t="str">
            <v>Vitro, S.A</v>
          </cell>
          <cell r="L1087" t="str">
            <v>Tây Ban Nha</v>
          </cell>
          <cell r="M1087" t="str">
            <v/>
          </cell>
          <cell r="N1087" t="str">
            <v>230001053/PCBA-HN</v>
          </cell>
          <cell r="O1087">
            <v>8835000</v>
          </cell>
          <cell r="P1087">
            <v>8835000</v>
          </cell>
          <cell r="Q1087">
            <v>8835000</v>
          </cell>
          <cell r="R1087">
            <v>8835000</v>
          </cell>
          <cell r="S1087" t="str">
            <v>BSR235-A0006</v>
          </cell>
          <cell r="T1087" t="str">
            <v>1895/QĐ-BVQY103</v>
          </cell>
          <cell r="U1087">
            <v>46446</v>
          </cell>
          <cell r="V1087">
            <v>0</v>
          </cell>
          <cell r="W1087">
            <v>0</v>
          </cell>
          <cell r="X1087">
            <v>1</v>
          </cell>
          <cell r="Y1087">
            <v>1</v>
          </cell>
          <cell r="Z1087">
            <v>0</v>
          </cell>
          <cell r="AA1087">
            <v>8835000</v>
          </cell>
          <cell r="AB1087">
            <v>8835000</v>
          </cell>
          <cell r="AC1087">
            <v>1</v>
          </cell>
          <cell r="AD1087">
            <v>8835000</v>
          </cell>
          <cell r="AE1087">
            <v>8835000</v>
          </cell>
          <cell r="AF1087">
            <v>0</v>
          </cell>
          <cell r="AG1087">
            <v>0</v>
          </cell>
          <cell r="AJ1087">
            <v>547277</v>
          </cell>
          <cell r="AK1087">
            <v>1</v>
          </cell>
        </row>
        <row r="1088">
          <cell r="E1088" t="str">
            <v>Kháng thể CAM 5.2</v>
          </cell>
          <cell r="F1088" t="str">
            <v>Cytokeratin (CAM 5.2); MAD-001645QD-7</v>
          </cell>
          <cell r="H1088" t="str">
            <v>Lọ</v>
          </cell>
          <cell r="I1088" t="str">
            <v/>
          </cell>
          <cell r="J1088" t="str">
            <v>Công ty cổ phần đầu tư và phát triển Ecolink</v>
          </cell>
          <cell r="K1088" t="str">
            <v>Vitro, S.A</v>
          </cell>
          <cell r="L1088" t="str">
            <v>Tây Ban Nha</v>
          </cell>
          <cell r="M1088" t="str">
            <v/>
          </cell>
          <cell r="N1088" t="str">
            <v>230001053/PCBA-HN</v>
          </cell>
          <cell r="O1088">
            <v>8835000</v>
          </cell>
          <cell r="P1088">
            <v>8835000</v>
          </cell>
          <cell r="Q1088">
            <v>8835000</v>
          </cell>
          <cell r="R1088">
            <v>8835000</v>
          </cell>
          <cell r="S1088" t="str">
            <v>CAM5.2-A0007</v>
          </cell>
          <cell r="T1088" t="str">
            <v>1895/QĐ-BVQY103</v>
          </cell>
          <cell r="U1088">
            <v>46476</v>
          </cell>
          <cell r="V1088">
            <v>0</v>
          </cell>
          <cell r="W1088">
            <v>0</v>
          </cell>
          <cell r="X1088">
            <v>1</v>
          </cell>
          <cell r="Y1088">
            <v>1</v>
          </cell>
          <cell r="Z1088">
            <v>0</v>
          </cell>
          <cell r="AA1088">
            <v>8835000</v>
          </cell>
          <cell r="AB1088">
            <v>8835000</v>
          </cell>
          <cell r="AC1088">
            <v>1</v>
          </cell>
          <cell r="AD1088">
            <v>8835000</v>
          </cell>
          <cell r="AE1088">
            <v>8835000</v>
          </cell>
          <cell r="AF1088">
            <v>0</v>
          </cell>
          <cell r="AG1088">
            <v>0</v>
          </cell>
          <cell r="AJ1088">
            <v>547278</v>
          </cell>
          <cell r="AK1088">
            <v>1</v>
          </cell>
        </row>
        <row r="1089">
          <cell r="E1089" t="str">
            <v>Kháng thể CD 19 đánh dấu huỳnh quang PC5</v>
          </cell>
          <cell r="F1089" t="str">
            <v>CD19-PC5; A07771</v>
          </cell>
          <cell r="H1089" t="str">
            <v>Hộp</v>
          </cell>
          <cell r="I1089" t="str">
            <v/>
          </cell>
          <cell r="J1089" t="str">
            <v>Công ty TNHH Kỹ thuật Thanh Hà</v>
          </cell>
          <cell r="K1089" t="str">
            <v>Immunotech S.A.S, Pháp</v>
          </cell>
          <cell r="L1089" t="str">
            <v>Pháp</v>
          </cell>
          <cell r="M1089" t="str">
            <v/>
          </cell>
          <cell r="N1089" t="str">
            <v>2402569ĐKLH/BYT-HTTB</v>
          </cell>
          <cell r="O1089">
            <v>21016800</v>
          </cell>
          <cell r="P1089">
            <v>21016800</v>
          </cell>
          <cell r="Q1089">
            <v>21016800</v>
          </cell>
          <cell r="R1089">
            <v>21016800</v>
          </cell>
          <cell r="S1089" t="str">
            <v>300001</v>
          </cell>
          <cell r="T1089" t="str">
            <v>779/QĐ-BVQY103</v>
          </cell>
          <cell r="U1089">
            <v>46671</v>
          </cell>
          <cell r="V1089">
            <v>0</v>
          </cell>
          <cell r="W1089">
            <v>0</v>
          </cell>
          <cell r="X1089">
            <v>1</v>
          </cell>
          <cell r="Y1089">
            <v>1</v>
          </cell>
          <cell r="Z1089">
            <v>0</v>
          </cell>
          <cell r="AA1089">
            <v>21016800</v>
          </cell>
          <cell r="AB1089">
            <v>21016800</v>
          </cell>
          <cell r="AC1089">
            <v>1</v>
          </cell>
          <cell r="AD1089">
            <v>21016800</v>
          </cell>
          <cell r="AE1089">
            <v>21016800</v>
          </cell>
          <cell r="AF1089">
            <v>0</v>
          </cell>
          <cell r="AG1089">
            <v>0</v>
          </cell>
          <cell r="AJ1089">
            <v>538856</v>
          </cell>
          <cell r="AK1089">
            <v>1</v>
          </cell>
        </row>
        <row r="1090">
          <cell r="E1090" t="str">
            <v>Kháng thể CD138</v>
          </cell>
          <cell r="F1090" t="str">
            <v>CD138 (EP201); MAD-000735QD-7</v>
          </cell>
          <cell r="H1090" t="str">
            <v>Lọ</v>
          </cell>
          <cell r="I1090" t="str">
            <v/>
          </cell>
          <cell r="J1090" t="str">
            <v>Công ty cổ phần đầu tư và phát triển Ecolink</v>
          </cell>
          <cell r="K1090" t="str">
            <v>Vitro, S.A</v>
          </cell>
          <cell r="L1090" t="str">
            <v>Tây Ban Nha</v>
          </cell>
          <cell r="M1090" t="str">
            <v/>
          </cell>
          <cell r="N1090" t="str">
            <v>230001053/PCBA-HN</v>
          </cell>
          <cell r="O1090">
            <v>8835000</v>
          </cell>
          <cell r="P1090">
            <v>8835000</v>
          </cell>
          <cell r="Q1090">
            <v>8835000</v>
          </cell>
          <cell r="R1090">
            <v>8835000</v>
          </cell>
          <cell r="S1090" t="str">
            <v>EP201-A0009</v>
          </cell>
          <cell r="T1090" t="str">
            <v>1895/QĐ-BVQY103</v>
          </cell>
          <cell r="U1090">
            <v>46507</v>
          </cell>
          <cell r="V1090">
            <v>0</v>
          </cell>
          <cell r="W1090">
            <v>0</v>
          </cell>
          <cell r="X1090">
            <v>1</v>
          </cell>
          <cell r="Y1090">
            <v>1</v>
          </cell>
          <cell r="Z1090">
            <v>0</v>
          </cell>
          <cell r="AA1090">
            <v>8835000</v>
          </cell>
          <cell r="AB1090">
            <v>8835000</v>
          </cell>
          <cell r="AC1090">
            <v>1</v>
          </cell>
          <cell r="AD1090">
            <v>8835000</v>
          </cell>
          <cell r="AE1090">
            <v>8835000</v>
          </cell>
          <cell r="AF1090">
            <v>0</v>
          </cell>
          <cell r="AG1090">
            <v>0</v>
          </cell>
          <cell r="AJ1090">
            <v>547279</v>
          </cell>
          <cell r="AK1090">
            <v>1</v>
          </cell>
        </row>
        <row r="1091">
          <cell r="E1091" t="str">
            <v>Kháng thể CD19</v>
          </cell>
          <cell r="F1091" t="str">
            <v>A07769
CD19-PE</v>
          </cell>
          <cell r="H1091" t="str">
            <v>Hộp</v>
          </cell>
          <cell r="I1091" t="str">
            <v/>
          </cell>
          <cell r="J1091" t="str">
            <v>Công ty TNHH Thiết bị Minh Tâm</v>
          </cell>
          <cell r="K1091" t="str">
            <v>Immunotech S.A.S., Pháp</v>
          </cell>
          <cell r="L1091" t="str">
            <v>Pháp</v>
          </cell>
          <cell r="M1091" t="str">
            <v/>
          </cell>
          <cell r="N1091" t="str">
            <v>1996NK/BYT-TB-CT</v>
          </cell>
          <cell r="O1091">
            <v>13007400</v>
          </cell>
          <cell r="P1091">
            <v>13007400</v>
          </cell>
          <cell r="Q1091">
            <v>13007400</v>
          </cell>
          <cell r="R1091">
            <v>13007400</v>
          </cell>
          <cell r="S1091" t="str">
            <v>200521</v>
          </cell>
          <cell r="T1091" t="str">
            <v>4682/QĐ-BVQY103</v>
          </cell>
          <cell r="U1091">
            <v>45876</v>
          </cell>
          <cell r="V1091">
            <v>0</v>
          </cell>
          <cell r="W1091">
            <v>0</v>
          </cell>
          <cell r="X1091">
            <v>1</v>
          </cell>
          <cell r="Y1091">
            <v>1</v>
          </cell>
          <cell r="Z1091">
            <v>0</v>
          </cell>
          <cell r="AA1091">
            <v>13007400</v>
          </cell>
          <cell r="AB1091">
            <v>13007400</v>
          </cell>
          <cell r="AC1091">
            <v>1</v>
          </cell>
          <cell r="AD1091">
            <v>13007400</v>
          </cell>
          <cell r="AE1091">
            <v>13007400</v>
          </cell>
          <cell r="AF1091">
            <v>0</v>
          </cell>
          <cell r="AG1091">
            <v>0</v>
          </cell>
          <cell r="AJ1091">
            <v>383312</v>
          </cell>
          <cell r="AK1091">
            <v>1</v>
          </cell>
        </row>
        <row r="1092">
          <cell r="E1092" t="str">
            <v>Kháng thể CD20</v>
          </cell>
          <cell r="F1092" t="str">
            <v>Kháng thể CD20</v>
          </cell>
          <cell r="H1092" t="str">
            <v>Lọ</v>
          </cell>
          <cell r="I1092" t="str">
            <v/>
          </cell>
          <cell r="J1092" t="str">
            <v>Công ty TNHH Lê Lợi</v>
          </cell>
          <cell r="K1092" t="str">
            <v>Vitro</v>
          </cell>
          <cell r="L1092" t="str">
            <v>Tây Ban Nha</v>
          </cell>
          <cell r="M1092" t="str">
            <v/>
          </cell>
          <cell r="N1092" t="str">
            <v/>
          </cell>
          <cell r="O1092">
            <v>9500000</v>
          </cell>
          <cell r="P1092">
            <v>9500000</v>
          </cell>
          <cell r="Q1092">
            <v>9500000</v>
          </cell>
          <cell r="R1092">
            <v>9500000</v>
          </cell>
          <cell r="S1092" t="str">
            <v>20370058S</v>
          </cell>
          <cell r="T1092" t="str">
            <v>2576/QĐ-BVQY103</v>
          </cell>
          <cell r="U1092">
            <v>46112</v>
          </cell>
          <cell r="V1092">
            <v>0</v>
          </cell>
          <cell r="W1092">
            <v>0</v>
          </cell>
          <cell r="X1092">
            <v>1</v>
          </cell>
          <cell r="Y1092">
            <v>1</v>
          </cell>
          <cell r="Z1092">
            <v>0</v>
          </cell>
          <cell r="AA1092">
            <v>9500000</v>
          </cell>
          <cell r="AB1092">
            <v>9500000</v>
          </cell>
          <cell r="AC1092">
            <v>1</v>
          </cell>
          <cell r="AD1092">
            <v>9500000</v>
          </cell>
          <cell r="AE1092">
            <v>9500000</v>
          </cell>
          <cell r="AF1092">
            <v>0</v>
          </cell>
          <cell r="AG1092">
            <v>0</v>
          </cell>
          <cell r="AJ1092">
            <v>386680</v>
          </cell>
          <cell r="AK1092">
            <v>1</v>
          </cell>
        </row>
        <row r="1093">
          <cell r="E1093" t="str">
            <v>Kháng thể CD3</v>
          </cell>
          <cell r="F1093" t="str">
            <v>CD3 (EP41); MAD-000621QD-7</v>
          </cell>
          <cell r="H1093" t="str">
            <v>Lọ</v>
          </cell>
          <cell r="I1093" t="str">
            <v/>
          </cell>
          <cell r="J1093" t="str">
            <v>Công ty TNHH Lê Lợi</v>
          </cell>
          <cell r="K1093" t="str">
            <v>Vitro S.A</v>
          </cell>
          <cell r="L1093" t="str">
            <v>Tây Ban Nha</v>
          </cell>
          <cell r="M1093" t="str">
            <v/>
          </cell>
          <cell r="N1093" t="str">
            <v>230001053/PCBA-HN</v>
          </cell>
          <cell r="O1093">
            <v>9500000</v>
          </cell>
          <cell r="P1093">
            <v>9500000</v>
          </cell>
          <cell r="Q1093">
            <v>9500000</v>
          </cell>
          <cell r="R1093">
            <v>9500000</v>
          </cell>
          <cell r="S1093" t="str">
            <v>06210066S</v>
          </cell>
          <cell r="T1093" t="str">
            <v>2576/QĐ-BVQY103</v>
          </cell>
          <cell r="U1093">
            <v>46112</v>
          </cell>
          <cell r="V1093">
            <v>0</v>
          </cell>
          <cell r="W1093">
            <v>0</v>
          </cell>
          <cell r="X1093">
            <v>1</v>
          </cell>
          <cell r="Y1093">
            <v>1</v>
          </cell>
          <cell r="Z1093">
            <v>0</v>
          </cell>
          <cell r="AA1093">
            <v>9500000</v>
          </cell>
          <cell r="AB1093">
            <v>9500000</v>
          </cell>
          <cell r="AC1093">
            <v>1</v>
          </cell>
          <cell r="AD1093">
            <v>9500000</v>
          </cell>
          <cell r="AE1093">
            <v>9500000</v>
          </cell>
          <cell r="AF1093">
            <v>0</v>
          </cell>
          <cell r="AG1093">
            <v>0</v>
          </cell>
          <cell r="AJ1093">
            <v>386681</v>
          </cell>
          <cell r="AK1093">
            <v>1</v>
          </cell>
        </row>
        <row r="1094">
          <cell r="E1094" t="str">
            <v>Kháng thể CD3 gắn huỳnh quang ECD</v>
          </cell>
          <cell r="F1094" t="str">
            <v>CD3-ECD; A07748</v>
          </cell>
          <cell r="H1094" t="str">
            <v>Hộp</v>
          </cell>
          <cell r="I1094" t="str">
            <v/>
          </cell>
          <cell r="J1094" t="str">
            <v>Công ty TNHH Kỹ thuật Thanh Hà</v>
          </cell>
          <cell r="K1094" t="str">
            <v>Immunotech S.A.S</v>
          </cell>
          <cell r="L1094" t="str">
            <v>Pháp</v>
          </cell>
          <cell r="M1094" t="str">
            <v/>
          </cell>
          <cell r="N1094" t="str">
            <v>2400499ĐKLH/BYT-HTTB</v>
          </cell>
          <cell r="O1094">
            <v>7661850</v>
          </cell>
          <cell r="P1094">
            <v>7661850</v>
          </cell>
          <cell r="Q1094">
            <v>7661850</v>
          </cell>
          <cell r="R1094">
            <v>7661850</v>
          </cell>
          <cell r="S1094" t="str">
            <v>300003</v>
          </cell>
          <cell r="T1094" t="str">
            <v>779/QĐ-BVQY103</v>
          </cell>
          <cell r="U1094">
            <v>46081</v>
          </cell>
          <cell r="V1094">
            <v>0</v>
          </cell>
          <cell r="W1094">
            <v>0</v>
          </cell>
          <cell r="X1094">
            <v>1</v>
          </cell>
          <cell r="Y1094">
            <v>1</v>
          </cell>
          <cell r="Z1094">
            <v>0</v>
          </cell>
          <cell r="AA1094">
            <v>7661850</v>
          </cell>
          <cell r="AB1094">
            <v>7661850</v>
          </cell>
          <cell r="AC1094">
            <v>1</v>
          </cell>
          <cell r="AD1094">
            <v>7661850</v>
          </cell>
          <cell r="AE1094">
            <v>7661850</v>
          </cell>
          <cell r="AF1094">
            <v>0</v>
          </cell>
          <cell r="AG1094">
            <v>0</v>
          </cell>
          <cell r="AJ1094">
            <v>538857</v>
          </cell>
          <cell r="AK1094">
            <v>2</v>
          </cell>
        </row>
        <row r="1095">
          <cell r="E1095" t="str">
            <v>Kháng thể CD3 gắn huỳnh quang ECD</v>
          </cell>
          <cell r="F1095" t="str">
            <v>CD3-ECD; A07748</v>
          </cell>
          <cell r="H1095" t="str">
            <v>Hộp</v>
          </cell>
          <cell r="I1095" t="str">
            <v/>
          </cell>
          <cell r="J1095" t="str">
            <v>Công ty TNHH Thiết bị Minh Tâm</v>
          </cell>
          <cell r="K1095" t="str">
            <v>Immunotech S.A.S</v>
          </cell>
          <cell r="L1095" t="str">
            <v>Pháp</v>
          </cell>
          <cell r="M1095" t="str">
            <v/>
          </cell>
          <cell r="N1095" t="str">
            <v>1996NK/BYT-TB-CT</v>
          </cell>
          <cell r="O1095">
            <v>7661850</v>
          </cell>
          <cell r="P1095">
            <v>7661850</v>
          </cell>
          <cell r="Q1095">
            <v>7661850</v>
          </cell>
          <cell r="R1095">
            <v>7661850</v>
          </cell>
          <cell r="S1095" t="str">
            <v>200517</v>
          </cell>
          <cell r="T1095" t="str">
            <v>4682/QĐ-BVQY103</v>
          </cell>
          <cell r="U1095">
            <v>45661</v>
          </cell>
          <cell r="V1095">
            <v>0</v>
          </cell>
          <cell r="W1095">
            <v>0</v>
          </cell>
          <cell r="X1095">
            <v>1</v>
          </cell>
          <cell r="Y1095">
            <v>1</v>
          </cell>
          <cell r="Z1095">
            <v>0</v>
          </cell>
          <cell r="AA1095">
            <v>7661850</v>
          </cell>
          <cell r="AB1095">
            <v>7661850</v>
          </cell>
          <cell r="AC1095">
            <v>1</v>
          </cell>
          <cell r="AD1095">
            <v>7661850</v>
          </cell>
          <cell r="AE1095">
            <v>7661850</v>
          </cell>
          <cell r="AF1095">
            <v>0</v>
          </cell>
          <cell r="AG1095">
            <v>0</v>
          </cell>
          <cell r="AJ1095">
            <v>383315</v>
          </cell>
          <cell r="AK1095">
            <v>2</v>
          </cell>
        </row>
        <row r="1096">
          <cell r="E1096" t="str">
            <v>Kháng thể CD33</v>
          </cell>
          <cell r="F1096" t="str">
            <v>CD33-PE; A07775</v>
          </cell>
          <cell r="H1096" t="str">
            <v>lọ</v>
          </cell>
          <cell r="I1096" t="str">
            <v/>
          </cell>
          <cell r="J1096" t="str">
            <v>Công ty TNHH Thiết bị Minh Tâm</v>
          </cell>
          <cell r="K1096" t="str">
            <v>Immunotech S.A.S</v>
          </cell>
          <cell r="L1096" t="str">
            <v>Pháp</v>
          </cell>
          <cell r="M1096" t="str">
            <v/>
          </cell>
          <cell r="N1096" t="str">
            <v>2300179ĐKLH/BYT-TB-CT</v>
          </cell>
          <cell r="O1096">
            <v>11499600</v>
          </cell>
          <cell r="P1096">
            <v>11499600</v>
          </cell>
          <cell r="Q1096">
            <v>11499600</v>
          </cell>
          <cell r="R1096">
            <v>11499600</v>
          </cell>
          <cell r="S1096" t="str">
            <v>200518</v>
          </cell>
          <cell r="T1096" t="str">
            <v>4682/QĐ-BVQY103</v>
          </cell>
          <cell r="U1096">
            <v>45942</v>
          </cell>
          <cell r="V1096">
            <v>0</v>
          </cell>
          <cell r="W1096">
            <v>0</v>
          </cell>
          <cell r="X1096">
            <v>1</v>
          </cell>
          <cell r="Y1096">
            <v>1</v>
          </cell>
          <cell r="Z1096">
            <v>0</v>
          </cell>
          <cell r="AA1096">
            <v>11499600</v>
          </cell>
          <cell r="AB1096">
            <v>11499600</v>
          </cell>
          <cell r="AC1096">
            <v>1</v>
          </cell>
          <cell r="AD1096">
            <v>11499600</v>
          </cell>
          <cell r="AE1096">
            <v>11499600</v>
          </cell>
          <cell r="AF1096">
            <v>0</v>
          </cell>
          <cell r="AG1096">
            <v>0</v>
          </cell>
          <cell r="AJ1096">
            <v>383314</v>
          </cell>
          <cell r="AK1096">
            <v>1</v>
          </cell>
        </row>
        <row r="1097">
          <cell r="E1097" t="str">
            <v>Kháng thể CD34</v>
          </cell>
          <cell r="F1097" t="str">
            <v>CD34 (QB-END/10); MAD-001613QD-7</v>
          </cell>
          <cell r="H1097" t="str">
            <v>Lọ</v>
          </cell>
          <cell r="I1097" t="str">
            <v/>
          </cell>
          <cell r="J1097" t="str">
            <v>Công ty TNHH Lê Lợi</v>
          </cell>
          <cell r="K1097" t="str">
            <v>Vitro S.A</v>
          </cell>
          <cell r="L1097" t="str">
            <v>Tây Ban Nha</v>
          </cell>
          <cell r="M1097" t="str">
            <v/>
          </cell>
          <cell r="N1097" t="str">
            <v>230001053/PCBA-HN</v>
          </cell>
          <cell r="O1097">
            <v>9500000</v>
          </cell>
          <cell r="P1097">
            <v>9500000</v>
          </cell>
          <cell r="Q1097">
            <v>9500000</v>
          </cell>
          <cell r="R1097">
            <v>9500000</v>
          </cell>
          <cell r="S1097" t="str">
            <v>16130042S</v>
          </cell>
          <cell r="T1097" t="str">
            <v>2576/QĐ-BVQY103</v>
          </cell>
          <cell r="U1097">
            <v>46081</v>
          </cell>
          <cell r="V1097">
            <v>0</v>
          </cell>
          <cell r="W1097">
            <v>0</v>
          </cell>
          <cell r="X1097">
            <v>1</v>
          </cell>
          <cell r="Y1097">
            <v>1</v>
          </cell>
          <cell r="Z1097">
            <v>0</v>
          </cell>
          <cell r="AA1097">
            <v>9500000</v>
          </cell>
          <cell r="AB1097">
            <v>9500000</v>
          </cell>
          <cell r="AC1097">
            <v>1</v>
          </cell>
          <cell r="AD1097">
            <v>9500000</v>
          </cell>
          <cell r="AE1097">
            <v>9500000</v>
          </cell>
          <cell r="AF1097">
            <v>0</v>
          </cell>
          <cell r="AG1097">
            <v>0</v>
          </cell>
          <cell r="AJ1097">
            <v>386683</v>
          </cell>
          <cell r="AK1097">
            <v>2</v>
          </cell>
        </row>
        <row r="1098">
          <cell r="E1098" t="str">
            <v>Kháng thể CD34</v>
          </cell>
          <cell r="F1098" t="str">
            <v>CD34-APC; IM2472</v>
          </cell>
          <cell r="H1098" t="str">
            <v>lọ</v>
          </cell>
          <cell r="I1098" t="str">
            <v/>
          </cell>
          <cell r="J1098" t="str">
            <v>Công ty TNHH Thiết bị Minh Tâm</v>
          </cell>
          <cell r="K1098" t="str">
            <v>Immunotech S.A.S</v>
          </cell>
          <cell r="L1098" t="str">
            <v>Pháp</v>
          </cell>
          <cell r="M1098" t="str">
            <v/>
          </cell>
          <cell r="N1098" t="str">
            <v>2301119ĐKLH/BYT-HTTB</v>
          </cell>
          <cell r="O1098">
            <v>14983500</v>
          </cell>
          <cell r="P1098">
            <v>14983500</v>
          </cell>
          <cell r="Q1098">
            <v>14983500</v>
          </cell>
          <cell r="R1098">
            <v>14983500</v>
          </cell>
          <cell r="S1098" t="str">
            <v>200517</v>
          </cell>
          <cell r="T1098" t="str">
            <v>4682/QĐ-BVQY103</v>
          </cell>
          <cell r="U1098">
            <v>46058</v>
          </cell>
          <cell r="V1098">
            <v>0</v>
          </cell>
          <cell r="W1098">
            <v>0</v>
          </cell>
          <cell r="X1098">
            <v>1</v>
          </cell>
          <cell r="Y1098">
            <v>1</v>
          </cell>
          <cell r="Z1098">
            <v>0</v>
          </cell>
          <cell r="AA1098">
            <v>14983500</v>
          </cell>
          <cell r="AB1098">
            <v>14983500</v>
          </cell>
          <cell r="AC1098">
            <v>1</v>
          </cell>
          <cell r="AD1098">
            <v>14983500</v>
          </cell>
          <cell r="AE1098">
            <v>14983500</v>
          </cell>
          <cell r="AF1098">
            <v>0</v>
          </cell>
          <cell r="AG1098">
            <v>0</v>
          </cell>
          <cell r="AJ1098">
            <v>383061</v>
          </cell>
          <cell r="AK1098">
            <v>2</v>
          </cell>
        </row>
        <row r="1099">
          <cell r="E1099" t="str">
            <v>Kháng thể CD45</v>
          </cell>
          <cell r="F1099" t="str">
            <v>MAD-002066QD-7</v>
          </cell>
          <cell r="H1099" t="str">
            <v>Lọ</v>
          </cell>
          <cell r="I1099" t="str">
            <v/>
          </cell>
          <cell r="J1099" t="str">
            <v>Công ty TNHH Lê Lợi</v>
          </cell>
          <cell r="K1099" t="str">
            <v>Vitro S.A</v>
          </cell>
          <cell r="L1099" t="str">
            <v>Tây Ban Nha</v>
          </cell>
          <cell r="M1099" t="str">
            <v/>
          </cell>
          <cell r="N1099" t="str">
            <v>230001053/PCBA-HN</v>
          </cell>
          <cell r="O1099">
            <v>9500000</v>
          </cell>
          <cell r="P1099">
            <v>9500000</v>
          </cell>
          <cell r="Q1099">
            <v>9500000</v>
          </cell>
          <cell r="R1099">
            <v>9500000</v>
          </cell>
          <cell r="S1099" t="str">
            <v>20660031DS</v>
          </cell>
          <cell r="T1099" t="str">
            <v>2576/QĐ-BVQY103</v>
          </cell>
          <cell r="U1099">
            <v>45808</v>
          </cell>
          <cell r="V1099">
            <v>0</v>
          </cell>
          <cell r="W1099">
            <v>0</v>
          </cell>
          <cell r="X1099">
            <v>1</v>
          </cell>
          <cell r="Y1099">
            <v>1</v>
          </cell>
          <cell r="Z1099">
            <v>0</v>
          </cell>
          <cell r="AA1099">
            <v>9500000</v>
          </cell>
          <cell r="AB1099">
            <v>9500000</v>
          </cell>
          <cell r="AC1099">
            <v>1</v>
          </cell>
          <cell r="AD1099">
            <v>9500000</v>
          </cell>
          <cell r="AE1099">
            <v>9500000</v>
          </cell>
          <cell r="AF1099">
            <v>0</v>
          </cell>
          <cell r="AG1099">
            <v>0</v>
          </cell>
          <cell r="AJ1099">
            <v>386682</v>
          </cell>
          <cell r="AK1099">
            <v>1</v>
          </cell>
        </row>
        <row r="1100">
          <cell r="E1100" t="str">
            <v>Kháng thể CD45 đánh dấu huỳnh quang PC7</v>
          </cell>
          <cell r="F1100" t="str">
            <v>IM3548
CD45-PC7</v>
          </cell>
          <cell r="H1100" t="str">
            <v>Lọ</v>
          </cell>
          <cell r="I1100" t="str">
            <v/>
          </cell>
          <cell r="J1100" t="str">
            <v>Công ty TNHH Thiết bị Minh Tâm</v>
          </cell>
          <cell r="K1100" t="str">
            <v>Immunotech S.A.S., Pháp</v>
          </cell>
          <cell r="L1100" t="str">
            <v>Pháp</v>
          </cell>
          <cell r="M1100" t="str">
            <v/>
          </cell>
          <cell r="N1100" t="str">
            <v>1996NK/BYT-TB-CT</v>
          </cell>
          <cell r="O1100">
            <v>18352950</v>
          </cell>
          <cell r="P1100">
            <v>18352950</v>
          </cell>
          <cell r="Q1100">
            <v>18352950</v>
          </cell>
          <cell r="R1100">
            <v>18352950</v>
          </cell>
          <cell r="S1100" t="str">
            <v>200518</v>
          </cell>
          <cell r="T1100" t="str">
            <v>4682/QĐ-BVQY103</v>
          </cell>
          <cell r="U1100">
            <v>45981</v>
          </cell>
          <cell r="V1100">
            <v>0</v>
          </cell>
          <cell r="W1100">
            <v>0</v>
          </cell>
          <cell r="X1100">
            <v>2</v>
          </cell>
          <cell r="Y1100">
            <v>2</v>
          </cell>
          <cell r="Z1100">
            <v>0</v>
          </cell>
          <cell r="AA1100">
            <v>18352950</v>
          </cell>
          <cell r="AB1100">
            <v>36705900</v>
          </cell>
          <cell r="AC1100">
            <v>2</v>
          </cell>
          <cell r="AD1100">
            <v>18352950</v>
          </cell>
          <cell r="AE1100">
            <v>36705900</v>
          </cell>
          <cell r="AF1100">
            <v>0</v>
          </cell>
          <cell r="AG1100">
            <v>0</v>
          </cell>
          <cell r="AJ1100">
            <v>383062</v>
          </cell>
          <cell r="AK1100">
            <v>2</v>
          </cell>
        </row>
        <row r="1101">
          <cell r="E1101" t="str">
            <v>Kháng thể CD56</v>
          </cell>
          <cell r="F1101" t="str">
            <v>CD56-PE; A07788</v>
          </cell>
          <cell r="H1101" t="str">
            <v>lọ</v>
          </cell>
          <cell r="I1101" t="str">
            <v/>
          </cell>
          <cell r="J1101" t="str">
            <v>Công ty TNHH Thiết bị Minh Tâm</v>
          </cell>
          <cell r="K1101" t="str">
            <v>Immunotech S.A.S</v>
          </cell>
          <cell r="L1101" t="str">
            <v>Pháp</v>
          </cell>
          <cell r="M1101" t="str">
            <v/>
          </cell>
          <cell r="N1101" t="str">
            <v>1996NK/BYT-TB-CT</v>
          </cell>
          <cell r="O1101">
            <v>11170950</v>
          </cell>
          <cell r="P1101">
            <v>11170950</v>
          </cell>
          <cell r="Q1101">
            <v>11170950</v>
          </cell>
          <cell r="R1101">
            <v>11170950</v>
          </cell>
          <cell r="S1101" t="str">
            <v>200509</v>
          </cell>
          <cell r="T1101" t="str">
            <v>4682/QĐ-BVQY103</v>
          </cell>
          <cell r="U1101">
            <v>46263</v>
          </cell>
          <cell r="V1101">
            <v>0</v>
          </cell>
          <cell r="W1101">
            <v>0</v>
          </cell>
          <cell r="X1101">
            <v>1</v>
          </cell>
          <cell r="Y1101">
            <v>1</v>
          </cell>
          <cell r="Z1101">
            <v>0</v>
          </cell>
          <cell r="AA1101">
            <v>11170950</v>
          </cell>
          <cell r="AB1101">
            <v>11170950</v>
          </cell>
          <cell r="AC1101">
            <v>1</v>
          </cell>
          <cell r="AD1101">
            <v>11170950</v>
          </cell>
          <cell r="AE1101">
            <v>11170950</v>
          </cell>
          <cell r="AF1101">
            <v>0</v>
          </cell>
          <cell r="AG1101">
            <v>0</v>
          </cell>
          <cell r="AJ1101">
            <v>383311</v>
          </cell>
          <cell r="AK1101">
            <v>1</v>
          </cell>
        </row>
        <row r="1102">
          <cell r="E1102" t="str">
            <v>Kháng thể CD64</v>
          </cell>
          <cell r="F1102" t="str">
            <v>CD64-FITC; B49185</v>
          </cell>
          <cell r="H1102" t="str">
            <v>lọ</v>
          </cell>
          <cell r="I1102" t="str">
            <v/>
          </cell>
          <cell r="J1102" t="str">
            <v>Công ty TNHH Thiết bị Minh Tâm</v>
          </cell>
          <cell r="K1102" t="str">
            <v>Immunotech S.A.S</v>
          </cell>
          <cell r="L1102" t="str">
            <v>Pháp</v>
          </cell>
          <cell r="M1102" t="str">
            <v/>
          </cell>
          <cell r="N1102" t="str">
            <v>2300630ĐKLH/BYT-HTTB</v>
          </cell>
          <cell r="O1102">
            <v>4386900</v>
          </cell>
          <cell r="P1102">
            <v>4386900</v>
          </cell>
          <cell r="Q1102">
            <v>4386900</v>
          </cell>
          <cell r="R1102">
            <v>4386900</v>
          </cell>
          <cell r="S1102" t="str">
            <v>200505</v>
          </cell>
          <cell r="T1102" t="str">
            <v>4682/QĐ-BVQY103</v>
          </cell>
          <cell r="U1102">
            <v>46116</v>
          </cell>
          <cell r="V1102">
            <v>0</v>
          </cell>
          <cell r="W1102">
            <v>0</v>
          </cell>
          <cell r="X1102">
            <v>1</v>
          </cell>
          <cell r="Y1102">
            <v>1</v>
          </cell>
          <cell r="Z1102">
            <v>0</v>
          </cell>
          <cell r="AA1102">
            <v>4386900</v>
          </cell>
          <cell r="AB1102">
            <v>4386900</v>
          </cell>
          <cell r="AC1102">
            <v>1</v>
          </cell>
          <cell r="AD1102">
            <v>4386900</v>
          </cell>
          <cell r="AE1102">
            <v>4386900</v>
          </cell>
          <cell r="AF1102">
            <v>0</v>
          </cell>
          <cell r="AG1102">
            <v>0</v>
          </cell>
          <cell r="AJ1102">
            <v>383067</v>
          </cell>
          <cell r="AK1102">
            <v>1</v>
          </cell>
        </row>
        <row r="1103">
          <cell r="E1103" t="str">
            <v>Kháng thể CD68</v>
          </cell>
          <cell r="F1103" t="str">
            <v>CD68 (KP-1); MAD-002097QD-7</v>
          </cell>
          <cell r="H1103" t="str">
            <v>Lọ</v>
          </cell>
          <cell r="I1103" t="str">
            <v/>
          </cell>
          <cell r="J1103" t="str">
            <v>Công ty cổ phần đầu tư và phát triển Ecolink</v>
          </cell>
          <cell r="K1103" t="str">
            <v>Vitro, S.A</v>
          </cell>
          <cell r="L1103" t="str">
            <v>Tây Ban Nha</v>
          </cell>
          <cell r="M1103" t="str">
            <v/>
          </cell>
          <cell r="N1103" t="str">
            <v>230001053/PCBA-HN</v>
          </cell>
          <cell r="O1103">
            <v>8835000</v>
          </cell>
          <cell r="P1103">
            <v>8835000</v>
          </cell>
          <cell r="Q1103">
            <v>8835000</v>
          </cell>
          <cell r="R1103">
            <v>8835000</v>
          </cell>
          <cell r="S1103" t="str">
            <v>KP-1-A0007</v>
          </cell>
          <cell r="T1103" t="str">
            <v>1895/QĐ-BVQY103</v>
          </cell>
          <cell r="U1103">
            <v>46507</v>
          </cell>
          <cell r="V1103">
            <v>0</v>
          </cell>
          <cell r="W1103">
            <v>0</v>
          </cell>
          <cell r="X1103">
            <v>1</v>
          </cell>
          <cell r="Y1103">
            <v>1</v>
          </cell>
          <cell r="Z1103">
            <v>0</v>
          </cell>
          <cell r="AA1103">
            <v>8835000</v>
          </cell>
          <cell r="AB1103">
            <v>8835000</v>
          </cell>
          <cell r="AC1103">
            <v>1</v>
          </cell>
          <cell r="AD1103">
            <v>8835000</v>
          </cell>
          <cell r="AE1103">
            <v>8835000</v>
          </cell>
          <cell r="AF1103">
            <v>0</v>
          </cell>
          <cell r="AG1103">
            <v>0</v>
          </cell>
          <cell r="AJ1103">
            <v>547280</v>
          </cell>
          <cell r="AK1103">
            <v>1</v>
          </cell>
        </row>
        <row r="1104">
          <cell r="E1104" t="str">
            <v>Kháng thể CD79a</v>
          </cell>
          <cell r="F1104" t="str">
            <v>CD79a-PE; IM2221</v>
          </cell>
          <cell r="H1104" t="str">
            <v>lọ</v>
          </cell>
          <cell r="I1104" t="str">
            <v/>
          </cell>
          <cell r="J1104" t="str">
            <v>Công ty TNHH Thiết bị Minh Tâm</v>
          </cell>
          <cell r="K1104" t="str">
            <v>Immunotech S.A.S</v>
          </cell>
          <cell r="L1104" t="str">
            <v>Pháp</v>
          </cell>
          <cell r="M1104" t="str">
            <v/>
          </cell>
          <cell r="N1104" t="str">
            <v>2300185ĐKLH/BYT-TB-CT</v>
          </cell>
          <cell r="O1104">
            <v>14983500</v>
          </cell>
          <cell r="P1104">
            <v>14983500</v>
          </cell>
          <cell r="Q1104">
            <v>14983500</v>
          </cell>
          <cell r="R1104">
            <v>14983500</v>
          </cell>
          <cell r="S1104" t="str">
            <v>200509</v>
          </cell>
          <cell r="T1104" t="str">
            <v>4682/QĐ-BVQY103</v>
          </cell>
          <cell r="U1104">
            <v>46334</v>
          </cell>
          <cell r="V1104">
            <v>0</v>
          </cell>
          <cell r="W1104">
            <v>0</v>
          </cell>
          <cell r="X1104">
            <v>1</v>
          </cell>
          <cell r="Y1104">
            <v>1</v>
          </cell>
          <cell r="Z1104">
            <v>0</v>
          </cell>
          <cell r="AA1104">
            <v>14983500</v>
          </cell>
          <cell r="AB1104">
            <v>14983500</v>
          </cell>
          <cell r="AC1104">
            <v>1</v>
          </cell>
          <cell r="AD1104">
            <v>14983500</v>
          </cell>
          <cell r="AE1104">
            <v>14983500</v>
          </cell>
          <cell r="AF1104">
            <v>0</v>
          </cell>
          <cell r="AG1104">
            <v>0</v>
          </cell>
          <cell r="AJ1104">
            <v>383060</v>
          </cell>
          <cell r="AK1104">
            <v>1</v>
          </cell>
        </row>
        <row r="1105">
          <cell r="E1105" t="str">
            <v>Kháng thể CD8</v>
          </cell>
          <cell r="F1105" t="str">
            <v>CD8-FITC; A07756</v>
          </cell>
          <cell r="H1105" t="str">
            <v>lọ</v>
          </cell>
          <cell r="I1105" t="str">
            <v/>
          </cell>
          <cell r="J1105" t="str">
            <v>Công ty TNHH Thiết bị Minh Tâm</v>
          </cell>
          <cell r="K1105" t="str">
            <v>Immunotech S.A.S</v>
          </cell>
          <cell r="L1105" t="str">
            <v>Pháp</v>
          </cell>
          <cell r="M1105" t="str">
            <v/>
          </cell>
          <cell r="N1105" t="str">
            <v>1996NK/BYT-TB-CT</v>
          </cell>
          <cell r="O1105">
            <v>15781500</v>
          </cell>
          <cell r="P1105">
            <v>15781500</v>
          </cell>
          <cell r="Q1105">
            <v>15781500</v>
          </cell>
          <cell r="R1105">
            <v>15781500</v>
          </cell>
          <cell r="S1105" t="str">
            <v>200515</v>
          </cell>
          <cell r="T1105" t="str">
            <v>4682/QĐ-BVQY103</v>
          </cell>
          <cell r="U1105">
            <v>46152</v>
          </cell>
          <cell r="V1105">
            <v>0</v>
          </cell>
          <cell r="W1105">
            <v>0</v>
          </cell>
          <cell r="X1105">
            <v>1</v>
          </cell>
          <cell r="Y1105">
            <v>1</v>
          </cell>
          <cell r="Z1105">
            <v>0</v>
          </cell>
          <cell r="AA1105">
            <v>15781500</v>
          </cell>
          <cell r="AB1105">
            <v>15781500</v>
          </cell>
          <cell r="AC1105">
            <v>1</v>
          </cell>
          <cell r="AD1105">
            <v>15781500</v>
          </cell>
          <cell r="AE1105">
            <v>15781500</v>
          </cell>
          <cell r="AF1105">
            <v>0</v>
          </cell>
          <cell r="AG1105">
            <v>0</v>
          </cell>
          <cell r="AJ1105">
            <v>383310</v>
          </cell>
          <cell r="AK1105">
            <v>1</v>
          </cell>
        </row>
        <row r="1106">
          <cell r="E1106" t="str">
            <v>Kháng thể CK19</v>
          </cell>
          <cell r="F1106" t="str">
            <v>Cytokeratin 19 (BA17); MAD-002163QD-7</v>
          </cell>
          <cell r="H1106" t="str">
            <v>Lọ</v>
          </cell>
          <cell r="I1106" t="str">
            <v/>
          </cell>
          <cell r="J1106" t="str">
            <v>Công ty TNHH Lê Lợi</v>
          </cell>
          <cell r="K1106" t="str">
            <v>Vitro S.A</v>
          </cell>
          <cell r="L1106" t="str">
            <v>Tây Ban Nha</v>
          </cell>
          <cell r="M1106" t="str">
            <v/>
          </cell>
          <cell r="N1106" t="str">
            <v>230001053/PCBA-HN</v>
          </cell>
          <cell r="O1106">
            <v>9500000</v>
          </cell>
          <cell r="P1106">
            <v>9500000</v>
          </cell>
          <cell r="Q1106">
            <v>9500000</v>
          </cell>
          <cell r="R1106">
            <v>9500000</v>
          </cell>
          <cell r="S1106" t="str">
            <v>21630047S</v>
          </cell>
          <cell r="T1106" t="str">
            <v>2576/QĐ-BVQY103</v>
          </cell>
          <cell r="U1106">
            <v>46081</v>
          </cell>
          <cell r="V1106">
            <v>0</v>
          </cell>
          <cell r="W1106">
            <v>0</v>
          </cell>
          <cell r="X1106">
            <v>1</v>
          </cell>
          <cell r="Y1106">
            <v>1</v>
          </cell>
          <cell r="Z1106">
            <v>0</v>
          </cell>
          <cell r="AA1106">
            <v>9500000</v>
          </cell>
          <cell r="AB1106">
            <v>9500000</v>
          </cell>
          <cell r="AC1106">
            <v>1</v>
          </cell>
          <cell r="AD1106">
            <v>9500000</v>
          </cell>
          <cell r="AE1106">
            <v>9500000</v>
          </cell>
          <cell r="AF1106">
            <v>0</v>
          </cell>
          <cell r="AG1106">
            <v>0</v>
          </cell>
          <cell r="AJ1106">
            <v>386684</v>
          </cell>
          <cell r="AK1106">
            <v>1</v>
          </cell>
        </row>
        <row r="1107">
          <cell r="E1107" t="str">
            <v>Kháng thể CK20</v>
          </cell>
          <cell r="F1107" t="str">
            <v>Cytokeratin 20 (KS20.8); MAD-005105QD-7</v>
          </cell>
          <cell r="H1107" t="str">
            <v>Lọ</v>
          </cell>
          <cell r="I1107" t="str">
            <v/>
          </cell>
          <cell r="J1107" t="str">
            <v>Công ty cổ phần đầu tư và phát triển Ecolink</v>
          </cell>
          <cell r="K1107" t="str">
            <v>Vitro, S.A</v>
          </cell>
          <cell r="L1107" t="str">
            <v>Tây Ban Nha</v>
          </cell>
          <cell r="M1107" t="str">
            <v/>
          </cell>
          <cell r="N1107" t="str">
            <v>230001053/PCBA-HN</v>
          </cell>
          <cell r="O1107">
            <v>8835000</v>
          </cell>
          <cell r="P1107">
            <v>8835000</v>
          </cell>
          <cell r="Q1107">
            <v>8835000</v>
          </cell>
          <cell r="R1107">
            <v>8835000</v>
          </cell>
          <cell r="S1107" t="str">
            <v>KS20.8-A0016</v>
          </cell>
          <cell r="T1107" t="str">
            <v>1895/QĐ-BVQY103</v>
          </cell>
          <cell r="U1107">
            <v>46446</v>
          </cell>
          <cell r="V1107">
            <v>0</v>
          </cell>
          <cell r="W1107">
            <v>0</v>
          </cell>
          <cell r="X1107">
            <v>1</v>
          </cell>
          <cell r="Y1107">
            <v>1</v>
          </cell>
          <cell r="Z1107">
            <v>0</v>
          </cell>
          <cell r="AA1107">
            <v>8835000</v>
          </cell>
          <cell r="AB1107">
            <v>8835000</v>
          </cell>
          <cell r="AC1107">
            <v>0</v>
          </cell>
          <cell r="AD1107">
            <v>0</v>
          </cell>
          <cell r="AE1107">
            <v>0</v>
          </cell>
          <cell r="AF1107">
            <v>1</v>
          </cell>
          <cell r="AG1107">
            <v>8835000</v>
          </cell>
          <cell r="AJ1107">
            <v>550166</v>
          </cell>
          <cell r="AK1107">
            <v>1</v>
          </cell>
        </row>
        <row r="1108">
          <cell r="E1108" t="str">
            <v>Kháng thể CKAE1/AE3</v>
          </cell>
          <cell r="F1108" t="str">
            <v>Cytokeratin (AE1/AE3); MAD-001000QD-7</v>
          </cell>
          <cell r="H1108" t="str">
            <v>Lọ</v>
          </cell>
          <cell r="I1108" t="str">
            <v/>
          </cell>
          <cell r="J1108" t="str">
            <v>Công ty cổ phần đầu tư và phát triển Ecolink</v>
          </cell>
          <cell r="K1108" t="str">
            <v>Vitro, S.A</v>
          </cell>
          <cell r="L1108" t="str">
            <v>Tây Ban Nha</v>
          </cell>
          <cell r="M1108" t="str">
            <v/>
          </cell>
          <cell r="N1108" t="str">
            <v>230001053/PCBA-HN</v>
          </cell>
          <cell r="O1108">
            <v>8835000</v>
          </cell>
          <cell r="P1108">
            <v>8835000</v>
          </cell>
          <cell r="Q1108">
            <v>8835000</v>
          </cell>
          <cell r="R1108">
            <v>8835000</v>
          </cell>
          <cell r="S1108" t="str">
            <v>AE1/AE3-A0026</v>
          </cell>
          <cell r="T1108" t="str">
            <v>1895/QĐ-BVQY103</v>
          </cell>
          <cell r="U1108">
            <v>46476</v>
          </cell>
          <cell r="V1108">
            <v>0</v>
          </cell>
          <cell r="W1108">
            <v>0</v>
          </cell>
          <cell r="X1108">
            <v>2</v>
          </cell>
          <cell r="Y1108">
            <v>2</v>
          </cell>
          <cell r="Z1108">
            <v>0</v>
          </cell>
          <cell r="AA1108">
            <v>8835000</v>
          </cell>
          <cell r="AB1108">
            <v>17670000</v>
          </cell>
          <cell r="AC1108">
            <v>1</v>
          </cell>
          <cell r="AD1108">
            <v>8835000</v>
          </cell>
          <cell r="AE1108">
            <v>8835000</v>
          </cell>
          <cell r="AF1108">
            <v>1</v>
          </cell>
          <cell r="AG1108">
            <v>8835000</v>
          </cell>
          <cell r="AJ1108">
            <v>547281</v>
          </cell>
          <cell r="AK1108">
            <v>2</v>
          </cell>
        </row>
        <row r="1109">
          <cell r="E1109" t="str">
            <v>Kháng thể CMV</v>
          </cell>
          <cell r="F1109" t="str">
            <v>Cytomegalovirus(CMV Cocktail); PDM075R</v>
          </cell>
          <cell r="H1109" t="str">
            <v>Lọ</v>
          </cell>
          <cell r="I1109" t="str">
            <v/>
          </cell>
          <cell r="J1109" t="str">
            <v>Công ty TNHH Công nghệ Quốc tế Phú Mỹ</v>
          </cell>
          <cell r="K1109" t="str">
            <v>Diagnostic BioSystems, Inc</v>
          </cell>
          <cell r="L1109" t="str">
            <v>Mỹ</v>
          </cell>
          <cell r="M1109" t="str">
            <v/>
          </cell>
          <cell r="N1109" t="str">
            <v>230000499/PCBA-HCM</v>
          </cell>
          <cell r="O1109">
            <v>10265000</v>
          </cell>
          <cell r="P1109">
            <v>10265000</v>
          </cell>
          <cell r="Q1109">
            <v>10265000</v>
          </cell>
          <cell r="R1109">
            <v>10265000</v>
          </cell>
          <cell r="S1109" t="str">
            <v>I118</v>
          </cell>
          <cell r="T1109" t="str">
            <v>1895/QĐ-BVQY103</v>
          </cell>
          <cell r="U1109">
            <v>46326</v>
          </cell>
          <cell r="V1109">
            <v>0</v>
          </cell>
          <cell r="W1109">
            <v>0</v>
          </cell>
          <cell r="X1109">
            <v>1</v>
          </cell>
          <cell r="Y1109">
            <v>1</v>
          </cell>
          <cell r="Z1109">
            <v>0</v>
          </cell>
          <cell r="AA1109">
            <v>10265000</v>
          </cell>
          <cell r="AB1109">
            <v>10265000</v>
          </cell>
          <cell r="AC1109">
            <v>1</v>
          </cell>
          <cell r="AD1109">
            <v>10265000</v>
          </cell>
          <cell r="AE1109">
            <v>10265000</v>
          </cell>
          <cell r="AF1109">
            <v>0</v>
          </cell>
          <cell r="AG1109">
            <v>0</v>
          </cell>
          <cell r="AJ1109">
            <v>544521</v>
          </cell>
          <cell r="AK1109">
            <v>1</v>
          </cell>
        </row>
        <row r="1110">
          <cell r="E1110" t="str">
            <v>Kháng thể DOG1</v>
          </cell>
          <cell r="F1110" t="str">
            <v>DOG1 (Anoctamin-1) (SP31); MAD-000533QD-7</v>
          </cell>
          <cell r="H1110" t="str">
            <v>Lọ</v>
          </cell>
          <cell r="I1110" t="str">
            <v/>
          </cell>
          <cell r="J1110" t="str">
            <v>Công ty cổ phần đầu tư và phát triển Ecolink</v>
          </cell>
          <cell r="K1110" t="str">
            <v>Vitro, S.A</v>
          </cell>
          <cell r="L1110" t="str">
            <v>Tây Ban Nha</v>
          </cell>
          <cell r="M1110" t="str">
            <v/>
          </cell>
          <cell r="N1110" t="str">
            <v>230001053/PCBA-HN</v>
          </cell>
          <cell r="O1110">
            <v>8835000</v>
          </cell>
          <cell r="P1110">
            <v>8835000</v>
          </cell>
          <cell r="Q1110">
            <v>8835000</v>
          </cell>
          <cell r="R1110">
            <v>8835000</v>
          </cell>
          <cell r="S1110" t="str">
            <v>SP31-A0010</v>
          </cell>
          <cell r="T1110" t="str">
            <v>1895/QĐ-BVQY103</v>
          </cell>
          <cell r="U1110">
            <v>46507</v>
          </cell>
          <cell r="V1110">
            <v>0</v>
          </cell>
          <cell r="W1110">
            <v>0</v>
          </cell>
          <cell r="X1110">
            <v>1</v>
          </cell>
          <cell r="Y1110">
            <v>1</v>
          </cell>
          <cell r="Z1110">
            <v>0</v>
          </cell>
          <cell r="AA1110">
            <v>8835000</v>
          </cell>
          <cell r="AB1110">
            <v>8835000</v>
          </cell>
          <cell r="AC1110">
            <v>1</v>
          </cell>
          <cell r="AD1110">
            <v>8835000</v>
          </cell>
          <cell r="AE1110">
            <v>8835000</v>
          </cell>
          <cell r="AF1110">
            <v>0</v>
          </cell>
          <cell r="AG1110">
            <v>0</v>
          </cell>
          <cell r="AJ1110">
            <v>547282</v>
          </cell>
          <cell r="AK1110">
            <v>1</v>
          </cell>
        </row>
        <row r="1111">
          <cell r="E1111" t="str">
            <v>Kháng thể E-Cadherin</v>
          </cell>
          <cell r="F1111" t="str">
            <v>Cadherin E (HECD-1); MAD-000761QD-7</v>
          </cell>
          <cell r="H1111" t="str">
            <v>lọ</v>
          </cell>
          <cell r="I1111" t="str">
            <v/>
          </cell>
          <cell r="J1111" t="str">
            <v>Công ty cổ phần đầu tư và phát triển Ecolink</v>
          </cell>
          <cell r="K1111" t="str">
            <v>Vitro, S.A</v>
          </cell>
          <cell r="L1111" t="str">
            <v>Tây Ban Nha</v>
          </cell>
          <cell r="M1111" t="str">
            <v/>
          </cell>
          <cell r="N1111" t="str">
            <v>230001053/PCBA-HN</v>
          </cell>
          <cell r="O1111">
            <v>8835000</v>
          </cell>
          <cell r="P1111">
            <v>8835000</v>
          </cell>
          <cell r="Q1111">
            <v>8835000</v>
          </cell>
          <cell r="R1111">
            <v>8835000</v>
          </cell>
          <cell r="S1111" t="str">
            <v>HECD-1-A0009</v>
          </cell>
          <cell r="T1111" t="str">
            <v>1895/QĐ-BVQY103</v>
          </cell>
          <cell r="U1111">
            <v>46507</v>
          </cell>
          <cell r="V1111">
            <v>0</v>
          </cell>
          <cell r="W1111">
            <v>0</v>
          </cell>
          <cell r="X1111">
            <v>1</v>
          </cell>
          <cell r="Y1111">
            <v>1</v>
          </cell>
          <cell r="Z1111">
            <v>0</v>
          </cell>
          <cell r="AA1111">
            <v>8835000</v>
          </cell>
          <cell r="AB1111">
            <v>8835000</v>
          </cell>
          <cell r="AC1111">
            <v>1</v>
          </cell>
          <cell r="AD1111">
            <v>8835000</v>
          </cell>
          <cell r="AE1111">
            <v>8835000</v>
          </cell>
          <cell r="AF1111">
            <v>0</v>
          </cell>
          <cell r="AG1111">
            <v>0</v>
          </cell>
          <cell r="AJ1111">
            <v>547266</v>
          </cell>
          <cell r="AK1111">
            <v>1</v>
          </cell>
        </row>
        <row r="1112">
          <cell r="E1112" t="str">
            <v>Kháng thể EMA</v>
          </cell>
          <cell r="F1112" t="str">
            <v>Epithelial Membrane Antigen (EMA)
(E29); MAD-001100QD-7</v>
          </cell>
          <cell r="H1112" t="str">
            <v>Lọ</v>
          </cell>
          <cell r="I1112" t="str">
            <v/>
          </cell>
          <cell r="J1112" t="str">
            <v>Công ty cổ phần đầu tư và phát triển Ecolink</v>
          </cell>
          <cell r="K1112" t="str">
            <v>Vitro, S.A</v>
          </cell>
          <cell r="L1112" t="str">
            <v>Tây Ban Nha</v>
          </cell>
          <cell r="M1112" t="str">
            <v/>
          </cell>
          <cell r="N1112" t="str">
            <v>230001053/PCBA-HN</v>
          </cell>
          <cell r="O1112">
            <v>8835000</v>
          </cell>
          <cell r="P1112">
            <v>8835000</v>
          </cell>
          <cell r="Q1112">
            <v>8835000</v>
          </cell>
          <cell r="R1112">
            <v>8835000</v>
          </cell>
          <cell r="S1112" t="str">
            <v>E29-A0009</v>
          </cell>
          <cell r="T1112" t="str">
            <v>1895/QĐ-BVQY103</v>
          </cell>
          <cell r="U1112">
            <v>46507</v>
          </cell>
          <cell r="V1112">
            <v>0</v>
          </cell>
          <cell r="W1112">
            <v>0</v>
          </cell>
          <cell r="X1112">
            <v>1</v>
          </cell>
          <cell r="Y1112">
            <v>1</v>
          </cell>
          <cell r="Z1112">
            <v>0</v>
          </cell>
          <cell r="AA1112">
            <v>8835000</v>
          </cell>
          <cell r="AB1112">
            <v>8835000</v>
          </cell>
          <cell r="AC1112">
            <v>1</v>
          </cell>
          <cell r="AD1112">
            <v>8835000</v>
          </cell>
          <cell r="AE1112">
            <v>8835000</v>
          </cell>
          <cell r="AF1112">
            <v>0</v>
          </cell>
          <cell r="AG1112">
            <v>0</v>
          </cell>
          <cell r="AJ1112">
            <v>547267</v>
          </cell>
          <cell r="AK1112">
            <v>1</v>
          </cell>
        </row>
        <row r="1113">
          <cell r="E1113" t="str">
            <v>Kháng thể ER</v>
          </cell>
          <cell r="F1113" t="str">
            <v>Estrogen Receptor (SP1); MAD-000306QD-7</v>
          </cell>
          <cell r="H1113" t="str">
            <v>Lọ</v>
          </cell>
          <cell r="I1113" t="str">
            <v/>
          </cell>
          <cell r="J1113" t="str">
            <v>Công ty cổ phần đầu tư và phát triển Ecolink</v>
          </cell>
          <cell r="K1113" t="str">
            <v>Vitro, S.A</v>
          </cell>
          <cell r="L1113" t="str">
            <v>Tây Ban Nha</v>
          </cell>
          <cell r="M1113" t="str">
            <v/>
          </cell>
          <cell r="N1113" t="str">
            <v>230001053/PCBA-HN</v>
          </cell>
          <cell r="O1113">
            <v>8835000</v>
          </cell>
          <cell r="P1113">
            <v>8835000</v>
          </cell>
          <cell r="Q1113">
            <v>8835000</v>
          </cell>
          <cell r="R1113">
            <v>8835000</v>
          </cell>
          <cell r="S1113" t="str">
            <v>SP1-A0023</v>
          </cell>
          <cell r="T1113" t="str">
            <v>1895/QĐ-BVQY103</v>
          </cell>
          <cell r="U1113">
            <v>46507</v>
          </cell>
          <cell r="V1113">
            <v>0</v>
          </cell>
          <cell r="W1113">
            <v>0</v>
          </cell>
          <cell r="X1113">
            <v>2</v>
          </cell>
          <cell r="Y1113">
            <v>2</v>
          </cell>
          <cell r="Z1113">
            <v>0</v>
          </cell>
          <cell r="AA1113">
            <v>8835000</v>
          </cell>
          <cell r="AB1113">
            <v>17670000</v>
          </cell>
          <cell r="AC1113">
            <v>0</v>
          </cell>
          <cell r="AD1113">
            <v>0</v>
          </cell>
          <cell r="AE1113">
            <v>0</v>
          </cell>
          <cell r="AF1113">
            <v>2</v>
          </cell>
          <cell r="AG1113">
            <v>17670000</v>
          </cell>
          <cell r="AJ1113">
            <v>550164</v>
          </cell>
          <cell r="AK1113">
            <v>2</v>
          </cell>
        </row>
        <row r="1114">
          <cell r="E1114" t="str">
            <v>Kháng thể Fibrinogen FITC</v>
          </cell>
          <cell r="F1114" t="str">
            <v>FITC Conjugated Abs  Fibrinogen - FITC; F006</v>
          </cell>
          <cell r="H1114" t="str">
            <v>lọ</v>
          </cell>
          <cell r="I1114" t="str">
            <v/>
          </cell>
          <cell r="J1114" t="str">
            <v>Công ty TNHH Công nghệ Quốc tế Phú Mỹ</v>
          </cell>
          <cell r="K1114" t="str">
            <v>Diagnostic BioSystems, Inc</v>
          </cell>
          <cell r="L1114" t="str">
            <v>Mỹ</v>
          </cell>
          <cell r="M1114" t="str">
            <v/>
          </cell>
          <cell r="N1114" t="str">
            <v>240001434/PCBA-HCM</v>
          </cell>
          <cell r="O1114">
            <v>18500000</v>
          </cell>
          <cell r="P1114">
            <v>18500000</v>
          </cell>
          <cell r="Q1114">
            <v>18500000</v>
          </cell>
          <cell r="R1114">
            <v>18500000</v>
          </cell>
          <cell r="S1114" t="str">
            <v>W768-M</v>
          </cell>
          <cell r="T1114" t="str">
            <v>1895/QĐ-BVQY103</v>
          </cell>
          <cell r="U1114">
            <v>46205</v>
          </cell>
          <cell r="V1114">
            <v>0</v>
          </cell>
          <cell r="W1114">
            <v>0</v>
          </cell>
          <cell r="X1114">
            <v>1</v>
          </cell>
          <cell r="Y1114">
            <v>1</v>
          </cell>
          <cell r="Z1114">
            <v>0</v>
          </cell>
          <cell r="AA1114">
            <v>18500000</v>
          </cell>
          <cell r="AB1114">
            <v>18500000</v>
          </cell>
          <cell r="AC1114">
            <v>1</v>
          </cell>
          <cell r="AD1114">
            <v>18500000</v>
          </cell>
          <cell r="AE1114">
            <v>18500000</v>
          </cell>
          <cell r="AF1114">
            <v>0</v>
          </cell>
          <cell r="AG1114">
            <v>0</v>
          </cell>
          <cell r="AJ1114">
            <v>545458</v>
          </cell>
          <cell r="AK1114">
            <v>1</v>
          </cell>
        </row>
        <row r="1115">
          <cell r="E1115" t="str">
            <v>Kháng thể GATA3</v>
          </cell>
          <cell r="F1115" t="str">
            <v>GATA-3 (L50-823); MAD-000632QD-7</v>
          </cell>
          <cell r="H1115" t="str">
            <v>Lọ</v>
          </cell>
          <cell r="I1115" t="str">
            <v/>
          </cell>
          <cell r="J1115" t="str">
            <v>Công ty cổ phần đầu tư và phát triển Ecolink</v>
          </cell>
          <cell r="K1115" t="str">
            <v>Vitro, S.A</v>
          </cell>
          <cell r="L1115" t="str">
            <v>Tây Ban Nha</v>
          </cell>
          <cell r="M1115" t="str">
            <v/>
          </cell>
          <cell r="N1115" t="str">
            <v>230001053/PCBA-HN</v>
          </cell>
          <cell r="O1115">
            <v>8835000</v>
          </cell>
          <cell r="P1115">
            <v>8835000</v>
          </cell>
          <cell r="Q1115">
            <v>8835000</v>
          </cell>
          <cell r="R1115">
            <v>8835000</v>
          </cell>
          <cell r="S1115" t="str">
            <v>L50-823-A0012</v>
          </cell>
          <cell r="T1115" t="str">
            <v>1895/QĐ-BVQY103</v>
          </cell>
          <cell r="U1115">
            <v>46507</v>
          </cell>
          <cell r="V1115">
            <v>0</v>
          </cell>
          <cell r="W1115">
            <v>0</v>
          </cell>
          <cell r="X1115">
            <v>1</v>
          </cell>
          <cell r="Y1115">
            <v>1</v>
          </cell>
          <cell r="Z1115">
            <v>0</v>
          </cell>
          <cell r="AA1115">
            <v>8835000</v>
          </cell>
          <cell r="AB1115">
            <v>8835000</v>
          </cell>
          <cell r="AC1115">
            <v>1</v>
          </cell>
          <cell r="AD1115">
            <v>8835000</v>
          </cell>
          <cell r="AE1115">
            <v>8835000</v>
          </cell>
          <cell r="AF1115">
            <v>0</v>
          </cell>
          <cell r="AG1115">
            <v>0</v>
          </cell>
          <cell r="AJ1115">
            <v>547268</v>
          </cell>
          <cell r="AK1115">
            <v>1</v>
          </cell>
        </row>
        <row r="1116">
          <cell r="E1116" t="str">
            <v>Kháng thể GCDFP-15</v>
          </cell>
          <cell r="F1116" t="str">
            <v>BRST-2/GCDFP-15 (EP95); MAD-000742QD-7</v>
          </cell>
          <cell r="H1116" t="str">
            <v>Lọ</v>
          </cell>
          <cell r="I1116" t="str">
            <v/>
          </cell>
          <cell r="J1116" t="str">
            <v>Công ty cổ phần đầu tư và phát triển Ecolink</v>
          </cell>
          <cell r="K1116" t="str">
            <v>Vitro, S.A</v>
          </cell>
          <cell r="L1116" t="str">
            <v>Tây Ban Nha</v>
          </cell>
          <cell r="M1116" t="str">
            <v/>
          </cell>
          <cell r="N1116" t="str">
            <v>230001053/PCBA-HN</v>
          </cell>
          <cell r="O1116">
            <v>8835000</v>
          </cell>
          <cell r="P1116">
            <v>8835000</v>
          </cell>
          <cell r="Q1116">
            <v>8835000</v>
          </cell>
          <cell r="R1116">
            <v>8835000</v>
          </cell>
          <cell r="S1116" t="str">
            <v>EP95-A0005</v>
          </cell>
          <cell r="T1116" t="str">
            <v>1895/QĐ-BVQY103</v>
          </cell>
          <cell r="U1116">
            <v>46507</v>
          </cell>
          <cell r="V1116">
            <v>0</v>
          </cell>
          <cell r="W1116">
            <v>0</v>
          </cell>
          <cell r="X1116">
            <v>1</v>
          </cell>
          <cell r="Y1116">
            <v>1</v>
          </cell>
          <cell r="Z1116">
            <v>0</v>
          </cell>
          <cell r="AA1116">
            <v>8835000</v>
          </cell>
          <cell r="AB1116">
            <v>8835000</v>
          </cell>
          <cell r="AC1116">
            <v>1</v>
          </cell>
          <cell r="AD1116">
            <v>8835000</v>
          </cell>
          <cell r="AE1116">
            <v>8835000</v>
          </cell>
          <cell r="AF1116">
            <v>0</v>
          </cell>
          <cell r="AG1116">
            <v>0</v>
          </cell>
          <cell r="AJ1116">
            <v>547269</v>
          </cell>
          <cell r="AK1116">
            <v>1</v>
          </cell>
        </row>
        <row r="1117">
          <cell r="E1117" t="str">
            <v>Kháng thể GFAP</v>
          </cell>
          <cell r="F1117" t="str">
            <v>GFAP (GA5); MAD-000716QD-12</v>
          </cell>
          <cell r="H1117" t="str">
            <v>ml</v>
          </cell>
          <cell r="I1117" t="str">
            <v/>
          </cell>
          <cell r="J1117" t="str">
            <v>Công ty cổ phần đầu tư và phát triển Ecolink</v>
          </cell>
          <cell r="K1117" t="str">
            <v>Vitro, S.A</v>
          </cell>
          <cell r="L1117" t="str">
            <v>Tây Ban Nha</v>
          </cell>
          <cell r="M1117" t="str">
            <v/>
          </cell>
          <cell r="N1117" t="str">
            <v>230001053/PCBA-HN</v>
          </cell>
          <cell r="O1117">
            <v>560000</v>
          </cell>
          <cell r="P1117">
            <v>560000</v>
          </cell>
          <cell r="Q1117">
            <v>560000</v>
          </cell>
          <cell r="R1117">
            <v>560000</v>
          </cell>
          <cell r="S1117" t="str">
            <v>GA5-A0008</v>
          </cell>
          <cell r="T1117" t="str">
            <v>1895/QĐ-BVQY103</v>
          </cell>
          <cell r="U1117">
            <v>46203</v>
          </cell>
          <cell r="V1117">
            <v>0</v>
          </cell>
          <cell r="W1117">
            <v>0</v>
          </cell>
          <cell r="X1117">
            <v>12</v>
          </cell>
          <cell r="Y1117">
            <v>12</v>
          </cell>
          <cell r="Z1117">
            <v>0</v>
          </cell>
          <cell r="AA1117">
            <v>560000</v>
          </cell>
          <cell r="AB1117">
            <v>6720000</v>
          </cell>
          <cell r="AC1117">
            <v>12</v>
          </cell>
          <cell r="AD1117">
            <v>560000</v>
          </cell>
          <cell r="AE1117">
            <v>6720000</v>
          </cell>
          <cell r="AF1117">
            <v>0</v>
          </cell>
          <cell r="AG1117">
            <v>0</v>
          </cell>
          <cell r="AJ1117">
            <v>547270</v>
          </cell>
          <cell r="AK1117">
            <v>12</v>
          </cell>
        </row>
        <row r="1118">
          <cell r="E1118" t="str">
            <v>Kháng thể IDH1</v>
          </cell>
          <cell r="F1118" t="str">
            <v>IDH1(R132H) (ZR7) Rabbit Monoclonal Antibody; Z2010RP</v>
          </cell>
          <cell r="H1118" t="str">
            <v>Lọ</v>
          </cell>
          <cell r="I1118" t="str">
            <v/>
          </cell>
          <cell r="J1118" t="str">
            <v>Công ty TNHH Công nghệ Quốc tế Phú Mỹ</v>
          </cell>
          <cell r="K1118" t="str">
            <v>Zeta Corporation</v>
          </cell>
          <cell r="L1118" t="str">
            <v>Mỹ</v>
          </cell>
          <cell r="M1118" t="str">
            <v/>
          </cell>
          <cell r="N1118" t="str">
            <v>230001823/PCBA-HCM</v>
          </cell>
          <cell r="O1118">
            <v>14800000</v>
          </cell>
          <cell r="P1118">
            <v>14800000</v>
          </cell>
          <cell r="Q1118">
            <v>14800000</v>
          </cell>
          <cell r="R1118">
            <v>14800000</v>
          </cell>
          <cell r="S1118" t="str">
            <v>ZR12172021C3-454</v>
          </cell>
          <cell r="T1118" t="str">
            <v>1895/QĐ-BVQY103</v>
          </cell>
          <cell r="U1118">
            <v>46263</v>
          </cell>
          <cell r="V1118">
            <v>0</v>
          </cell>
          <cell r="W1118">
            <v>0</v>
          </cell>
          <cell r="X1118">
            <v>1</v>
          </cell>
          <cell r="Y1118">
            <v>1</v>
          </cell>
          <cell r="Z1118">
            <v>0</v>
          </cell>
          <cell r="AA1118">
            <v>14800000</v>
          </cell>
          <cell r="AB1118">
            <v>14800000</v>
          </cell>
          <cell r="AC1118">
            <v>1</v>
          </cell>
          <cell r="AD1118">
            <v>14800000</v>
          </cell>
          <cell r="AE1118">
            <v>14800000</v>
          </cell>
          <cell r="AF1118">
            <v>0</v>
          </cell>
          <cell r="AG1118">
            <v>0</v>
          </cell>
          <cell r="AJ1118">
            <v>545459</v>
          </cell>
          <cell r="AK1118">
            <v>1</v>
          </cell>
        </row>
        <row r="1119">
          <cell r="E1119" t="str">
            <v>Kháng thể Ki67</v>
          </cell>
          <cell r="F1119" t="str">
            <v>KI 67 (SP6); MAD-000310QD-7</v>
          </cell>
          <cell r="H1119" t="str">
            <v>Lọ</v>
          </cell>
          <cell r="I1119" t="str">
            <v/>
          </cell>
          <cell r="J1119" t="str">
            <v>Công ty cổ phần đầu tư và phát triển Ecolink</v>
          </cell>
          <cell r="K1119" t="str">
            <v>Vitro, S.A</v>
          </cell>
          <cell r="L1119" t="str">
            <v>Tây Ban Nha</v>
          </cell>
          <cell r="M1119" t="str">
            <v/>
          </cell>
          <cell r="N1119" t="str">
            <v>230001053/PCBA-HN</v>
          </cell>
          <cell r="O1119">
            <v>8835000</v>
          </cell>
          <cell r="P1119">
            <v>8835000</v>
          </cell>
          <cell r="Q1119">
            <v>8835000</v>
          </cell>
          <cell r="R1119">
            <v>8835000</v>
          </cell>
          <cell r="S1119" t="str">
            <v>SP6-A0032</v>
          </cell>
          <cell r="T1119" t="str">
            <v>1895/QĐ-BVQY103</v>
          </cell>
          <cell r="U1119">
            <v>46476</v>
          </cell>
          <cell r="V1119">
            <v>0</v>
          </cell>
          <cell r="W1119">
            <v>0</v>
          </cell>
          <cell r="X1119">
            <v>3</v>
          </cell>
          <cell r="Y1119">
            <v>3</v>
          </cell>
          <cell r="Z1119">
            <v>0</v>
          </cell>
          <cell r="AA1119">
            <v>8835000</v>
          </cell>
          <cell r="AB1119">
            <v>26505000</v>
          </cell>
          <cell r="AC1119">
            <v>2</v>
          </cell>
          <cell r="AD1119">
            <v>8835000</v>
          </cell>
          <cell r="AE1119">
            <v>17670000</v>
          </cell>
          <cell r="AF1119">
            <v>1</v>
          </cell>
          <cell r="AG1119">
            <v>8835000</v>
          </cell>
          <cell r="AJ1119">
            <v>547274</v>
          </cell>
          <cell r="AK1119">
            <v>3</v>
          </cell>
        </row>
        <row r="1120">
          <cell r="E1120" t="str">
            <v>Kháng thể MDM2</v>
          </cell>
          <cell r="F1120" t="str">
            <v>Mdm2 (IF2); MAD-000682QD-7</v>
          </cell>
          <cell r="H1120" t="str">
            <v>Lọ</v>
          </cell>
          <cell r="I1120" t="str">
            <v/>
          </cell>
          <cell r="J1120" t="str">
            <v>Công ty cổ phần đầu tư và phát triển Ecolink</v>
          </cell>
          <cell r="K1120" t="str">
            <v>Vitro, S.A</v>
          </cell>
          <cell r="L1120" t="str">
            <v>Tây Ban Nha</v>
          </cell>
          <cell r="M1120" t="str">
            <v/>
          </cell>
          <cell r="N1120" t="str">
            <v>230001053/PCBA-HN</v>
          </cell>
          <cell r="O1120">
            <v>8835000</v>
          </cell>
          <cell r="P1120">
            <v>8835000</v>
          </cell>
          <cell r="Q1120">
            <v>8835000</v>
          </cell>
          <cell r="R1120">
            <v>8835000</v>
          </cell>
          <cell r="S1120" t="str">
            <v>IF2-A0007</v>
          </cell>
          <cell r="T1120" t="str">
            <v>1895/QĐ-BVQY103</v>
          </cell>
          <cell r="U1120">
            <v>46417</v>
          </cell>
          <cell r="V1120">
            <v>0</v>
          </cell>
          <cell r="W1120">
            <v>0</v>
          </cell>
          <cell r="X1120">
            <v>1</v>
          </cell>
          <cell r="Y1120">
            <v>1</v>
          </cell>
          <cell r="Z1120">
            <v>0</v>
          </cell>
          <cell r="AA1120">
            <v>8835000</v>
          </cell>
          <cell r="AB1120">
            <v>8835000</v>
          </cell>
          <cell r="AC1120">
            <v>1</v>
          </cell>
          <cell r="AD1120">
            <v>8835000</v>
          </cell>
          <cell r="AE1120">
            <v>8835000</v>
          </cell>
          <cell r="AF1120">
            <v>0</v>
          </cell>
          <cell r="AG1120">
            <v>0</v>
          </cell>
          <cell r="AJ1120">
            <v>547271</v>
          </cell>
          <cell r="AK1120">
            <v>1</v>
          </cell>
        </row>
        <row r="1121">
          <cell r="E1121" t="str">
            <v>Kháng thể MLH1</v>
          </cell>
          <cell r="F1121" t="str">
            <v>Mlh1 (BS29); MAD-000726QD-7</v>
          </cell>
          <cell r="H1121" t="str">
            <v>Lọ</v>
          </cell>
          <cell r="I1121" t="str">
            <v/>
          </cell>
          <cell r="J1121" t="str">
            <v>Công ty cổ phần đầu tư và phát triển Ecolink</v>
          </cell>
          <cell r="K1121" t="str">
            <v>Vitro, S.A</v>
          </cell>
          <cell r="L1121" t="str">
            <v>Tây Ban Nha</v>
          </cell>
          <cell r="M1121" t="str">
            <v/>
          </cell>
          <cell r="N1121" t="str">
            <v>230001053/PCBA-HN</v>
          </cell>
          <cell r="O1121">
            <v>8835000</v>
          </cell>
          <cell r="P1121">
            <v>8835000</v>
          </cell>
          <cell r="Q1121">
            <v>8835000</v>
          </cell>
          <cell r="R1121">
            <v>8835000</v>
          </cell>
          <cell r="S1121" t="str">
            <v>MLH1/6467-A0009</v>
          </cell>
          <cell r="T1121" t="str">
            <v>1895/QĐ-BVQY103</v>
          </cell>
          <cell r="U1121">
            <v>46446</v>
          </cell>
          <cell r="V1121">
            <v>0</v>
          </cell>
          <cell r="W1121">
            <v>0</v>
          </cell>
          <cell r="X1121">
            <v>1</v>
          </cell>
          <cell r="Y1121">
            <v>1</v>
          </cell>
          <cell r="Z1121">
            <v>0</v>
          </cell>
          <cell r="AA1121">
            <v>8835000</v>
          </cell>
          <cell r="AB1121">
            <v>8835000</v>
          </cell>
          <cell r="AC1121">
            <v>1</v>
          </cell>
          <cell r="AD1121">
            <v>8835000</v>
          </cell>
          <cell r="AE1121">
            <v>8835000</v>
          </cell>
          <cell r="AF1121">
            <v>0</v>
          </cell>
          <cell r="AG1121">
            <v>0</v>
          </cell>
          <cell r="AJ1121">
            <v>547257</v>
          </cell>
          <cell r="AK1121">
            <v>1</v>
          </cell>
        </row>
        <row r="1122">
          <cell r="E1122" t="str">
            <v>Kháng thể MSH2</v>
          </cell>
          <cell r="F1122" t="str">
            <v>Msh2 (FE11); MAD-000677QD-7</v>
          </cell>
          <cell r="H1122" t="str">
            <v>Lọ</v>
          </cell>
          <cell r="I1122" t="str">
            <v/>
          </cell>
          <cell r="J1122" t="str">
            <v>Công ty cổ phần đầu tư và phát triển Ecolink</v>
          </cell>
          <cell r="K1122" t="str">
            <v>Vitro, S.A</v>
          </cell>
          <cell r="L1122" t="str">
            <v>Tây Ban Nha</v>
          </cell>
          <cell r="M1122" t="str">
            <v/>
          </cell>
          <cell r="N1122" t="str">
            <v>230001053/PCBA-HN</v>
          </cell>
          <cell r="O1122">
            <v>8835000</v>
          </cell>
          <cell r="P1122">
            <v>8835000</v>
          </cell>
          <cell r="Q1122">
            <v>8835000</v>
          </cell>
          <cell r="R1122">
            <v>8835000</v>
          </cell>
          <cell r="S1122" t="str">
            <v>MSH2/2622-A0008</v>
          </cell>
          <cell r="T1122" t="str">
            <v>1895/QĐ-BVQY103</v>
          </cell>
          <cell r="U1122">
            <v>46507</v>
          </cell>
          <cell r="V1122">
            <v>0</v>
          </cell>
          <cell r="W1122">
            <v>0</v>
          </cell>
          <cell r="X1122">
            <v>1</v>
          </cell>
          <cell r="Y1122">
            <v>1</v>
          </cell>
          <cell r="Z1122">
            <v>0</v>
          </cell>
          <cell r="AA1122">
            <v>8835000</v>
          </cell>
          <cell r="AB1122">
            <v>8835000</v>
          </cell>
          <cell r="AC1122">
            <v>1</v>
          </cell>
          <cell r="AD1122">
            <v>8835000</v>
          </cell>
          <cell r="AE1122">
            <v>8835000</v>
          </cell>
          <cell r="AF1122">
            <v>0</v>
          </cell>
          <cell r="AG1122">
            <v>0</v>
          </cell>
          <cell r="AJ1122">
            <v>547258</v>
          </cell>
          <cell r="AK1122">
            <v>1</v>
          </cell>
        </row>
        <row r="1123">
          <cell r="E1123" t="str">
            <v>Kháng thể MSH6</v>
          </cell>
          <cell r="F1123" t="str">
            <v>Msh6 (EP49); MAD-000635QD-7</v>
          </cell>
          <cell r="H1123" t="str">
            <v>Lọ</v>
          </cell>
          <cell r="I1123" t="str">
            <v/>
          </cell>
          <cell r="J1123" t="str">
            <v>Công ty cổ phần đầu tư và phát triển Ecolink</v>
          </cell>
          <cell r="K1123" t="str">
            <v>Vitro, S.A</v>
          </cell>
          <cell r="L1123" t="str">
            <v>Tây Ban Nha</v>
          </cell>
          <cell r="M1123" t="str">
            <v/>
          </cell>
          <cell r="N1123" t="str">
            <v>230001053/PCBA-HN</v>
          </cell>
          <cell r="O1123">
            <v>8835000</v>
          </cell>
          <cell r="P1123">
            <v>8835000</v>
          </cell>
          <cell r="Q1123">
            <v>8835000</v>
          </cell>
          <cell r="R1123">
            <v>8835000</v>
          </cell>
          <cell r="S1123" t="str">
            <v>EP49-A0006</v>
          </cell>
          <cell r="T1123" t="str">
            <v>1895/QĐ-BVQY103</v>
          </cell>
          <cell r="U1123">
            <v>46417</v>
          </cell>
          <cell r="V1123">
            <v>0</v>
          </cell>
          <cell r="W1123">
            <v>0</v>
          </cell>
          <cell r="X1123">
            <v>1</v>
          </cell>
          <cell r="Y1123">
            <v>1</v>
          </cell>
          <cell r="Z1123">
            <v>0</v>
          </cell>
          <cell r="AA1123">
            <v>8835000</v>
          </cell>
          <cell r="AB1123">
            <v>8835000</v>
          </cell>
          <cell r="AC1123">
            <v>1</v>
          </cell>
          <cell r="AD1123">
            <v>8835000</v>
          </cell>
          <cell r="AE1123">
            <v>8835000</v>
          </cell>
          <cell r="AF1123">
            <v>0</v>
          </cell>
          <cell r="AG1123">
            <v>0</v>
          </cell>
          <cell r="AJ1123">
            <v>547259</v>
          </cell>
          <cell r="AK1123">
            <v>1</v>
          </cell>
        </row>
        <row r="1124">
          <cell r="E1124" t="str">
            <v>Kháng thể Muc2</v>
          </cell>
          <cell r="F1124" t="str">
            <v>Mucin 2 (Ccp 58); MAD-000728QD-7</v>
          </cell>
          <cell r="H1124" t="str">
            <v>Lọ</v>
          </cell>
          <cell r="I1124" t="str">
            <v/>
          </cell>
          <cell r="J1124" t="str">
            <v>Công ty cổ phần đầu tư và phát triển Ecolink</v>
          </cell>
          <cell r="K1124" t="str">
            <v>Vitro, S.A</v>
          </cell>
          <cell r="L1124" t="str">
            <v>Tây Ban Nha</v>
          </cell>
          <cell r="M1124" t="str">
            <v/>
          </cell>
          <cell r="N1124" t="str">
            <v>230001053/PCBA-HN</v>
          </cell>
          <cell r="O1124">
            <v>8835000</v>
          </cell>
          <cell r="P1124">
            <v>8835000</v>
          </cell>
          <cell r="Q1124">
            <v>8835000</v>
          </cell>
          <cell r="R1124">
            <v>8835000</v>
          </cell>
          <cell r="S1124" t="str">
            <v>CCP58-A0006</v>
          </cell>
          <cell r="T1124" t="str">
            <v>1895/QĐ-BVQY103</v>
          </cell>
          <cell r="U1124">
            <v>46446</v>
          </cell>
          <cell r="V1124">
            <v>0</v>
          </cell>
          <cell r="W1124">
            <v>0</v>
          </cell>
          <cell r="X1124">
            <v>1</v>
          </cell>
          <cell r="Y1124">
            <v>1</v>
          </cell>
          <cell r="Z1124">
            <v>0</v>
          </cell>
          <cell r="AA1124">
            <v>8835000</v>
          </cell>
          <cell r="AB1124">
            <v>8835000</v>
          </cell>
          <cell r="AC1124">
            <v>1</v>
          </cell>
          <cell r="AD1124">
            <v>8835000</v>
          </cell>
          <cell r="AE1124">
            <v>8835000</v>
          </cell>
          <cell r="AF1124">
            <v>0</v>
          </cell>
          <cell r="AG1124">
            <v>0</v>
          </cell>
          <cell r="AJ1124">
            <v>547260</v>
          </cell>
          <cell r="AK1124">
            <v>1</v>
          </cell>
        </row>
        <row r="1125">
          <cell r="E1125" t="str">
            <v>Kháng thể Napsin A</v>
          </cell>
          <cell r="F1125" t="str">
            <v>Napsin A (BS10); MAD-000752QD-7</v>
          </cell>
          <cell r="H1125" t="str">
            <v>Lọ</v>
          </cell>
          <cell r="I1125" t="str">
            <v/>
          </cell>
          <cell r="J1125" t="str">
            <v>Công ty cổ phần đầu tư và phát triển Ecolink</v>
          </cell>
          <cell r="K1125" t="str">
            <v>Vitro, S.A</v>
          </cell>
          <cell r="L1125" t="str">
            <v>Tây Ban Nha</v>
          </cell>
          <cell r="M1125" t="str">
            <v/>
          </cell>
          <cell r="N1125" t="str">
            <v>230001053/PCBA-HN</v>
          </cell>
          <cell r="O1125">
            <v>8835000</v>
          </cell>
          <cell r="P1125">
            <v>8835000</v>
          </cell>
          <cell r="Q1125">
            <v>8835000</v>
          </cell>
          <cell r="R1125">
            <v>8835000</v>
          </cell>
          <cell r="S1125" t="str">
            <v>BS10-A0006</v>
          </cell>
          <cell r="T1125" t="str">
            <v>1895/QĐ-BVQY103</v>
          </cell>
          <cell r="U1125">
            <v>46417</v>
          </cell>
          <cell r="V1125">
            <v>0</v>
          </cell>
          <cell r="W1125">
            <v>0</v>
          </cell>
          <cell r="X1125">
            <v>1</v>
          </cell>
          <cell r="Y1125">
            <v>1</v>
          </cell>
          <cell r="Z1125">
            <v>0</v>
          </cell>
          <cell r="AA1125">
            <v>8835000</v>
          </cell>
          <cell r="AB1125">
            <v>8835000</v>
          </cell>
          <cell r="AC1125">
            <v>1</v>
          </cell>
          <cell r="AD1125">
            <v>8835000</v>
          </cell>
          <cell r="AE1125">
            <v>8835000</v>
          </cell>
          <cell r="AF1125">
            <v>0</v>
          </cell>
          <cell r="AG1125">
            <v>0</v>
          </cell>
          <cell r="AJ1125">
            <v>547261</v>
          </cell>
          <cell r="AK1125">
            <v>1</v>
          </cell>
        </row>
        <row r="1126">
          <cell r="E1126" t="str">
            <v>Kháng thể P63</v>
          </cell>
          <cell r="F1126" t="str">
            <v>p63 (4A4); MAD-000479QD-7</v>
          </cell>
          <cell r="H1126" t="str">
            <v>Lọ</v>
          </cell>
          <cell r="I1126" t="str">
            <v/>
          </cell>
          <cell r="J1126" t="str">
            <v>Công ty cổ phần đầu tư và phát triển Ecolink</v>
          </cell>
          <cell r="K1126" t="str">
            <v>Vitro, S.A</v>
          </cell>
          <cell r="L1126" t="str">
            <v>Tây Ban Nha</v>
          </cell>
          <cell r="M1126" t="str">
            <v/>
          </cell>
          <cell r="N1126" t="str">
            <v>230001053/PCBA-HN</v>
          </cell>
          <cell r="O1126">
            <v>8835000</v>
          </cell>
          <cell r="P1126">
            <v>8835000</v>
          </cell>
          <cell r="Q1126">
            <v>8835000</v>
          </cell>
          <cell r="R1126">
            <v>8835000</v>
          </cell>
          <cell r="S1126" t="str">
            <v>04790075S</v>
          </cell>
          <cell r="T1126" t="str">
            <v>1895/QĐ-BVQY103</v>
          </cell>
          <cell r="U1126">
            <v>46203</v>
          </cell>
          <cell r="V1126">
            <v>0</v>
          </cell>
          <cell r="W1126">
            <v>0</v>
          </cell>
          <cell r="X1126">
            <v>2</v>
          </cell>
          <cell r="Y1126">
            <v>2</v>
          </cell>
          <cell r="Z1126">
            <v>0</v>
          </cell>
          <cell r="AA1126">
            <v>8835000</v>
          </cell>
          <cell r="AB1126">
            <v>17670000</v>
          </cell>
          <cell r="AC1126">
            <v>2</v>
          </cell>
          <cell r="AD1126">
            <v>8835000</v>
          </cell>
          <cell r="AE1126">
            <v>17670000</v>
          </cell>
          <cell r="AF1126">
            <v>0</v>
          </cell>
          <cell r="AG1126">
            <v>0</v>
          </cell>
          <cell r="AJ1126">
            <v>547262</v>
          </cell>
          <cell r="AK1126">
            <v>2</v>
          </cell>
        </row>
        <row r="1127">
          <cell r="E1127" t="str">
            <v>Kháng thể PD-L1</v>
          </cell>
          <cell r="F1127" t="str">
            <v>PD-L1 (CAL10); MAD-000740QD-7</v>
          </cell>
          <cell r="H1127" t="str">
            <v>Lọ</v>
          </cell>
          <cell r="I1127" t="str">
            <v/>
          </cell>
          <cell r="J1127" t="str">
            <v>Công ty cổ phần đầu tư và phát triển Ecolink</v>
          </cell>
          <cell r="K1127" t="str">
            <v>Vitro, S.A</v>
          </cell>
          <cell r="L1127" t="str">
            <v>Tây Ban Nha</v>
          </cell>
          <cell r="M1127" t="str">
            <v/>
          </cell>
          <cell r="N1127" t="str">
            <v>230001053/PCBA-HN</v>
          </cell>
          <cell r="O1127">
            <v>8835000</v>
          </cell>
          <cell r="P1127">
            <v>8835000</v>
          </cell>
          <cell r="Q1127">
            <v>8835000</v>
          </cell>
          <cell r="R1127">
            <v>8835000</v>
          </cell>
          <cell r="S1127" t="str">
            <v>07400045</v>
          </cell>
          <cell r="T1127" t="str">
            <v>1895/QĐ-BVQY103</v>
          </cell>
          <cell r="U1127">
            <v>46081</v>
          </cell>
          <cell r="V1127">
            <v>0</v>
          </cell>
          <cell r="W1127">
            <v>0</v>
          </cell>
          <cell r="X1127">
            <v>1</v>
          </cell>
          <cell r="Y1127">
            <v>1</v>
          </cell>
          <cell r="Z1127">
            <v>0</v>
          </cell>
          <cell r="AA1127">
            <v>8835000</v>
          </cell>
          <cell r="AB1127">
            <v>8835000</v>
          </cell>
          <cell r="AC1127">
            <v>0</v>
          </cell>
          <cell r="AD1127">
            <v>0</v>
          </cell>
          <cell r="AE1127">
            <v>0</v>
          </cell>
          <cell r="AF1127">
            <v>1</v>
          </cell>
          <cell r="AG1127">
            <v>8835000</v>
          </cell>
          <cell r="AJ1127">
            <v>550167</v>
          </cell>
          <cell r="AK1127">
            <v>1</v>
          </cell>
        </row>
        <row r="1128">
          <cell r="E1128" t="str">
            <v>Kháng thể PLAD</v>
          </cell>
          <cell r="F1128" t="str">
            <v>Placental Alkaline Phosphatase (SP15); MAD-000317QD-7</v>
          </cell>
          <cell r="H1128" t="str">
            <v>Lọ</v>
          </cell>
          <cell r="I1128" t="str">
            <v/>
          </cell>
          <cell r="J1128" t="str">
            <v>Công ty cổ phần đầu tư và phát triển Ecolink</v>
          </cell>
          <cell r="K1128" t="str">
            <v>Vitro, S.A</v>
          </cell>
          <cell r="L1128" t="str">
            <v>Tây Ban Nha</v>
          </cell>
          <cell r="M1128" t="str">
            <v/>
          </cell>
          <cell r="N1128" t="str">
            <v>230001053/PCBA-HN</v>
          </cell>
          <cell r="O1128">
            <v>8835000</v>
          </cell>
          <cell r="P1128">
            <v>8835000</v>
          </cell>
          <cell r="Q1128">
            <v>8835000</v>
          </cell>
          <cell r="R1128">
            <v>8835000</v>
          </cell>
          <cell r="S1128" t="str">
            <v>SP15-A0006</v>
          </cell>
          <cell r="T1128" t="str">
            <v>1895/QĐ-BVQY103</v>
          </cell>
          <cell r="U1128">
            <v>46387</v>
          </cell>
          <cell r="V1128">
            <v>0</v>
          </cell>
          <cell r="W1128">
            <v>0</v>
          </cell>
          <cell r="X1128">
            <v>1</v>
          </cell>
          <cell r="Y1128">
            <v>1</v>
          </cell>
          <cell r="Z1128">
            <v>0</v>
          </cell>
          <cell r="AA1128">
            <v>8835000</v>
          </cell>
          <cell r="AB1128">
            <v>8835000</v>
          </cell>
          <cell r="AC1128">
            <v>0</v>
          </cell>
          <cell r="AD1128">
            <v>0</v>
          </cell>
          <cell r="AE1128">
            <v>0</v>
          </cell>
          <cell r="AF1128">
            <v>1</v>
          </cell>
          <cell r="AG1128">
            <v>8835000</v>
          </cell>
          <cell r="AJ1128">
            <v>550168</v>
          </cell>
          <cell r="AK1128">
            <v>1</v>
          </cell>
        </row>
        <row r="1129">
          <cell r="E1129" t="str">
            <v>Kháng thể PMS2</v>
          </cell>
          <cell r="F1129" t="str">
            <v>PMS2 (EP51); MAD-000681QD-7</v>
          </cell>
          <cell r="H1129" t="str">
            <v>Lọ</v>
          </cell>
          <cell r="I1129" t="str">
            <v/>
          </cell>
          <cell r="J1129" t="str">
            <v>Công ty cổ phần đầu tư và phát triển Ecolink</v>
          </cell>
          <cell r="K1129" t="str">
            <v>Vitro, S.A</v>
          </cell>
          <cell r="L1129" t="str">
            <v>Tây Ban Nha</v>
          </cell>
          <cell r="M1129" t="str">
            <v/>
          </cell>
          <cell r="N1129" t="str">
            <v>230001053/PCBA-HN</v>
          </cell>
          <cell r="O1129">
            <v>8835000</v>
          </cell>
          <cell r="P1129">
            <v>8835000</v>
          </cell>
          <cell r="Q1129">
            <v>8835000</v>
          </cell>
          <cell r="R1129">
            <v>8835000</v>
          </cell>
          <cell r="S1129" t="str">
            <v>PMS2-8224R-A0021</v>
          </cell>
          <cell r="T1129" t="str">
            <v>1895/QĐ-BVQY103</v>
          </cell>
          <cell r="U1129">
            <v>46507</v>
          </cell>
          <cell r="V1129">
            <v>0</v>
          </cell>
          <cell r="W1129">
            <v>0</v>
          </cell>
          <cell r="X1129">
            <v>1</v>
          </cell>
          <cell r="Y1129">
            <v>1</v>
          </cell>
          <cell r="Z1129">
            <v>0</v>
          </cell>
          <cell r="AA1129">
            <v>8835000</v>
          </cell>
          <cell r="AB1129">
            <v>8835000</v>
          </cell>
          <cell r="AC1129">
            <v>1</v>
          </cell>
          <cell r="AD1129">
            <v>8835000</v>
          </cell>
          <cell r="AE1129">
            <v>8835000</v>
          </cell>
          <cell r="AF1129">
            <v>0</v>
          </cell>
          <cell r="AG1129">
            <v>0</v>
          </cell>
          <cell r="AJ1129">
            <v>547283</v>
          </cell>
          <cell r="AK1129">
            <v>1</v>
          </cell>
        </row>
        <row r="1130">
          <cell r="E1130" t="str">
            <v>Kháng thể PSA</v>
          </cell>
          <cell r="F1130" t="str">
            <v>Prostate Specific Antigen, PSA; PDR007</v>
          </cell>
          <cell r="H1130" t="str">
            <v>Lọ</v>
          </cell>
          <cell r="I1130" t="str">
            <v/>
          </cell>
          <cell r="J1130" t="str">
            <v>Công ty TNHH Công nghệ Quốc tế Phú Mỹ</v>
          </cell>
          <cell r="K1130" t="str">
            <v>Diagnostic BioSystems, Inc</v>
          </cell>
          <cell r="L1130" t="str">
            <v>Mỹ</v>
          </cell>
          <cell r="M1130" t="str">
            <v/>
          </cell>
          <cell r="N1130" t="str">
            <v>230000499/PCBA-HCM</v>
          </cell>
          <cell r="O1130">
            <v>9495000</v>
          </cell>
          <cell r="P1130">
            <v>9495000</v>
          </cell>
          <cell r="Q1130">
            <v>9495000</v>
          </cell>
          <cell r="R1130">
            <v>9495000</v>
          </cell>
          <cell r="S1130" t="str">
            <v>W287-QD</v>
          </cell>
          <cell r="T1130" t="str">
            <v>1895/QĐ-BVQY103</v>
          </cell>
          <cell r="U1130">
            <v>46326</v>
          </cell>
          <cell r="V1130">
            <v>0</v>
          </cell>
          <cell r="W1130">
            <v>0</v>
          </cell>
          <cell r="X1130">
            <v>1</v>
          </cell>
          <cell r="Y1130">
            <v>1</v>
          </cell>
          <cell r="Z1130">
            <v>0</v>
          </cell>
          <cell r="AA1130">
            <v>9495000</v>
          </cell>
          <cell r="AB1130">
            <v>9495000</v>
          </cell>
          <cell r="AC1130">
            <v>1</v>
          </cell>
          <cell r="AD1130">
            <v>9495000</v>
          </cell>
          <cell r="AE1130">
            <v>9495000</v>
          </cell>
          <cell r="AF1130">
            <v>0</v>
          </cell>
          <cell r="AG1130">
            <v>0</v>
          </cell>
          <cell r="AJ1130">
            <v>545460</v>
          </cell>
          <cell r="AK1130">
            <v>1</v>
          </cell>
        </row>
        <row r="1131">
          <cell r="E1131" t="str">
            <v>Kháng thể S100</v>
          </cell>
          <cell r="F1131" t="str">
            <v>S100 Protein (4C4.9); MAD-001221QD-7</v>
          </cell>
          <cell r="H1131" t="str">
            <v>Lọ</v>
          </cell>
          <cell r="I1131" t="str">
            <v/>
          </cell>
          <cell r="J1131" t="str">
            <v>Công ty cổ phần đầu tư và phát triển Ecolink</v>
          </cell>
          <cell r="K1131" t="str">
            <v>Vitro, S.A</v>
          </cell>
          <cell r="L1131" t="str">
            <v>Tây Ban Nha</v>
          </cell>
          <cell r="M1131" t="str">
            <v/>
          </cell>
          <cell r="N1131" t="str">
            <v>230001053/PCBA-HN</v>
          </cell>
          <cell r="O1131">
            <v>8835000</v>
          </cell>
          <cell r="P1131">
            <v>8835000</v>
          </cell>
          <cell r="Q1131">
            <v>8835000</v>
          </cell>
          <cell r="R1131">
            <v>8835000</v>
          </cell>
          <cell r="S1131" t="str">
            <v>4C4.9-A0010</v>
          </cell>
          <cell r="T1131" t="str">
            <v>1895/QĐ-BVQY103</v>
          </cell>
          <cell r="U1131">
            <v>46507</v>
          </cell>
          <cell r="V1131">
            <v>0</v>
          </cell>
          <cell r="W1131">
            <v>0</v>
          </cell>
          <cell r="X1131">
            <v>1</v>
          </cell>
          <cell r="Y1131">
            <v>1</v>
          </cell>
          <cell r="Z1131">
            <v>0</v>
          </cell>
          <cell r="AA1131">
            <v>8835000</v>
          </cell>
          <cell r="AB1131">
            <v>8835000</v>
          </cell>
          <cell r="AC1131">
            <v>1</v>
          </cell>
          <cell r="AD1131">
            <v>8835000</v>
          </cell>
          <cell r="AE1131">
            <v>8835000</v>
          </cell>
          <cell r="AF1131">
            <v>0</v>
          </cell>
          <cell r="AG1131">
            <v>0</v>
          </cell>
          <cell r="AJ1131">
            <v>547284</v>
          </cell>
          <cell r="AK1131">
            <v>1</v>
          </cell>
        </row>
        <row r="1132">
          <cell r="E1132" t="str">
            <v>Kháng thể SMA</v>
          </cell>
          <cell r="F1132" t="str">
            <v>Smooth Muscle Actin (1A4); MAD-001195QD-7</v>
          </cell>
          <cell r="H1132" t="str">
            <v>Lọ</v>
          </cell>
          <cell r="I1132" t="str">
            <v/>
          </cell>
          <cell r="J1132" t="str">
            <v>Công ty cổ phần đầu tư và phát triển Ecolink</v>
          </cell>
          <cell r="K1132" t="str">
            <v>Vitro, S.A</v>
          </cell>
          <cell r="L1132" t="str">
            <v>Tây Ban Nha</v>
          </cell>
          <cell r="M1132" t="str">
            <v/>
          </cell>
          <cell r="N1132" t="str">
            <v>230001053/PCBA-HN</v>
          </cell>
          <cell r="O1132">
            <v>8835000</v>
          </cell>
          <cell r="P1132">
            <v>8835000</v>
          </cell>
          <cell r="Q1132">
            <v>8835000</v>
          </cell>
          <cell r="R1132">
            <v>8835000</v>
          </cell>
          <cell r="S1132" t="str">
            <v>1A4-A0004</v>
          </cell>
          <cell r="T1132" t="str">
            <v>1895/QĐ-BVQY103</v>
          </cell>
          <cell r="U1132">
            <v>46476</v>
          </cell>
          <cell r="V1132">
            <v>0</v>
          </cell>
          <cell r="W1132">
            <v>0</v>
          </cell>
          <cell r="X1132">
            <v>1</v>
          </cell>
          <cell r="Y1132">
            <v>1</v>
          </cell>
          <cell r="Z1132">
            <v>0</v>
          </cell>
          <cell r="AA1132">
            <v>8835000</v>
          </cell>
          <cell r="AB1132">
            <v>8835000</v>
          </cell>
          <cell r="AC1132">
            <v>1</v>
          </cell>
          <cell r="AD1132">
            <v>8835000</v>
          </cell>
          <cell r="AE1132">
            <v>8835000</v>
          </cell>
          <cell r="AF1132">
            <v>0</v>
          </cell>
          <cell r="AG1132">
            <v>0</v>
          </cell>
          <cell r="AJ1132">
            <v>547285</v>
          </cell>
          <cell r="AK1132">
            <v>1</v>
          </cell>
        </row>
        <row r="1133">
          <cell r="E1133" t="str">
            <v>Kháng thể SOX10</v>
          </cell>
          <cell r="F1133" t="str">
            <v>SOX-10 (EP268); MAD-000656QD-7</v>
          </cell>
          <cell r="H1133" t="str">
            <v>Lọ</v>
          </cell>
          <cell r="I1133" t="str">
            <v/>
          </cell>
          <cell r="J1133" t="str">
            <v>Công ty cổ phần đầu tư và phát triển Ecolink</v>
          </cell>
          <cell r="K1133" t="str">
            <v>Vitro, S.A</v>
          </cell>
          <cell r="L1133" t="str">
            <v>Tây Ban Nha</v>
          </cell>
          <cell r="M1133" t="str">
            <v/>
          </cell>
          <cell r="N1133" t="str">
            <v>230001053/PCBA-HN</v>
          </cell>
          <cell r="O1133">
            <v>8835000</v>
          </cell>
          <cell r="P1133">
            <v>8835000</v>
          </cell>
          <cell r="Q1133">
            <v>8835000</v>
          </cell>
          <cell r="R1133">
            <v>8835000</v>
          </cell>
          <cell r="S1133" t="str">
            <v>EP268-A0018</v>
          </cell>
          <cell r="T1133" t="str">
            <v>1895/QĐ-BVQY103</v>
          </cell>
          <cell r="U1133">
            <v>46507</v>
          </cell>
          <cell r="V1133">
            <v>0</v>
          </cell>
          <cell r="W1133">
            <v>0</v>
          </cell>
          <cell r="X1133">
            <v>1</v>
          </cell>
          <cell r="Y1133">
            <v>1</v>
          </cell>
          <cell r="Z1133">
            <v>0</v>
          </cell>
          <cell r="AA1133">
            <v>8835000</v>
          </cell>
          <cell r="AB1133">
            <v>8835000</v>
          </cell>
          <cell r="AC1133">
            <v>1</v>
          </cell>
          <cell r="AD1133">
            <v>8835000</v>
          </cell>
          <cell r="AE1133">
            <v>8835000</v>
          </cell>
          <cell r="AF1133">
            <v>0</v>
          </cell>
          <cell r="AG1133">
            <v>0</v>
          </cell>
          <cell r="AJ1133">
            <v>547286</v>
          </cell>
          <cell r="AK1133">
            <v>1</v>
          </cell>
        </row>
        <row r="1134">
          <cell r="E1134" t="str">
            <v>Kháng thể TTF-1</v>
          </cell>
          <cell r="F1134" t="str">
            <v>TTF-1 (SPT24); MAD-000486QD-7</v>
          </cell>
          <cell r="H1134" t="str">
            <v>Lọ</v>
          </cell>
          <cell r="I1134" t="str">
            <v/>
          </cell>
          <cell r="J1134" t="str">
            <v>Công ty cổ phần đầu tư và phát triển Ecolink</v>
          </cell>
          <cell r="K1134" t="str">
            <v>Vitro, S.A</v>
          </cell>
          <cell r="L1134" t="str">
            <v>Tây Ban Nha</v>
          </cell>
          <cell r="M1134" t="str">
            <v/>
          </cell>
          <cell r="N1134" t="str">
            <v>230001053/PCBA-HN</v>
          </cell>
          <cell r="O1134">
            <v>8835000</v>
          </cell>
          <cell r="P1134">
            <v>8835000</v>
          </cell>
          <cell r="Q1134">
            <v>8835000</v>
          </cell>
          <cell r="R1134">
            <v>8835000</v>
          </cell>
          <cell r="S1134" t="str">
            <v>SPT24-A0015</v>
          </cell>
          <cell r="T1134" t="str">
            <v>1895/QĐ-BVQY103</v>
          </cell>
          <cell r="U1134">
            <v>46507</v>
          </cell>
          <cell r="V1134">
            <v>0</v>
          </cell>
          <cell r="W1134">
            <v>0</v>
          </cell>
          <cell r="X1134">
            <v>2</v>
          </cell>
          <cell r="Y1134">
            <v>2</v>
          </cell>
          <cell r="Z1134">
            <v>0</v>
          </cell>
          <cell r="AA1134">
            <v>8835000</v>
          </cell>
          <cell r="AB1134">
            <v>17670000</v>
          </cell>
          <cell r="AC1134">
            <v>1</v>
          </cell>
          <cell r="AD1134">
            <v>8835000</v>
          </cell>
          <cell r="AE1134">
            <v>8835000</v>
          </cell>
          <cell r="AF1134">
            <v>1</v>
          </cell>
          <cell r="AG1134">
            <v>8835000</v>
          </cell>
          <cell r="AJ1134">
            <v>547275</v>
          </cell>
          <cell r="AK1134">
            <v>2</v>
          </cell>
        </row>
        <row r="1135">
          <cell r="E1135" t="str">
            <v>Khay kháng sinh đồ với 4 kháng sinh dành cho vi khuẩn đa kháng</v>
          </cell>
          <cell r="F1135" t="str">
            <v>SENSITITRE EURGNCOL; EURGNCOL</v>
          </cell>
          <cell r="H1135" t="str">
            <v>khay</v>
          </cell>
          <cell r="I1135" t="str">
            <v/>
          </cell>
          <cell r="J1135" t="str">
            <v>Công ty TNHH Thiết bị Khoa học Việt Anh</v>
          </cell>
          <cell r="K1135" t="str">
            <v>TREK DIAGNOSTIC
SYSTEMS LTD</v>
          </cell>
          <cell r="L1135" t="str">
            <v>Vương Quốc Anh</v>
          </cell>
          <cell r="M1135" t="str">
            <v/>
          </cell>
          <cell r="N1135" t="str">
            <v>220000639/PCBB-HN</v>
          </cell>
          <cell r="O1135">
            <v>263000</v>
          </cell>
          <cell r="P1135">
            <v>263000</v>
          </cell>
          <cell r="Q1135">
            <v>263000</v>
          </cell>
          <cell r="R1135">
            <v>263000</v>
          </cell>
          <cell r="S1135" t="str">
            <v>B4395</v>
          </cell>
          <cell r="T1135" t="str">
            <v>823/QĐ_BVQY103</v>
          </cell>
          <cell r="U1135">
            <v>46292</v>
          </cell>
          <cell r="V1135">
            <v>0</v>
          </cell>
          <cell r="W1135">
            <v>0</v>
          </cell>
          <cell r="X1135">
            <v>10</v>
          </cell>
          <cell r="Y1135">
            <v>10</v>
          </cell>
          <cell r="Z1135">
            <v>0</v>
          </cell>
          <cell r="AA1135">
            <v>263000</v>
          </cell>
          <cell r="AB1135">
            <v>2630000</v>
          </cell>
          <cell r="AC1135">
            <v>10</v>
          </cell>
          <cell r="AD1135">
            <v>263000</v>
          </cell>
          <cell r="AE1135">
            <v>2630000</v>
          </cell>
          <cell r="AF1135">
            <v>0</v>
          </cell>
          <cell r="AG1135">
            <v>0</v>
          </cell>
          <cell r="AJ1135">
            <v>546419</v>
          </cell>
          <cell r="AK1135">
            <v>10</v>
          </cell>
        </row>
        <row r="1136">
          <cell r="E1136" t="str">
            <v>Khay Terasaki</v>
          </cell>
          <cell r="F1136" t="str">
            <v>Terasaky Tray Standard 72 well; TH72-100</v>
          </cell>
          <cell r="H1136" t="str">
            <v>chiếc</v>
          </cell>
          <cell r="I1136" t="str">
            <v/>
          </cell>
          <cell r="J1136" t="str">
            <v>Công ty TNHH Thiết Bị Khoa Học Kỹ Thuật Hóa Sinh</v>
          </cell>
          <cell r="K1136" t="str">
            <v>One Lambda</v>
          </cell>
          <cell r="L1136" t="str">
            <v>Mỹ</v>
          </cell>
          <cell r="M1136" t="str">
            <v/>
          </cell>
          <cell r="N1136" t="str">
            <v>TKHQ Số 105966689950</v>
          </cell>
          <cell r="O1136">
            <v>61430</v>
          </cell>
          <cell r="P1136">
            <v>61430</v>
          </cell>
          <cell r="Q1136">
            <v>61430</v>
          </cell>
          <cell r="R1136">
            <v>61430</v>
          </cell>
          <cell r="S1136" t="str">
            <v>038</v>
          </cell>
          <cell r="T1136" t="str">
            <v>779/QĐ-BVQY103</v>
          </cell>
          <cell r="U1136">
            <v>47175</v>
          </cell>
          <cell r="V1136">
            <v>0</v>
          </cell>
          <cell r="W1136">
            <v>0</v>
          </cell>
          <cell r="X1136">
            <v>100</v>
          </cell>
          <cell r="Y1136">
            <v>100</v>
          </cell>
          <cell r="Z1136">
            <v>0</v>
          </cell>
          <cell r="AA1136">
            <v>61430</v>
          </cell>
          <cell r="AB1136">
            <v>6143000</v>
          </cell>
          <cell r="AC1136">
            <v>100</v>
          </cell>
          <cell r="AD1136">
            <v>61430</v>
          </cell>
          <cell r="AE1136">
            <v>6143000</v>
          </cell>
          <cell r="AF1136">
            <v>0</v>
          </cell>
          <cell r="AG1136">
            <v>0</v>
          </cell>
          <cell r="AJ1136">
            <v>537768</v>
          </cell>
          <cell r="AK1136">
            <v>100</v>
          </cell>
        </row>
        <row r="1137">
          <cell r="E1137" t="str">
            <v>Khay thử xét nghiệm kháng thể kháng HIV</v>
          </cell>
          <cell r="F1137" t="str">
            <v>Bioline™ HIV 1/2 3.0</v>
          </cell>
          <cell r="H1137" t="str">
            <v>Test</v>
          </cell>
          <cell r="I1137" t="str">
            <v/>
          </cell>
          <cell r="J1137" t="str">
            <v>Công ty TNHH Thương mại - Dịch vụ Kỹ thuật Lục Tỉnh</v>
          </cell>
          <cell r="K1137" t="str">
            <v>Abbott Diagnostics Korea Inc</v>
          </cell>
          <cell r="L1137" t="str">
            <v>Hàn Quốc</v>
          </cell>
          <cell r="M1137" t="str">
            <v/>
          </cell>
          <cell r="N1137" t="str">
            <v>2300173ĐKLH/BYT-TB-CT</v>
          </cell>
          <cell r="O1137">
            <v>32550</v>
          </cell>
          <cell r="P1137">
            <v>32550</v>
          </cell>
          <cell r="Q1137">
            <v>32550</v>
          </cell>
          <cell r="R1137">
            <v>32550</v>
          </cell>
          <cell r="S1137" t="str">
            <v>03AMJ003B</v>
          </cell>
          <cell r="T1137" t="str">
            <v>1103/QĐ-BVQY103</v>
          </cell>
          <cell r="U1137">
            <v>46302</v>
          </cell>
          <cell r="V1137">
            <v>0</v>
          </cell>
          <cell r="W1137">
            <v>0</v>
          </cell>
          <cell r="X1137">
            <v>500</v>
          </cell>
          <cell r="Y1137">
            <v>500</v>
          </cell>
          <cell r="Z1137">
            <v>0</v>
          </cell>
          <cell r="AA1137">
            <v>32550</v>
          </cell>
          <cell r="AB1137">
            <v>16275000</v>
          </cell>
          <cell r="AC1137">
            <v>500</v>
          </cell>
          <cell r="AD1137">
            <v>32550</v>
          </cell>
          <cell r="AE1137">
            <v>16275000</v>
          </cell>
          <cell r="AF1137">
            <v>0</v>
          </cell>
          <cell r="AG1137">
            <v>0</v>
          </cell>
          <cell r="AJ1137">
            <v>538467</v>
          </cell>
          <cell r="AK1137">
            <v>500</v>
          </cell>
        </row>
        <row r="1138">
          <cell r="E1138" t="str">
            <v>Khí Cacbonic đioxit</v>
          </cell>
          <cell r="F1138" t="str">
            <v>Khí Cacbonic đioxit; CO2</v>
          </cell>
          <cell r="H1138" t="str">
            <v>Kg</v>
          </cell>
          <cell r="I1138" t="str">
            <v/>
          </cell>
          <cell r="J1138" t="str">
            <v>Công ty TNHH Khí Công Nghiệp Đông Anh</v>
          </cell>
          <cell r="K1138" t="str">
            <v>Công ty Cổ phần khí công nghiệp Bắc Hà/ Chiết nạp tại công ty TNHH Khí công nghiệp Đông Anh</v>
          </cell>
          <cell r="L1138" t="str">
            <v>Việt Nam</v>
          </cell>
          <cell r="M1138" t="str">
            <v/>
          </cell>
          <cell r="N1138" t="str">
            <v/>
          </cell>
          <cell r="O1138">
            <v>6400</v>
          </cell>
          <cell r="P1138">
            <v>6400</v>
          </cell>
          <cell r="Q1138">
            <v>6400</v>
          </cell>
          <cell r="R1138">
            <v>6400</v>
          </cell>
          <cell r="S1138" t="str">
            <v/>
          </cell>
          <cell r="T1138" t="str">
            <v>4883/QĐ-BVQY103</v>
          </cell>
          <cell r="V1138">
            <v>0</v>
          </cell>
          <cell r="W1138">
            <v>0</v>
          </cell>
          <cell r="X1138">
            <v>1050</v>
          </cell>
          <cell r="Y1138">
            <v>1050</v>
          </cell>
          <cell r="Z1138">
            <v>0</v>
          </cell>
          <cell r="AA1138">
            <v>6400</v>
          </cell>
          <cell r="AB1138">
            <v>6720000</v>
          </cell>
          <cell r="AC1138">
            <v>1050</v>
          </cell>
          <cell r="AD1138">
            <v>6400</v>
          </cell>
          <cell r="AE1138">
            <v>6720000</v>
          </cell>
          <cell r="AF1138">
            <v>0</v>
          </cell>
          <cell r="AG1138">
            <v>0</v>
          </cell>
          <cell r="AJ1138">
            <v>529295</v>
          </cell>
          <cell r="AK1138">
            <v>1050</v>
          </cell>
        </row>
        <row r="1139">
          <cell r="E1139" t="str">
            <v>Khí Cacbonic đioxit</v>
          </cell>
          <cell r="F1139" t="str">
            <v>Khí CO2 y tế</v>
          </cell>
          <cell r="H1139" t="str">
            <v>Kg</v>
          </cell>
          <cell r="I1139" t="str">
            <v/>
          </cell>
          <cell r="J1139" t="str">
            <v>Công ty Cổ phần khí công nghiệp Việt Nam</v>
          </cell>
          <cell r="K1139" t="str">
            <v>ThanhGas</v>
          </cell>
          <cell r="L1139" t="str">
            <v>Việt Nam</v>
          </cell>
          <cell r="M1139" t="str">
            <v/>
          </cell>
          <cell r="N1139" t="str">
            <v>Không áp dụng</v>
          </cell>
          <cell r="O1139">
            <v>7700</v>
          </cell>
          <cell r="P1139">
            <v>7700</v>
          </cell>
          <cell r="Q1139">
            <v>7700</v>
          </cell>
          <cell r="R1139">
            <v>7700</v>
          </cell>
          <cell r="S1139" t="str">
            <v/>
          </cell>
          <cell r="T1139" t="str">
            <v>1316/QĐ-BVQy103</v>
          </cell>
          <cell r="V1139">
            <v>50</v>
          </cell>
          <cell r="W1139">
            <v>385000</v>
          </cell>
          <cell r="X1139">
            <v>0</v>
          </cell>
          <cell r="Y1139">
            <v>0</v>
          </cell>
          <cell r="Z1139">
            <v>0</v>
          </cell>
          <cell r="AA1139">
            <v>7700</v>
          </cell>
          <cell r="AB1139">
            <v>0</v>
          </cell>
          <cell r="AC1139">
            <v>50</v>
          </cell>
          <cell r="AD1139">
            <v>7700</v>
          </cell>
          <cell r="AE1139">
            <v>385000</v>
          </cell>
          <cell r="AF1139">
            <v>0</v>
          </cell>
          <cell r="AG1139">
            <v>0</v>
          </cell>
          <cell r="AJ1139">
            <v>351533</v>
          </cell>
          <cell r="AK1139">
            <v>1050</v>
          </cell>
        </row>
        <row r="1140">
          <cell r="E1140" t="str">
            <v>Khí CO2 chai 40 lít</v>
          </cell>
          <cell r="F1140" t="str">
            <v>Khí CO2 chai 40 lít</v>
          </cell>
          <cell r="H1140" t="str">
            <v>Kg</v>
          </cell>
          <cell r="I1140" t="str">
            <v/>
          </cell>
          <cell r="J1140" t="str">
            <v>Công ty TNHH Khí Công Nghiệp Đông Anh</v>
          </cell>
          <cell r="K1140" t="str">
            <v>Công ty CP Khí công nghiệp Bắc Hà/ Chiết nạp tại Công ty TNHH Khí công nghiệp Đông Anh</v>
          </cell>
          <cell r="L1140" t="str">
            <v>Việt Nam</v>
          </cell>
          <cell r="M1140" t="str">
            <v/>
          </cell>
          <cell r="N1140" t="str">
            <v/>
          </cell>
          <cell r="O1140">
            <v>6500</v>
          </cell>
          <cell r="P1140">
            <v>6500</v>
          </cell>
          <cell r="Q1140">
            <v>6500</v>
          </cell>
          <cell r="R1140">
            <v>6500</v>
          </cell>
          <cell r="S1140" t="str">
            <v/>
          </cell>
          <cell r="T1140" t="str">
            <v>1834/QĐ-BVQY103</v>
          </cell>
          <cell r="V1140">
            <v>0</v>
          </cell>
          <cell r="W1140">
            <v>0</v>
          </cell>
          <cell r="X1140">
            <v>2425</v>
          </cell>
          <cell r="Y1140">
            <v>2425</v>
          </cell>
          <cell r="Z1140">
            <v>0</v>
          </cell>
          <cell r="AA1140">
            <v>6500</v>
          </cell>
          <cell r="AB1140">
            <v>15762500</v>
          </cell>
          <cell r="AC1140">
            <v>2425</v>
          </cell>
          <cell r="AD1140">
            <v>6500</v>
          </cell>
          <cell r="AE1140">
            <v>15762500</v>
          </cell>
          <cell r="AF1140">
            <v>0</v>
          </cell>
          <cell r="AG1140">
            <v>0</v>
          </cell>
          <cell r="AJ1140">
            <v>385146</v>
          </cell>
          <cell r="AK1140">
            <v>2425</v>
          </cell>
        </row>
        <row r="1141">
          <cell r="E1141" t="str">
            <v>Khí Oxy chai 5 lít</v>
          </cell>
          <cell r="F1141" t="str">
            <v>Khí Oxy chai 5 lít</v>
          </cell>
          <cell r="H1141" t="str">
            <v>Chai</v>
          </cell>
          <cell r="I1141" t="str">
            <v/>
          </cell>
          <cell r="J1141" t="str">
            <v>Công ty TNHH Khí Công Nghiệp Đông Anh</v>
          </cell>
          <cell r="K1141" t="str">
            <v>Công ty TNHH Khí công nghiệp Messer Hải Phòng - Chi nhánh Hải Dương/ Chiết nạp tại Công ty TNHH Khí công nghiệp Đông Anh</v>
          </cell>
          <cell r="L1141" t="str">
            <v>Việt Nam</v>
          </cell>
          <cell r="M1141" t="str">
            <v/>
          </cell>
          <cell r="N1141" t="str">
            <v/>
          </cell>
          <cell r="O1141">
            <v>25000</v>
          </cell>
          <cell r="P1141">
            <v>25000</v>
          </cell>
          <cell r="Q1141">
            <v>25000</v>
          </cell>
          <cell r="R1141">
            <v>25000</v>
          </cell>
          <cell r="S1141" t="str">
            <v/>
          </cell>
          <cell r="T1141" t="str">
            <v>1834/QĐ-BVQY103</v>
          </cell>
          <cell r="V1141">
            <v>0</v>
          </cell>
          <cell r="W1141">
            <v>0</v>
          </cell>
          <cell r="X1141">
            <v>140</v>
          </cell>
          <cell r="Y1141">
            <v>140</v>
          </cell>
          <cell r="Z1141">
            <v>0</v>
          </cell>
          <cell r="AA1141">
            <v>25000</v>
          </cell>
          <cell r="AB1141">
            <v>3500000</v>
          </cell>
          <cell r="AC1141">
            <v>140</v>
          </cell>
          <cell r="AD1141">
            <v>25000</v>
          </cell>
          <cell r="AE1141">
            <v>3500000</v>
          </cell>
          <cell r="AF1141">
            <v>0</v>
          </cell>
          <cell r="AG1141">
            <v>0</v>
          </cell>
          <cell r="AJ1141">
            <v>383059</v>
          </cell>
          <cell r="AK1141">
            <v>140</v>
          </cell>
        </row>
        <row r="1142">
          <cell r="E1142" t="str">
            <v>Khí Oxy y tế bình 5 lít</v>
          </cell>
          <cell r="F1142" t="str">
            <v>Khí Oxy y tế bình 5 lít; O2</v>
          </cell>
          <cell r="H1142" t="str">
            <v>Bình</v>
          </cell>
          <cell r="I1142" t="str">
            <v/>
          </cell>
          <cell r="J1142" t="str">
            <v>Công ty TNHH Khí Công Nghiệp Đông Anh</v>
          </cell>
          <cell r="K1142" t="str">
            <v>Công ty TNHH Khí công nghiệp Messer Hải Phòng - CN Hải Dương/ Chiết nạp tại công ty TNHH Khí công nghiệp Đông Anh</v>
          </cell>
          <cell r="L1142" t="str">
            <v>Việt Nam</v>
          </cell>
          <cell r="M1142" t="str">
            <v/>
          </cell>
          <cell r="N1142" t="str">
            <v/>
          </cell>
          <cell r="O1142">
            <v>20000</v>
          </cell>
          <cell r="P1142">
            <v>20000</v>
          </cell>
          <cell r="Q1142">
            <v>20000</v>
          </cell>
          <cell r="R1142">
            <v>20000</v>
          </cell>
          <cell r="S1142" t="str">
            <v/>
          </cell>
          <cell r="T1142" t="str">
            <v>4883/QĐ-BVQY103</v>
          </cell>
          <cell r="V1142">
            <v>0</v>
          </cell>
          <cell r="W1142">
            <v>0</v>
          </cell>
          <cell r="X1142">
            <v>238</v>
          </cell>
          <cell r="Y1142">
            <v>238</v>
          </cell>
          <cell r="Z1142">
            <v>0</v>
          </cell>
          <cell r="AA1142">
            <v>20000</v>
          </cell>
          <cell r="AB1142">
            <v>4760000</v>
          </cell>
          <cell r="AC1142">
            <v>231</v>
          </cell>
          <cell r="AD1142">
            <v>20000</v>
          </cell>
          <cell r="AE1142">
            <v>4620000</v>
          </cell>
          <cell r="AF1142">
            <v>7</v>
          </cell>
          <cell r="AG1142">
            <v>140000</v>
          </cell>
          <cell r="AJ1142">
            <v>529375</v>
          </cell>
          <cell r="AK1142">
            <v>238</v>
          </cell>
        </row>
        <row r="1143">
          <cell r="E1143" t="str">
            <v>Khí Oxy y tế chai 10 lít</v>
          </cell>
          <cell r="F1143" t="str">
            <v>Khí Oxy y tế chai 10 lít; O2</v>
          </cell>
          <cell r="H1143" t="str">
            <v>Chai</v>
          </cell>
          <cell r="I1143" t="str">
            <v/>
          </cell>
          <cell r="J1143" t="str">
            <v>Công ty TNHH Khí Công Nghiệp Đông Anh</v>
          </cell>
          <cell r="K1143" t="str">
            <v>Công ty TNHH Khí công nghiệp Messer Hải Phòng - Chi nhánh Hải Dương/ Chiết nạp tại Công ty TNHH Khí công nghiệp Đông Anh</v>
          </cell>
          <cell r="L1143" t="str">
            <v>Việt Nam</v>
          </cell>
          <cell r="M1143" t="str">
            <v/>
          </cell>
          <cell r="N1143" t="str">
            <v/>
          </cell>
          <cell r="O1143">
            <v>35000</v>
          </cell>
          <cell r="P1143">
            <v>35000</v>
          </cell>
          <cell r="Q1143">
            <v>35000</v>
          </cell>
          <cell r="R1143">
            <v>35000</v>
          </cell>
          <cell r="S1143" t="str">
            <v/>
          </cell>
          <cell r="T1143" t="str">
            <v>4883/QĐ-BVQY103</v>
          </cell>
          <cell r="V1143">
            <v>0</v>
          </cell>
          <cell r="W1143">
            <v>0</v>
          </cell>
          <cell r="X1143">
            <v>919</v>
          </cell>
          <cell r="Y1143">
            <v>919</v>
          </cell>
          <cell r="Z1143">
            <v>0</v>
          </cell>
          <cell r="AA1143">
            <v>35000</v>
          </cell>
          <cell r="AB1143">
            <v>32165000</v>
          </cell>
          <cell r="AC1143">
            <v>907</v>
          </cell>
          <cell r="AD1143">
            <v>35000</v>
          </cell>
          <cell r="AE1143">
            <v>31745000</v>
          </cell>
          <cell r="AF1143">
            <v>12</v>
          </cell>
          <cell r="AG1143">
            <v>420000</v>
          </cell>
          <cell r="AJ1143">
            <v>524780</v>
          </cell>
          <cell r="AK1143">
            <v>919</v>
          </cell>
        </row>
        <row r="1144">
          <cell r="E1144" t="str">
            <v>Khí Oxy y tế chai 10 lít</v>
          </cell>
          <cell r="F1144" t="str">
            <v>Khí Oxy y tế chai 10 lít</v>
          </cell>
          <cell r="H1144" t="str">
            <v>Chai</v>
          </cell>
          <cell r="I1144" t="str">
            <v/>
          </cell>
          <cell r="J1144" t="str">
            <v>Công ty Cổ phần khí công nghiệp Việt Nam</v>
          </cell>
          <cell r="K1144" t="str">
            <v>ThanhGas</v>
          </cell>
          <cell r="L1144" t="str">
            <v>Việt Nam</v>
          </cell>
          <cell r="M1144" t="str">
            <v/>
          </cell>
          <cell r="N1144" t="str">
            <v>Không áp dụng</v>
          </cell>
          <cell r="O1144">
            <v>44000</v>
          </cell>
          <cell r="P1144">
            <v>44000</v>
          </cell>
          <cell r="Q1144">
            <v>44000</v>
          </cell>
          <cell r="R1144">
            <v>44000</v>
          </cell>
          <cell r="S1144" t="str">
            <v/>
          </cell>
          <cell r="T1144" t="str">
            <v>1316/QĐ-BVQy103</v>
          </cell>
          <cell r="V1144">
            <v>5</v>
          </cell>
          <cell r="W1144">
            <v>220000</v>
          </cell>
          <cell r="X1144">
            <v>0</v>
          </cell>
          <cell r="Y1144">
            <v>0</v>
          </cell>
          <cell r="Z1144">
            <v>0</v>
          </cell>
          <cell r="AA1144">
            <v>44000</v>
          </cell>
          <cell r="AB1144">
            <v>0</v>
          </cell>
          <cell r="AC1144">
            <v>5</v>
          </cell>
          <cell r="AD1144">
            <v>44000</v>
          </cell>
          <cell r="AE1144">
            <v>220000</v>
          </cell>
          <cell r="AF1144">
            <v>0</v>
          </cell>
          <cell r="AG1144">
            <v>0</v>
          </cell>
          <cell r="AJ1144">
            <v>351545</v>
          </cell>
          <cell r="AK1144">
            <v>919</v>
          </cell>
        </row>
        <row r="1145">
          <cell r="E1145" t="str">
            <v>Khí Oxy y tế chai 40 lít</v>
          </cell>
          <cell r="F1145" t="str">
            <v>Khí Oxy y tế chai 40 lít</v>
          </cell>
          <cell r="H1145" t="str">
            <v>Chai</v>
          </cell>
          <cell r="I1145" t="str">
            <v/>
          </cell>
          <cell r="J1145" t="str">
            <v>Công ty TNHH Khí Công Nghiệp Đông Anh</v>
          </cell>
          <cell r="K1145" t="str">
            <v>Công ty TNHH Khí công nghiệp Messer Hải Phòng - Chi nhánh Hải Dương/ Chiết nạp tại Công ty TNHH Khí công nghiệp Đông Anh</v>
          </cell>
          <cell r="L1145" t="str">
            <v>Việt Nam</v>
          </cell>
          <cell r="M1145" t="str">
            <v/>
          </cell>
          <cell r="N1145" t="str">
            <v/>
          </cell>
          <cell r="O1145">
            <v>48000</v>
          </cell>
          <cell r="P1145">
            <v>48000</v>
          </cell>
          <cell r="Q1145">
            <v>48000</v>
          </cell>
          <cell r="R1145">
            <v>48000</v>
          </cell>
          <cell r="S1145" t="str">
            <v/>
          </cell>
          <cell r="T1145" t="str">
            <v>4883/QĐ-BVQY103</v>
          </cell>
          <cell r="V1145">
            <v>0</v>
          </cell>
          <cell r="W1145">
            <v>0</v>
          </cell>
          <cell r="X1145">
            <v>147</v>
          </cell>
          <cell r="Y1145">
            <v>147</v>
          </cell>
          <cell r="Z1145">
            <v>0</v>
          </cell>
          <cell r="AA1145">
            <v>48000</v>
          </cell>
          <cell r="AB1145">
            <v>7056000</v>
          </cell>
          <cell r="AC1145">
            <v>130</v>
          </cell>
          <cell r="AD1145">
            <v>48000</v>
          </cell>
          <cell r="AE1145">
            <v>6240000</v>
          </cell>
          <cell r="AF1145">
            <v>17</v>
          </cell>
          <cell r="AG1145">
            <v>816000</v>
          </cell>
          <cell r="AJ1145">
            <v>528236</v>
          </cell>
          <cell r="AK1145">
            <v>343</v>
          </cell>
        </row>
        <row r="1146">
          <cell r="E1146" t="str">
            <v>Khí Oxy y tế chai 40 lít</v>
          </cell>
          <cell r="F1146" t="str">
            <v>Khí Oxy y tế chai 40 lít</v>
          </cell>
          <cell r="H1146" t="str">
            <v>Chai</v>
          </cell>
          <cell r="I1146" t="str">
            <v/>
          </cell>
          <cell r="J1146" t="str">
            <v>Công ty Cổ phần khí công nghiệp Việt Nam</v>
          </cell>
          <cell r="K1146" t="str">
            <v>ThanhGas</v>
          </cell>
          <cell r="L1146" t="str">
            <v>Việt Nam</v>
          </cell>
          <cell r="M1146" t="str">
            <v/>
          </cell>
          <cell r="N1146" t="str">
            <v>Không áp dụng</v>
          </cell>
          <cell r="O1146">
            <v>66000</v>
          </cell>
          <cell r="P1146">
            <v>66000</v>
          </cell>
          <cell r="Q1146">
            <v>66000</v>
          </cell>
          <cell r="R1146">
            <v>66000</v>
          </cell>
          <cell r="S1146" t="str">
            <v/>
          </cell>
          <cell r="T1146" t="str">
            <v>1316/QĐ-BVQy103</v>
          </cell>
          <cell r="V1146">
            <v>17</v>
          </cell>
          <cell r="W1146">
            <v>1122000</v>
          </cell>
          <cell r="X1146">
            <v>2</v>
          </cell>
          <cell r="Y1146">
            <v>0</v>
          </cell>
          <cell r="Z1146">
            <v>2</v>
          </cell>
          <cell r="AA1146">
            <v>66000</v>
          </cell>
          <cell r="AB1146">
            <v>132000</v>
          </cell>
          <cell r="AC1146">
            <v>19</v>
          </cell>
          <cell r="AD1146">
            <v>66000</v>
          </cell>
          <cell r="AE1146">
            <v>1254000</v>
          </cell>
          <cell r="AF1146">
            <v>0</v>
          </cell>
          <cell r="AG1146">
            <v>0</v>
          </cell>
          <cell r="AJ1146">
            <v>516563</v>
          </cell>
          <cell r="AK1146">
            <v>343</v>
          </cell>
        </row>
        <row r="1147">
          <cell r="E1147" t="str">
            <v>Khí Oxy y tế chai 40 lít</v>
          </cell>
          <cell r="F1147" t="str">
            <v>Khí Oxy y tế chai 40 lít</v>
          </cell>
          <cell r="H1147" t="str">
            <v>Chai</v>
          </cell>
          <cell r="I1147" t="str">
            <v/>
          </cell>
          <cell r="J1147" t="str">
            <v>Công ty TNHH Khí Công Nghiệp Đông Anh</v>
          </cell>
          <cell r="K1147" t="str">
            <v>Công ty TNHH Khí công nghiệp Messer Hải Phòng - Chi nhánh Hải Dương/ Chiết nạp tại Công ty TNHH Khí công nghiệp Đông Anh</v>
          </cell>
          <cell r="L1147" t="str">
            <v>Việt Nam</v>
          </cell>
          <cell r="M1147" t="str">
            <v/>
          </cell>
          <cell r="N1147" t="str">
            <v/>
          </cell>
          <cell r="O1147">
            <v>50000</v>
          </cell>
          <cell r="P1147">
            <v>50000</v>
          </cell>
          <cell r="Q1147">
            <v>50000</v>
          </cell>
          <cell r="R1147">
            <v>50000</v>
          </cell>
          <cell r="S1147" t="str">
            <v/>
          </cell>
          <cell r="T1147" t="str">
            <v>1834/QĐ-BVQY103</v>
          </cell>
          <cell r="V1147">
            <v>0</v>
          </cell>
          <cell r="W1147">
            <v>0</v>
          </cell>
          <cell r="X1147">
            <v>194</v>
          </cell>
          <cell r="Y1147">
            <v>194</v>
          </cell>
          <cell r="Z1147">
            <v>0</v>
          </cell>
          <cell r="AA1147">
            <v>50000</v>
          </cell>
          <cell r="AB1147">
            <v>9700000</v>
          </cell>
          <cell r="AC1147">
            <v>194</v>
          </cell>
          <cell r="AD1147">
            <v>50000</v>
          </cell>
          <cell r="AE1147">
            <v>9700000</v>
          </cell>
          <cell r="AF1147">
            <v>0</v>
          </cell>
          <cell r="AG1147">
            <v>0</v>
          </cell>
          <cell r="AJ1147">
            <v>384838</v>
          </cell>
          <cell r="AK1147">
            <v>343</v>
          </cell>
        </row>
        <row r="1148">
          <cell r="E1148" t="str">
            <v>Lam kính nhuộm hoá mô miễn dịch</v>
          </cell>
          <cell r="F1148" t="str">
            <v>Lam kính nhuộm hoá mô miễn dịch; 0312-7771-12</v>
          </cell>
          <cell r="H1148" t="str">
            <v>Hộp</v>
          </cell>
          <cell r="I1148" t="str">
            <v/>
          </cell>
          <cell r="J1148" t="str">
            <v>Công ty TNHH Thiết bị Công nghệ và Đầu tư MDC</v>
          </cell>
          <cell r="K1148" t="str">
            <v>Citotest Labware Manufacturing Co.,Ltd</v>
          </cell>
          <cell r="L1148" t="str">
            <v>Trung Quốc</v>
          </cell>
          <cell r="M1148" t="str">
            <v/>
          </cell>
          <cell r="N1148" t="str">
            <v>240000288/PCBA-HN</v>
          </cell>
          <cell r="O1148">
            <v>444960</v>
          </cell>
          <cell r="P1148">
            <v>444960</v>
          </cell>
          <cell r="Q1148">
            <v>444960</v>
          </cell>
          <cell r="R1148">
            <v>444960</v>
          </cell>
          <cell r="S1148" t="str">
            <v>250485</v>
          </cell>
          <cell r="T1148" t="str">
            <v>1895/QĐ-BVQY103</v>
          </cell>
          <cell r="U1148">
            <v>46234</v>
          </cell>
          <cell r="V1148">
            <v>0</v>
          </cell>
          <cell r="W1148">
            <v>0</v>
          </cell>
          <cell r="X1148">
            <v>35</v>
          </cell>
          <cell r="Y1148">
            <v>35</v>
          </cell>
          <cell r="Z1148">
            <v>0</v>
          </cell>
          <cell r="AA1148">
            <v>444960</v>
          </cell>
          <cell r="AB1148">
            <v>15573600</v>
          </cell>
          <cell r="AC1148">
            <v>35</v>
          </cell>
          <cell r="AD1148">
            <v>444960</v>
          </cell>
          <cell r="AE1148">
            <v>15573600</v>
          </cell>
          <cell r="AF1148">
            <v>0</v>
          </cell>
          <cell r="AG1148">
            <v>0</v>
          </cell>
          <cell r="AJ1148">
            <v>544453</v>
          </cell>
          <cell r="AK1148">
            <v>35</v>
          </cell>
        </row>
        <row r="1149">
          <cell r="E1149" t="str">
            <v>Lam kính nhuộm hóa mô miễn dịch</v>
          </cell>
          <cell r="F1149" t="str">
            <v>Microscope slides Bio-Optica positive charge</v>
          </cell>
          <cell r="H1149" t="str">
            <v>Hộp</v>
          </cell>
          <cell r="I1149" t="str">
            <v/>
          </cell>
          <cell r="J1149" t="str">
            <v>Công ty TNHH Lê Lợi</v>
          </cell>
          <cell r="K1149" t="str">
            <v>Bio-Optica</v>
          </cell>
          <cell r="L1149" t="str">
            <v>Ý</v>
          </cell>
          <cell r="M1149" t="str">
            <v/>
          </cell>
          <cell r="N1149" t="str">
            <v/>
          </cell>
          <cell r="O1149">
            <v>900000</v>
          </cell>
          <cell r="P1149">
            <v>900000</v>
          </cell>
          <cell r="Q1149">
            <v>900000</v>
          </cell>
          <cell r="R1149">
            <v>900000</v>
          </cell>
          <cell r="S1149" t="str">
            <v>230325</v>
          </cell>
          <cell r="T1149" t="str">
            <v>2576/QĐ-BVQY103</v>
          </cell>
          <cell r="U1149">
            <v>46112</v>
          </cell>
          <cell r="V1149">
            <v>0</v>
          </cell>
          <cell r="W1149">
            <v>0</v>
          </cell>
          <cell r="X1149">
            <v>10</v>
          </cell>
          <cell r="Y1149">
            <v>10</v>
          </cell>
          <cell r="Z1149">
            <v>0</v>
          </cell>
          <cell r="AA1149">
            <v>900000</v>
          </cell>
          <cell r="AB1149">
            <v>9000000</v>
          </cell>
          <cell r="AC1149">
            <v>10</v>
          </cell>
          <cell r="AD1149">
            <v>900000</v>
          </cell>
          <cell r="AE1149">
            <v>9000000</v>
          </cell>
          <cell r="AF1149">
            <v>0</v>
          </cell>
          <cell r="AG1149">
            <v>0</v>
          </cell>
          <cell r="AJ1149">
            <v>386685</v>
          </cell>
          <cell r="AK1149">
            <v>10</v>
          </cell>
        </row>
        <row r="1150">
          <cell r="E1150" t="str">
            <v>Màng ngăn hóa chất</v>
          </cell>
          <cell r="F1150" t="str">
            <v>Architect SEPTUM , 4D18-03</v>
          </cell>
          <cell r="H1150" t="str">
            <v>Hộp</v>
          </cell>
          <cell r="I1150" t="str">
            <v/>
          </cell>
          <cell r="J1150" t="str">
            <v>Công ty Cổ phần Trang Thiết bị Y tế và Dịch vụ Thiên Trường</v>
          </cell>
          <cell r="K1150" t="str">
            <v>ABBOTT Laboratories, Mỹ</v>
          </cell>
          <cell r="L1150" t="str">
            <v>Mỹ</v>
          </cell>
          <cell r="M1150" t="str">
            <v/>
          </cell>
          <cell r="N1150" t="str">
            <v>240000193/PCBA-HN</v>
          </cell>
          <cell r="O1150">
            <v>4541200</v>
          </cell>
          <cell r="P1150">
            <v>4541200</v>
          </cell>
          <cell r="Q1150">
            <v>4541200</v>
          </cell>
          <cell r="R1150">
            <v>4541200</v>
          </cell>
          <cell r="S1150" t="str">
            <v>2570119</v>
          </cell>
          <cell r="T1150" t="str">
            <v>2851/QĐ-BVQY103</v>
          </cell>
          <cell r="V1150">
            <v>0</v>
          </cell>
          <cell r="W1150">
            <v>0</v>
          </cell>
          <cell r="X1150">
            <v>1</v>
          </cell>
          <cell r="Y1150">
            <v>1</v>
          </cell>
          <cell r="Z1150">
            <v>0</v>
          </cell>
          <cell r="AA1150">
            <v>4541200</v>
          </cell>
          <cell r="AB1150">
            <v>4541200</v>
          </cell>
          <cell r="AC1150">
            <v>1</v>
          </cell>
          <cell r="AD1150">
            <v>4541200</v>
          </cell>
          <cell r="AE1150">
            <v>4541200</v>
          </cell>
          <cell r="AF1150">
            <v>0</v>
          </cell>
          <cell r="AG1150">
            <v>0</v>
          </cell>
          <cell r="AJ1150">
            <v>517946</v>
          </cell>
          <cell r="AK1150">
            <v>1</v>
          </cell>
        </row>
        <row r="1151">
          <cell r="E1151" t="str">
            <v>Máu cừu vô trùng</v>
          </cell>
          <cell r="F1151" t="str">
            <v>AgarCult Defibrinated Sheep Blood</v>
          </cell>
          <cell r="H1151" t="str">
            <v>ml</v>
          </cell>
          <cell r="I1151" t="str">
            <v/>
          </cell>
          <cell r="J1151" t="str">
            <v>Công ty TNHH Thương mại Dịch vụ Alphachem</v>
          </cell>
          <cell r="K1151" t="str">
            <v>Công ty TNHH thương mại dịch vụ Alphachem</v>
          </cell>
          <cell r="L1151" t="str">
            <v>Việt Nam</v>
          </cell>
          <cell r="M1151" t="str">
            <v/>
          </cell>
          <cell r="N1151" t="str">
            <v>220002330/PCBA-HCM</v>
          </cell>
          <cell r="O1151">
            <v>4150</v>
          </cell>
          <cell r="P1151">
            <v>4150</v>
          </cell>
          <cell r="Q1151">
            <v>4150</v>
          </cell>
          <cell r="R1151">
            <v>4150</v>
          </cell>
          <cell r="S1151" t="str">
            <v>2261503405</v>
          </cell>
          <cell r="T1151" t="str">
            <v>4676/QĐ-BVQY103</v>
          </cell>
          <cell r="U1151">
            <v>45833</v>
          </cell>
          <cell r="V1151">
            <v>0</v>
          </cell>
          <cell r="W1151">
            <v>0</v>
          </cell>
          <cell r="X1151">
            <v>3000</v>
          </cell>
          <cell r="Y1151">
            <v>3000</v>
          </cell>
          <cell r="Z1151">
            <v>0</v>
          </cell>
          <cell r="AA1151">
            <v>4150</v>
          </cell>
          <cell r="AB1151">
            <v>12450000</v>
          </cell>
          <cell r="AC1151">
            <v>3000</v>
          </cell>
          <cell r="AD1151">
            <v>4150</v>
          </cell>
          <cell r="AE1151">
            <v>12450000</v>
          </cell>
          <cell r="AF1151">
            <v>0</v>
          </cell>
          <cell r="AG1151">
            <v>0</v>
          </cell>
          <cell r="AJ1151">
            <v>538189</v>
          </cell>
          <cell r="AK1151">
            <v>15000</v>
          </cell>
        </row>
        <row r="1152">
          <cell r="E1152" t="str">
            <v>Máu cừu vô trùng</v>
          </cell>
          <cell r="F1152" t="str">
            <v>AgarCult Defibrinated Sheep Blood</v>
          </cell>
          <cell r="H1152" t="str">
            <v>ml</v>
          </cell>
          <cell r="I1152" t="str">
            <v/>
          </cell>
          <cell r="J1152" t="str">
            <v>Công ty TNHH Thương mại Dịch vụ Alphachem</v>
          </cell>
          <cell r="K1152" t="str">
            <v>Công ty TNHH thương mại dịch vụ Alphachem</v>
          </cell>
          <cell r="L1152" t="str">
            <v>Việt Nam</v>
          </cell>
          <cell r="M1152" t="str">
            <v/>
          </cell>
          <cell r="N1152" t="str">
            <v>220002330/PCBA-HCM</v>
          </cell>
          <cell r="O1152">
            <v>4150</v>
          </cell>
          <cell r="P1152">
            <v>4150</v>
          </cell>
          <cell r="Q1152">
            <v>4150</v>
          </cell>
          <cell r="R1152">
            <v>4150</v>
          </cell>
          <cell r="S1152" t="str">
            <v>2190901405</v>
          </cell>
          <cell r="T1152" t="str">
            <v>4676/QĐ-BVQY103</v>
          </cell>
          <cell r="U1152">
            <v>45765</v>
          </cell>
          <cell r="V1152">
            <v>0</v>
          </cell>
          <cell r="W1152">
            <v>0</v>
          </cell>
          <cell r="X1152">
            <v>3000</v>
          </cell>
          <cell r="Y1152">
            <v>3000</v>
          </cell>
          <cell r="Z1152">
            <v>0</v>
          </cell>
          <cell r="AA1152">
            <v>4150</v>
          </cell>
          <cell r="AB1152">
            <v>12450000</v>
          </cell>
          <cell r="AC1152">
            <v>3000</v>
          </cell>
          <cell r="AD1152">
            <v>4150</v>
          </cell>
          <cell r="AE1152">
            <v>12450000</v>
          </cell>
          <cell r="AF1152">
            <v>0</v>
          </cell>
          <cell r="AG1152">
            <v>0</v>
          </cell>
          <cell r="AJ1152">
            <v>529296</v>
          </cell>
          <cell r="AK1152">
            <v>15000</v>
          </cell>
        </row>
        <row r="1153">
          <cell r="E1153" t="str">
            <v>Máu cừu vô trùng</v>
          </cell>
          <cell r="F1153" t="str">
            <v>AgarCult Defibrinated Sheep Blood</v>
          </cell>
          <cell r="H1153" t="str">
            <v>ml</v>
          </cell>
          <cell r="I1153" t="str">
            <v/>
          </cell>
          <cell r="J1153" t="str">
            <v>Công ty TNHH Thương mại Dịch vụ Alphachem</v>
          </cell>
          <cell r="K1153" t="str">
            <v>Công ty TNHH thương mại dịch vụ Alphachem</v>
          </cell>
          <cell r="L1153" t="str">
            <v>Việt Nam</v>
          </cell>
          <cell r="M1153" t="str">
            <v/>
          </cell>
          <cell r="N1153" t="str">
            <v>220002330/PCBA-HCM</v>
          </cell>
          <cell r="O1153">
            <v>4150</v>
          </cell>
          <cell r="P1153">
            <v>4150</v>
          </cell>
          <cell r="Q1153">
            <v>4150</v>
          </cell>
          <cell r="R1153">
            <v>4150</v>
          </cell>
          <cell r="S1153" t="str">
            <v>2221012404</v>
          </cell>
          <cell r="T1153" t="str">
            <v>4676/QĐ-BVQY103</v>
          </cell>
          <cell r="U1153">
            <v>45737</v>
          </cell>
          <cell r="V1153">
            <v>0</v>
          </cell>
          <cell r="W1153">
            <v>0</v>
          </cell>
          <cell r="X1153">
            <v>1000</v>
          </cell>
          <cell r="Y1153">
            <v>1000</v>
          </cell>
          <cell r="Z1153">
            <v>0</v>
          </cell>
          <cell r="AA1153">
            <v>4150</v>
          </cell>
          <cell r="AB1153">
            <v>4150000</v>
          </cell>
          <cell r="AC1153">
            <v>1000</v>
          </cell>
          <cell r="AD1153">
            <v>4150</v>
          </cell>
          <cell r="AE1153">
            <v>4150000</v>
          </cell>
          <cell r="AF1153">
            <v>0</v>
          </cell>
          <cell r="AG1153">
            <v>0</v>
          </cell>
          <cell r="AJ1153">
            <v>526597</v>
          </cell>
          <cell r="AK1153">
            <v>15000</v>
          </cell>
        </row>
        <row r="1154">
          <cell r="E1154" t="str">
            <v>Máu cừu vô trùng</v>
          </cell>
          <cell r="F1154" t="str">
            <v>AgarCult Defibrinated Sheep Blood</v>
          </cell>
          <cell r="H1154" t="str">
            <v>ml</v>
          </cell>
          <cell r="I1154" t="str">
            <v/>
          </cell>
          <cell r="J1154" t="str">
            <v>Công ty TNHH Thương mại Dịch vụ Alphachem</v>
          </cell>
          <cell r="K1154" t="str">
            <v>Công ty TNHH thương mại dịch vụ Alphachem</v>
          </cell>
          <cell r="L1154" t="str">
            <v>Việt Nam</v>
          </cell>
          <cell r="M1154" t="str">
            <v/>
          </cell>
          <cell r="N1154" t="str">
            <v>220002330/PCBA-HCM</v>
          </cell>
          <cell r="O1154">
            <v>4150</v>
          </cell>
          <cell r="P1154">
            <v>4150</v>
          </cell>
          <cell r="Q1154">
            <v>4150</v>
          </cell>
          <cell r="R1154">
            <v>4150</v>
          </cell>
          <cell r="S1154" t="str">
            <v>2171412404</v>
          </cell>
          <cell r="T1154" t="str">
            <v>4676/QĐ-BVQY103</v>
          </cell>
          <cell r="U1154">
            <v>45732</v>
          </cell>
          <cell r="V1154">
            <v>0</v>
          </cell>
          <cell r="W1154">
            <v>0</v>
          </cell>
          <cell r="X1154">
            <v>1000</v>
          </cell>
          <cell r="Y1154">
            <v>1000</v>
          </cell>
          <cell r="Z1154">
            <v>0</v>
          </cell>
          <cell r="AA1154">
            <v>4150</v>
          </cell>
          <cell r="AB1154">
            <v>4150000</v>
          </cell>
          <cell r="AC1154">
            <v>1000</v>
          </cell>
          <cell r="AD1154">
            <v>4150</v>
          </cell>
          <cell r="AE1154">
            <v>4150000</v>
          </cell>
          <cell r="AF1154">
            <v>0</v>
          </cell>
          <cell r="AG1154">
            <v>0</v>
          </cell>
          <cell r="AJ1154">
            <v>524846</v>
          </cell>
          <cell r="AK1154">
            <v>15000</v>
          </cell>
        </row>
        <row r="1155">
          <cell r="E1155" t="str">
            <v>Máu cừu vô trùng</v>
          </cell>
          <cell r="F1155" t="str">
            <v>AgarCult Defibrinated Sheep Blood</v>
          </cell>
          <cell r="H1155" t="str">
            <v>ml</v>
          </cell>
          <cell r="I1155" t="str">
            <v/>
          </cell>
          <cell r="J1155" t="str">
            <v>Công ty TNHH Thương mại Dịch vụ Alphachem</v>
          </cell>
          <cell r="K1155" t="str">
            <v>Công ty TNHH thương mại dịch vụ Alphachem</v>
          </cell>
          <cell r="L1155" t="str">
            <v>Việt Nam</v>
          </cell>
          <cell r="M1155" t="str">
            <v/>
          </cell>
          <cell r="N1155" t="str">
            <v>220002330/PCBA-HCM</v>
          </cell>
          <cell r="O1155">
            <v>4150</v>
          </cell>
          <cell r="P1155">
            <v>4150</v>
          </cell>
          <cell r="Q1155">
            <v>4150</v>
          </cell>
          <cell r="R1155">
            <v>4150</v>
          </cell>
          <cell r="S1155" t="str">
            <v>2031412604</v>
          </cell>
          <cell r="T1155" t="str">
            <v>4676/QĐ-BVQY103</v>
          </cell>
          <cell r="U1155">
            <v>45718</v>
          </cell>
          <cell r="V1155">
            <v>0</v>
          </cell>
          <cell r="W1155">
            <v>0</v>
          </cell>
          <cell r="X1155">
            <v>2000</v>
          </cell>
          <cell r="Y1155">
            <v>2000</v>
          </cell>
          <cell r="Z1155">
            <v>0</v>
          </cell>
          <cell r="AA1155">
            <v>4150</v>
          </cell>
          <cell r="AB1155">
            <v>8300000</v>
          </cell>
          <cell r="AC1155">
            <v>2000</v>
          </cell>
          <cell r="AD1155">
            <v>4150</v>
          </cell>
          <cell r="AE1155">
            <v>8300000</v>
          </cell>
          <cell r="AF1155">
            <v>0</v>
          </cell>
          <cell r="AG1155">
            <v>0</v>
          </cell>
          <cell r="AJ1155">
            <v>524563</v>
          </cell>
          <cell r="AK1155">
            <v>15000</v>
          </cell>
        </row>
        <row r="1156">
          <cell r="E1156" t="str">
            <v>Máu cừu vô trùng</v>
          </cell>
          <cell r="F1156" t="str">
            <v>AgarCult Defibrinated Sheep Blood</v>
          </cell>
          <cell r="H1156" t="str">
            <v>ml</v>
          </cell>
          <cell r="I1156" t="str">
            <v/>
          </cell>
          <cell r="J1156" t="str">
            <v>Công ty TNHH Thương mại Dịch vụ Alphachem</v>
          </cell>
          <cell r="K1156" t="str">
            <v>Công ty TNHH thương mại dịch vụ Alphachem</v>
          </cell>
          <cell r="L1156" t="str">
            <v>Việt Nam</v>
          </cell>
          <cell r="M1156" t="str">
            <v/>
          </cell>
          <cell r="N1156" t="str">
            <v>220002330/PCBA-HCM</v>
          </cell>
          <cell r="O1156">
            <v>4960</v>
          </cell>
          <cell r="P1156">
            <v>4960</v>
          </cell>
          <cell r="Q1156">
            <v>4960</v>
          </cell>
          <cell r="R1156">
            <v>4960</v>
          </cell>
          <cell r="S1156" t="str">
            <v>2071010404</v>
          </cell>
          <cell r="T1156" t="str">
            <v>3338/QĐ-BVQY103</v>
          </cell>
          <cell r="U1156">
            <v>45663</v>
          </cell>
          <cell r="V1156">
            <v>0</v>
          </cell>
          <cell r="W1156">
            <v>0</v>
          </cell>
          <cell r="X1156">
            <v>2800</v>
          </cell>
          <cell r="Y1156">
            <v>2800</v>
          </cell>
          <cell r="Z1156">
            <v>0</v>
          </cell>
          <cell r="AA1156">
            <v>4960</v>
          </cell>
          <cell r="AB1156">
            <v>13888000</v>
          </cell>
          <cell r="AC1156">
            <v>2800</v>
          </cell>
          <cell r="AD1156">
            <v>4960</v>
          </cell>
          <cell r="AE1156">
            <v>13888000</v>
          </cell>
          <cell r="AF1156">
            <v>0</v>
          </cell>
          <cell r="AG1156">
            <v>0</v>
          </cell>
          <cell r="AJ1156">
            <v>515170</v>
          </cell>
          <cell r="AK1156">
            <v>15000</v>
          </cell>
        </row>
        <row r="1157">
          <cell r="E1157" t="str">
            <v>Máu cừu vô trùng</v>
          </cell>
          <cell r="F1157" t="str">
            <v>AgarCult Defibrinated Sheep Blood</v>
          </cell>
          <cell r="H1157" t="str">
            <v>ml</v>
          </cell>
          <cell r="I1157" t="str">
            <v/>
          </cell>
          <cell r="J1157" t="str">
            <v>Công ty TNHH Thương mại Dịch vụ Alphachem</v>
          </cell>
          <cell r="K1157" t="str">
            <v>Công ty TNHH thương mại dịch vụ Alphachem</v>
          </cell>
          <cell r="L1157" t="str">
            <v>Việt Nam</v>
          </cell>
          <cell r="M1157" t="str">
            <v/>
          </cell>
          <cell r="N1157" t="str">
            <v>220002330/PCBA-HCM</v>
          </cell>
          <cell r="O1157">
            <v>4960</v>
          </cell>
          <cell r="P1157">
            <v>4960</v>
          </cell>
          <cell r="Q1157">
            <v>4960</v>
          </cell>
          <cell r="R1157">
            <v>4960</v>
          </cell>
          <cell r="S1157" t="str">
            <v>2091109404</v>
          </cell>
          <cell r="T1157" t="str">
            <v>3338/QĐ-BVQY103</v>
          </cell>
          <cell r="U1157">
            <v>45634</v>
          </cell>
          <cell r="V1157">
            <v>0</v>
          </cell>
          <cell r="W1157">
            <v>0</v>
          </cell>
          <cell r="X1157">
            <v>2200</v>
          </cell>
          <cell r="Y1157">
            <v>2200</v>
          </cell>
          <cell r="Z1157">
            <v>0</v>
          </cell>
          <cell r="AA1157">
            <v>4960</v>
          </cell>
          <cell r="AB1157">
            <v>10912000</v>
          </cell>
          <cell r="AC1157">
            <v>2200</v>
          </cell>
          <cell r="AD1157">
            <v>4960</v>
          </cell>
          <cell r="AE1157">
            <v>10912000</v>
          </cell>
          <cell r="AF1157">
            <v>0</v>
          </cell>
          <cell r="AG1157">
            <v>0</v>
          </cell>
          <cell r="AJ1157">
            <v>394939</v>
          </cell>
          <cell r="AK1157">
            <v>15000</v>
          </cell>
        </row>
        <row r="1158">
          <cell r="E1158" t="str">
            <v>Môi trường Blood Agar Base</v>
          </cell>
          <cell r="F1158" t="str">
            <v>AgarCult Blood Agar Base, BA500</v>
          </cell>
          <cell r="H1158" t="str">
            <v>Gam</v>
          </cell>
          <cell r="I1158" t="str">
            <v/>
          </cell>
          <cell r="J1158" t="str">
            <v>Công ty TNHH Thương mại Dịch vụ Alphachem</v>
          </cell>
          <cell r="K1158" t="str">
            <v>Alphachem</v>
          </cell>
          <cell r="L1158" t="str">
            <v>Việt Nam</v>
          </cell>
          <cell r="M1158" t="str">
            <v/>
          </cell>
          <cell r="N1158" t="str">
            <v>220002329/
PCBA-HCM</v>
          </cell>
          <cell r="O1158">
            <v>1840</v>
          </cell>
          <cell r="P1158">
            <v>1840</v>
          </cell>
          <cell r="Q1158">
            <v>1840</v>
          </cell>
          <cell r="R1158">
            <v>1840</v>
          </cell>
          <cell r="S1158" t="str">
            <v>2191002655</v>
          </cell>
          <cell r="T1158" t="str">
            <v>823/QĐ_BVQY103</v>
          </cell>
          <cell r="U1158">
            <v>47514</v>
          </cell>
          <cell r="V1158">
            <v>0</v>
          </cell>
          <cell r="W1158">
            <v>0</v>
          </cell>
          <cell r="X1158">
            <v>2000</v>
          </cell>
          <cell r="Y1158">
            <v>2000</v>
          </cell>
          <cell r="Z1158">
            <v>0</v>
          </cell>
          <cell r="AA1158">
            <v>1840</v>
          </cell>
          <cell r="AB1158">
            <v>3680000</v>
          </cell>
          <cell r="AC1158">
            <v>2000</v>
          </cell>
          <cell r="AD1158">
            <v>1840</v>
          </cell>
          <cell r="AE1158">
            <v>3680000</v>
          </cell>
          <cell r="AF1158">
            <v>0</v>
          </cell>
          <cell r="AG1158">
            <v>0</v>
          </cell>
          <cell r="AJ1158">
            <v>538456</v>
          </cell>
          <cell r="AK1158">
            <v>4500</v>
          </cell>
        </row>
        <row r="1159">
          <cell r="E1159" t="str">
            <v>Môi trường Blood Agar Base</v>
          </cell>
          <cell r="F1159" t="str">
            <v>AgarCult Blood Agar Base, BA500</v>
          </cell>
          <cell r="H1159" t="str">
            <v>Gam</v>
          </cell>
          <cell r="I1159" t="str">
            <v/>
          </cell>
          <cell r="J1159" t="str">
            <v>Công ty TNHH Thương mại Dịch vụ Alphachem</v>
          </cell>
          <cell r="K1159" t="str">
            <v>Alphachem</v>
          </cell>
          <cell r="L1159" t="str">
            <v>Việt Nam</v>
          </cell>
          <cell r="M1159" t="str">
            <v/>
          </cell>
          <cell r="N1159" t="str">
            <v>220002329/PCBA-HCM</v>
          </cell>
          <cell r="O1159">
            <v>1720</v>
          </cell>
          <cell r="P1159">
            <v>1720</v>
          </cell>
          <cell r="Q1159">
            <v>1720</v>
          </cell>
          <cell r="R1159">
            <v>1720</v>
          </cell>
          <cell r="S1159" t="str">
            <v>2251003654</v>
          </cell>
          <cell r="T1159" t="str">
            <v>2965/QĐ-BVQY103</v>
          </cell>
          <cell r="U1159">
            <v>47177</v>
          </cell>
          <cell r="V1159">
            <v>0</v>
          </cell>
          <cell r="W1159">
            <v>0</v>
          </cell>
          <cell r="X1159">
            <v>2500</v>
          </cell>
          <cell r="Y1159">
            <v>2500</v>
          </cell>
          <cell r="Z1159">
            <v>0</v>
          </cell>
          <cell r="AA1159">
            <v>1720</v>
          </cell>
          <cell r="AB1159">
            <v>4300000</v>
          </cell>
          <cell r="AC1159">
            <v>2500</v>
          </cell>
          <cell r="AD1159">
            <v>1720</v>
          </cell>
          <cell r="AE1159">
            <v>4300000</v>
          </cell>
          <cell r="AF1159">
            <v>0</v>
          </cell>
          <cell r="AG1159">
            <v>0</v>
          </cell>
          <cell r="AJ1159">
            <v>394941</v>
          </cell>
          <cell r="AK1159">
            <v>4500</v>
          </cell>
        </row>
        <row r="1160">
          <cell r="E1160" t="str">
            <v>Môi trường canh thang Mueller Hinton có điều chỉnh cation và bổ sung đệm TES</v>
          </cell>
          <cell r="F1160" t="str">
            <v>Môi trường canh thang cho nuôi cấy vi khuẩn T3462; T3462</v>
          </cell>
          <cell r="H1160" t="str">
            <v>ống</v>
          </cell>
          <cell r="I1160" t="str">
            <v/>
          </cell>
          <cell r="J1160" t="str">
            <v>Công ty TNHH Thiết bị Khoa học Việt Anh</v>
          </cell>
          <cell r="K1160" t="str">
            <v>Remel Inc</v>
          </cell>
          <cell r="L1160" t="str">
            <v>Mỹ</v>
          </cell>
          <cell r="M1160" t="str">
            <v/>
          </cell>
          <cell r="N1160" t="str">
            <v>220002847/PCBA-HN</v>
          </cell>
          <cell r="O1160">
            <v>36840</v>
          </cell>
          <cell r="P1160">
            <v>36840</v>
          </cell>
          <cell r="Q1160">
            <v>36840</v>
          </cell>
          <cell r="R1160">
            <v>36840</v>
          </cell>
          <cell r="S1160" t="str">
            <v>223168</v>
          </cell>
          <cell r="T1160" t="str">
            <v>823/QĐ_BVQY103</v>
          </cell>
          <cell r="U1160">
            <v>46039</v>
          </cell>
          <cell r="V1160">
            <v>0</v>
          </cell>
          <cell r="W1160">
            <v>0</v>
          </cell>
          <cell r="X1160">
            <v>100</v>
          </cell>
          <cell r="Y1160">
            <v>100</v>
          </cell>
          <cell r="Z1160">
            <v>0</v>
          </cell>
          <cell r="AA1160">
            <v>36840</v>
          </cell>
          <cell r="AB1160">
            <v>3684000</v>
          </cell>
          <cell r="AC1160">
            <v>100</v>
          </cell>
          <cell r="AD1160">
            <v>36840</v>
          </cell>
          <cell r="AE1160">
            <v>3684000</v>
          </cell>
          <cell r="AF1160">
            <v>0</v>
          </cell>
          <cell r="AG1160">
            <v>0</v>
          </cell>
          <cell r="AJ1160">
            <v>546420</v>
          </cell>
          <cell r="AK1160">
            <v>100</v>
          </cell>
        </row>
        <row r="1161">
          <cell r="E1161" t="str">
            <v>Môi trường Columbia agar base</v>
          </cell>
          <cell r="F1161" t="str">
            <v>AgarCult Columbia Agar Base, CA500</v>
          </cell>
          <cell r="H1161" t="str">
            <v>Gam</v>
          </cell>
          <cell r="I1161" t="str">
            <v/>
          </cell>
          <cell r="J1161" t="str">
            <v>Công ty TNHH Thương mại Dịch vụ Alphachem</v>
          </cell>
          <cell r="K1161" t="str">
            <v>Alphachem</v>
          </cell>
          <cell r="L1161" t="str">
            <v>Việt Nam</v>
          </cell>
          <cell r="M1161" t="str">
            <v/>
          </cell>
          <cell r="N1161" t="str">
            <v>220002329/PCBA-HCM</v>
          </cell>
          <cell r="O1161">
            <v>1720</v>
          </cell>
          <cell r="P1161">
            <v>1720</v>
          </cell>
          <cell r="Q1161">
            <v>1720</v>
          </cell>
          <cell r="R1161">
            <v>1720</v>
          </cell>
          <cell r="S1161" t="str">
            <v>2251708624</v>
          </cell>
          <cell r="T1161" t="str">
            <v>2965/QĐ-BVQY103</v>
          </cell>
          <cell r="U1161">
            <v>47330</v>
          </cell>
          <cell r="V1161">
            <v>0</v>
          </cell>
          <cell r="W1161">
            <v>0</v>
          </cell>
          <cell r="X1161">
            <v>1500</v>
          </cell>
          <cell r="Y1161">
            <v>1500</v>
          </cell>
          <cell r="Z1161">
            <v>0</v>
          </cell>
          <cell r="AA1161">
            <v>1720</v>
          </cell>
          <cell r="AB1161">
            <v>2580000</v>
          </cell>
          <cell r="AC1161">
            <v>1500</v>
          </cell>
          <cell r="AD1161">
            <v>1720</v>
          </cell>
          <cell r="AE1161">
            <v>2580000</v>
          </cell>
          <cell r="AF1161">
            <v>0</v>
          </cell>
          <cell r="AG1161">
            <v>0</v>
          </cell>
          <cell r="AJ1161">
            <v>515168</v>
          </cell>
          <cell r="AK1161">
            <v>2000</v>
          </cell>
        </row>
        <row r="1162">
          <cell r="E1162" t="str">
            <v>Môi trường Columbia agar base</v>
          </cell>
          <cell r="F1162" t="str">
            <v>AgarCult Columbia Agar Base, CA500</v>
          </cell>
          <cell r="H1162" t="str">
            <v>Gam</v>
          </cell>
          <cell r="I1162" t="str">
            <v/>
          </cell>
          <cell r="J1162" t="str">
            <v>Công ty TNHH Thương mại Dịch vụ Alphachem</v>
          </cell>
          <cell r="K1162" t="str">
            <v>Alphachem</v>
          </cell>
          <cell r="L1162" t="str">
            <v>Việt Nam</v>
          </cell>
          <cell r="M1162" t="str">
            <v/>
          </cell>
          <cell r="N1162" t="str">
            <v>220002329/PCBA-HCM</v>
          </cell>
          <cell r="O1162">
            <v>1720</v>
          </cell>
          <cell r="P1162">
            <v>1720</v>
          </cell>
          <cell r="Q1162">
            <v>1720</v>
          </cell>
          <cell r="R1162">
            <v>1720</v>
          </cell>
          <cell r="S1162" t="str">
            <v>2251703624</v>
          </cell>
          <cell r="T1162" t="str">
            <v>2965/QĐ-BVQY103</v>
          </cell>
          <cell r="U1162">
            <v>47177</v>
          </cell>
          <cell r="V1162">
            <v>0</v>
          </cell>
          <cell r="W1162">
            <v>0</v>
          </cell>
          <cell r="X1162">
            <v>500</v>
          </cell>
          <cell r="Y1162">
            <v>500</v>
          </cell>
          <cell r="Z1162">
            <v>0</v>
          </cell>
          <cell r="AA1162">
            <v>1720</v>
          </cell>
          <cell r="AB1162">
            <v>860000</v>
          </cell>
          <cell r="AC1162">
            <v>500</v>
          </cell>
          <cell r="AD1162">
            <v>1720</v>
          </cell>
          <cell r="AE1162">
            <v>860000</v>
          </cell>
          <cell r="AF1162">
            <v>0</v>
          </cell>
          <cell r="AG1162">
            <v>0</v>
          </cell>
          <cell r="AJ1162">
            <v>394942</v>
          </cell>
          <cell r="AK1162">
            <v>2000</v>
          </cell>
        </row>
        <row r="1163">
          <cell r="E1163" t="str">
            <v>Môi trường đông khô Brilliance UTI</v>
          </cell>
          <cell r="F1163" t="str">
            <v>ChromoGel Urine Agar, CGURI400</v>
          </cell>
          <cell r="H1163" t="str">
            <v>Gam</v>
          </cell>
          <cell r="I1163" t="str">
            <v/>
          </cell>
          <cell r="J1163" t="str">
            <v>Công ty TNHH Thương mại Dịch vụ Alphachem</v>
          </cell>
          <cell r="K1163" t="str">
            <v>Alphachem</v>
          </cell>
          <cell r="L1163" t="str">
            <v>Việt Nam</v>
          </cell>
          <cell r="M1163" t="str">
            <v/>
          </cell>
          <cell r="N1163" t="str">
            <v>220002329/PCBA-HCM</v>
          </cell>
          <cell r="O1163">
            <v>8200</v>
          </cell>
          <cell r="P1163">
            <v>8200</v>
          </cell>
          <cell r="Q1163">
            <v>8200</v>
          </cell>
          <cell r="R1163">
            <v>8200</v>
          </cell>
          <cell r="S1163" t="str">
            <v>2061308524HD</v>
          </cell>
          <cell r="T1163" t="str">
            <v>2965/QĐ-BVQY103</v>
          </cell>
          <cell r="U1163">
            <v>47330</v>
          </cell>
          <cell r="V1163">
            <v>0</v>
          </cell>
          <cell r="W1163">
            <v>0</v>
          </cell>
          <cell r="X1163">
            <v>800</v>
          </cell>
          <cell r="Y1163">
            <v>800</v>
          </cell>
          <cell r="Z1163">
            <v>0</v>
          </cell>
          <cell r="AA1163">
            <v>8200</v>
          </cell>
          <cell r="AB1163">
            <v>6560000</v>
          </cell>
          <cell r="AC1163">
            <v>800</v>
          </cell>
          <cell r="AD1163">
            <v>8200</v>
          </cell>
          <cell r="AE1163">
            <v>6560000</v>
          </cell>
          <cell r="AF1163">
            <v>0</v>
          </cell>
          <cell r="AG1163">
            <v>0</v>
          </cell>
          <cell r="AJ1163">
            <v>515167</v>
          </cell>
          <cell r="AK1163">
            <v>1600</v>
          </cell>
        </row>
        <row r="1164">
          <cell r="E1164" t="str">
            <v>Môi trường đông khô Brilliance UTI</v>
          </cell>
          <cell r="F1164" t="str">
            <v>ChromoGel Urine Agar, CGURI400</v>
          </cell>
          <cell r="H1164" t="str">
            <v>Gam</v>
          </cell>
          <cell r="I1164" t="str">
            <v/>
          </cell>
          <cell r="J1164" t="str">
            <v>Công ty TNHH Thương mại Dịch vụ Alphachem</v>
          </cell>
          <cell r="K1164" t="str">
            <v>Alphachem</v>
          </cell>
          <cell r="L1164" t="str">
            <v>Việt Nam</v>
          </cell>
          <cell r="M1164" t="str">
            <v/>
          </cell>
          <cell r="N1164" t="str">
            <v>220002329/PCBA-HCM</v>
          </cell>
          <cell r="O1164">
            <v>8200</v>
          </cell>
          <cell r="P1164">
            <v>8200</v>
          </cell>
          <cell r="Q1164">
            <v>8200</v>
          </cell>
          <cell r="R1164">
            <v>8200</v>
          </cell>
          <cell r="S1164" t="str">
            <v>2061308524</v>
          </cell>
          <cell r="T1164" t="str">
            <v>2965/QĐ-BVQY103</v>
          </cell>
          <cell r="U1164">
            <v>47330</v>
          </cell>
          <cell r="V1164">
            <v>0</v>
          </cell>
          <cell r="W1164">
            <v>0</v>
          </cell>
          <cell r="X1164">
            <v>800</v>
          </cell>
          <cell r="Y1164">
            <v>800</v>
          </cell>
          <cell r="Z1164">
            <v>0</v>
          </cell>
          <cell r="AA1164">
            <v>8200</v>
          </cell>
          <cell r="AB1164">
            <v>6560000</v>
          </cell>
          <cell r="AC1164">
            <v>800</v>
          </cell>
          <cell r="AD1164">
            <v>8200</v>
          </cell>
          <cell r="AE1164">
            <v>6560000</v>
          </cell>
          <cell r="AF1164">
            <v>0</v>
          </cell>
          <cell r="AG1164">
            <v>0</v>
          </cell>
          <cell r="AJ1164">
            <v>394940</v>
          </cell>
          <cell r="AK1164">
            <v>1600</v>
          </cell>
        </row>
        <row r="1165">
          <cell r="E1165" t="str">
            <v>Môi trường Macconkey agar</v>
          </cell>
          <cell r="F1165" t="str">
            <v>AgarCult Mac Conkey Agar No.3; MCA3500</v>
          </cell>
          <cell r="H1165" t="str">
            <v>Gam</v>
          </cell>
          <cell r="I1165" t="str">
            <v/>
          </cell>
          <cell r="J1165" t="str">
            <v>Công ty TNHH Thương mại Dịch vụ Alphachem</v>
          </cell>
          <cell r="K1165" t="str">
            <v>Alphachem</v>
          </cell>
          <cell r="L1165" t="str">
            <v>Việt Nam</v>
          </cell>
          <cell r="M1165" t="str">
            <v/>
          </cell>
          <cell r="N1165" t="str">
            <v>220002329/PCBA-HCM</v>
          </cell>
          <cell r="O1165">
            <v>1980</v>
          </cell>
          <cell r="P1165">
            <v>1980</v>
          </cell>
          <cell r="Q1165">
            <v>1980</v>
          </cell>
          <cell r="R1165">
            <v>1980</v>
          </cell>
          <cell r="S1165" t="str">
            <v>2031704654</v>
          </cell>
          <cell r="T1165" t="str">
            <v>4327/QĐ-BVQY103</v>
          </cell>
          <cell r="U1165">
            <v>47208</v>
          </cell>
          <cell r="V1165">
            <v>0</v>
          </cell>
          <cell r="W1165">
            <v>0</v>
          </cell>
          <cell r="X1165">
            <v>2000</v>
          </cell>
          <cell r="Y1165">
            <v>2000</v>
          </cell>
          <cell r="Z1165">
            <v>0</v>
          </cell>
          <cell r="AA1165">
            <v>1980</v>
          </cell>
          <cell r="AB1165">
            <v>3960000</v>
          </cell>
          <cell r="AC1165">
            <v>2000</v>
          </cell>
          <cell r="AD1165">
            <v>1980</v>
          </cell>
          <cell r="AE1165">
            <v>3960000</v>
          </cell>
          <cell r="AF1165">
            <v>0</v>
          </cell>
          <cell r="AG1165">
            <v>0</v>
          </cell>
          <cell r="AJ1165">
            <v>346065</v>
          </cell>
          <cell r="AK1165">
            <v>2000</v>
          </cell>
        </row>
        <row r="1166">
          <cell r="E1166" t="str">
            <v>Môi trường Mueller-Hinton agar</v>
          </cell>
          <cell r="F1166" t="str">
            <v>AgarCult Mueller Hinton Agar; MHA500</v>
          </cell>
          <cell r="H1166" t="str">
            <v>Gam</v>
          </cell>
          <cell r="I1166" t="str">
            <v/>
          </cell>
          <cell r="J1166" t="str">
            <v>Công ty TNHH Thương mại Dịch vụ Alphachem</v>
          </cell>
          <cell r="K1166" t="str">
            <v>Alphachem</v>
          </cell>
          <cell r="L1166" t="str">
            <v>Việt Nam</v>
          </cell>
          <cell r="M1166" t="str">
            <v/>
          </cell>
          <cell r="N1166" t="str">
            <v>220002329/PCBA-HCM</v>
          </cell>
          <cell r="O1166">
            <v>1980</v>
          </cell>
          <cell r="P1166">
            <v>1980</v>
          </cell>
          <cell r="Q1166">
            <v>1980</v>
          </cell>
          <cell r="R1166">
            <v>1980</v>
          </cell>
          <cell r="S1166" t="str">
            <v>2211104314</v>
          </cell>
          <cell r="T1166" t="str">
            <v>4327/QĐ-BVQY103</v>
          </cell>
          <cell r="U1166">
            <v>47208</v>
          </cell>
          <cell r="V1166">
            <v>0</v>
          </cell>
          <cell r="W1166">
            <v>0</v>
          </cell>
          <cell r="X1166">
            <v>500</v>
          </cell>
          <cell r="Y1166">
            <v>500</v>
          </cell>
          <cell r="Z1166">
            <v>0</v>
          </cell>
          <cell r="AA1166">
            <v>1980</v>
          </cell>
          <cell r="AB1166">
            <v>990000</v>
          </cell>
          <cell r="AC1166">
            <v>500</v>
          </cell>
          <cell r="AD1166">
            <v>1980</v>
          </cell>
          <cell r="AE1166">
            <v>990000</v>
          </cell>
          <cell r="AF1166">
            <v>0</v>
          </cell>
          <cell r="AG1166">
            <v>0</v>
          </cell>
          <cell r="AJ1166">
            <v>385035</v>
          </cell>
          <cell r="AK1166">
            <v>500</v>
          </cell>
        </row>
        <row r="1167">
          <cell r="E1167" t="str">
            <v>Môi trường Urea indole medium</v>
          </cell>
          <cell r="F1167" t="str">
            <v>55752 
Urea indole medium (UI-F)</v>
          </cell>
          <cell r="H1167" t="str">
            <v>Ống</v>
          </cell>
          <cell r="I1167" t="str">
            <v/>
          </cell>
          <cell r="J1167" t="str">
            <v>Công ty TNHH DEKA</v>
          </cell>
          <cell r="K1167" t="str">
            <v>BioMerieux SA</v>
          </cell>
          <cell r="L1167" t="str">
            <v>Pháp</v>
          </cell>
          <cell r="M1167" t="str">
            <v/>
          </cell>
          <cell r="N1167" t="str">
            <v>180000944/PCBA-HN</v>
          </cell>
          <cell r="O1167">
            <v>109200</v>
          </cell>
          <cell r="P1167">
            <v>109200</v>
          </cell>
          <cell r="Q1167">
            <v>109200</v>
          </cell>
          <cell r="R1167">
            <v>109200</v>
          </cell>
          <cell r="S1167" t="str">
            <v>1010979090</v>
          </cell>
          <cell r="T1167" t="str">
            <v>823/QĐ_BVQY103</v>
          </cell>
          <cell r="U1167">
            <v>46141</v>
          </cell>
          <cell r="V1167">
            <v>0</v>
          </cell>
          <cell r="W1167">
            <v>0</v>
          </cell>
          <cell r="X1167">
            <v>170</v>
          </cell>
          <cell r="Y1167">
            <v>170</v>
          </cell>
          <cell r="Z1167">
            <v>0</v>
          </cell>
          <cell r="AA1167">
            <v>109200</v>
          </cell>
          <cell r="AB1167">
            <v>18564000</v>
          </cell>
          <cell r="AC1167">
            <v>170</v>
          </cell>
          <cell r="AD1167">
            <v>109200</v>
          </cell>
          <cell r="AE1167">
            <v>18564000</v>
          </cell>
          <cell r="AF1167">
            <v>0</v>
          </cell>
          <cell r="AG1167">
            <v>0</v>
          </cell>
          <cell r="AJ1167">
            <v>534957</v>
          </cell>
          <cell r="AK1167">
            <v>300</v>
          </cell>
        </row>
        <row r="1168">
          <cell r="E1168" t="str">
            <v>Môi trường Urea indole medium</v>
          </cell>
          <cell r="F1168" t="str">
            <v>55752 
Urea indole medium (UI-F)</v>
          </cell>
          <cell r="H1168" t="str">
            <v>Ống</v>
          </cell>
          <cell r="I1168" t="str">
            <v/>
          </cell>
          <cell r="J1168" t="str">
            <v>Công ty TNHH DEKA</v>
          </cell>
          <cell r="K1168" t="str">
            <v>BioMerieux SA</v>
          </cell>
          <cell r="L1168" t="str">
            <v>Pháp</v>
          </cell>
          <cell r="M1168" t="str">
            <v/>
          </cell>
          <cell r="N1168" t="str">
            <v>180000944/PCBA-HN</v>
          </cell>
          <cell r="O1168">
            <v>109200</v>
          </cell>
          <cell r="P1168">
            <v>109200</v>
          </cell>
          <cell r="Q1168">
            <v>109200</v>
          </cell>
          <cell r="R1168">
            <v>109200</v>
          </cell>
          <cell r="S1168" t="str">
            <v>1010646000</v>
          </cell>
          <cell r="T1168" t="str">
            <v>823/QĐ_BVQY103</v>
          </cell>
          <cell r="U1168">
            <v>45946</v>
          </cell>
          <cell r="V1168">
            <v>0</v>
          </cell>
          <cell r="W1168">
            <v>0</v>
          </cell>
          <cell r="X1168">
            <v>130</v>
          </cell>
          <cell r="Y1168">
            <v>130</v>
          </cell>
          <cell r="Z1168">
            <v>0</v>
          </cell>
          <cell r="AA1168">
            <v>109200</v>
          </cell>
          <cell r="AB1168">
            <v>14196000</v>
          </cell>
          <cell r="AC1168">
            <v>130</v>
          </cell>
          <cell r="AD1168">
            <v>109200</v>
          </cell>
          <cell r="AE1168">
            <v>14196000</v>
          </cell>
          <cell r="AF1168">
            <v>0</v>
          </cell>
          <cell r="AG1168">
            <v>0</v>
          </cell>
          <cell r="AJ1168">
            <v>533425</v>
          </cell>
          <cell r="AK1168">
            <v>300</v>
          </cell>
        </row>
        <row r="1169">
          <cell r="E1169" t="str">
            <v>Muối tinh</v>
          </cell>
          <cell r="F1169" t="str">
            <v>MV.VMC</v>
          </cell>
          <cell r="H1169" t="str">
            <v>Kg</v>
          </cell>
          <cell r="I1169" t="str">
            <v/>
          </cell>
          <cell r="J1169" t="str">
            <v>CÔNG TY TNHH THIẾT BỊ Y TẾ &amp; HÓA CHẤT MEDITEK VIỆT NAM</v>
          </cell>
          <cell r="K1169" t="str">
            <v>Kandla</v>
          </cell>
          <cell r="L1169" t="str">
            <v>Ấn Độ</v>
          </cell>
          <cell r="M1169" t="str">
            <v/>
          </cell>
          <cell r="N1169" t="str">
            <v/>
          </cell>
          <cell r="O1169">
            <v>6660</v>
          </cell>
          <cell r="P1169">
            <v>6660</v>
          </cell>
          <cell r="Q1169">
            <v>6660</v>
          </cell>
          <cell r="R1169">
            <v>6660</v>
          </cell>
          <cell r="S1169" t="str">
            <v>05/2024</v>
          </cell>
          <cell r="T1169" t="str">
            <v>3837/QĐ-BVQY103</v>
          </cell>
          <cell r="U1169">
            <v>47269</v>
          </cell>
          <cell r="V1169">
            <v>0</v>
          </cell>
          <cell r="W1169">
            <v>0</v>
          </cell>
          <cell r="X1169">
            <v>3900</v>
          </cell>
          <cell r="Y1169">
            <v>3900</v>
          </cell>
          <cell r="Z1169">
            <v>0</v>
          </cell>
          <cell r="AA1169">
            <v>6660</v>
          </cell>
          <cell r="AB1169">
            <v>25974000</v>
          </cell>
          <cell r="AC1169">
            <v>2904</v>
          </cell>
          <cell r="AD1169">
            <v>6660</v>
          </cell>
          <cell r="AE1169">
            <v>19340640</v>
          </cell>
          <cell r="AF1169">
            <v>996</v>
          </cell>
          <cell r="AG1169">
            <v>6633360</v>
          </cell>
          <cell r="AJ1169">
            <v>527138</v>
          </cell>
          <cell r="AK1169">
            <v>12600</v>
          </cell>
        </row>
        <row r="1170">
          <cell r="E1170" t="str">
            <v>Muối tinh</v>
          </cell>
          <cell r="F1170" t="str">
            <v>MV.VMC</v>
          </cell>
          <cell r="H1170" t="str">
            <v>Kg</v>
          </cell>
          <cell r="I1170" t="str">
            <v/>
          </cell>
          <cell r="J1170" t="str">
            <v>CÔNG TY TNHH THIẾT BỊ Y TẾ &amp; HÓA CHẤT MEDITEK VIỆT NAM</v>
          </cell>
          <cell r="K1170" t="str">
            <v>Kandla</v>
          </cell>
          <cell r="L1170" t="str">
            <v>Ấn Độ</v>
          </cell>
          <cell r="M1170" t="str">
            <v/>
          </cell>
          <cell r="N1170" t="str">
            <v/>
          </cell>
          <cell r="O1170">
            <v>6660</v>
          </cell>
          <cell r="P1170">
            <v>6660</v>
          </cell>
          <cell r="Q1170">
            <v>6660</v>
          </cell>
          <cell r="R1170">
            <v>6660</v>
          </cell>
          <cell r="S1170" t="str">
            <v>052024</v>
          </cell>
          <cell r="T1170" t="str">
            <v>3837/QĐ-BVQY103</v>
          </cell>
          <cell r="U1170">
            <v>47269</v>
          </cell>
          <cell r="V1170">
            <v>0</v>
          </cell>
          <cell r="W1170">
            <v>0</v>
          </cell>
          <cell r="X1170">
            <v>6500</v>
          </cell>
          <cell r="Y1170">
            <v>6500</v>
          </cell>
          <cell r="Z1170">
            <v>0</v>
          </cell>
          <cell r="AA1170">
            <v>6660</v>
          </cell>
          <cell r="AB1170">
            <v>43290000</v>
          </cell>
          <cell r="AC1170">
            <v>4400</v>
          </cell>
          <cell r="AD1170">
            <v>6660</v>
          </cell>
          <cell r="AE1170">
            <v>29304000</v>
          </cell>
          <cell r="AF1170">
            <v>2100</v>
          </cell>
          <cell r="AG1170">
            <v>13986000</v>
          </cell>
          <cell r="AJ1170">
            <v>524252</v>
          </cell>
          <cell r="AK1170">
            <v>12600</v>
          </cell>
        </row>
        <row r="1171">
          <cell r="E1171" t="str">
            <v>Muối tinh</v>
          </cell>
          <cell r="F1171" t="str">
            <v>MV.VMC</v>
          </cell>
          <cell r="H1171" t="str">
            <v>Kg</v>
          </cell>
          <cell r="I1171" t="str">
            <v/>
          </cell>
          <cell r="J1171" t="str">
            <v>CÔNG TY TNHH THIẾT BỊ Y TẾ &amp; HÓA CHẤT MEDITEK VIỆT NAM</v>
          </cell>
          <cell r="K1171" t="str">
            <v>Kandla</v>
          </cell>
          <cell r="L1171" t="str">
            <v>Ấn Độ</v>
          </cell>
          <cell r="M1171" t="str">
            <v/>
          </cell>
          <cell r="N1171" t="str">
            <v/>
          </cell>
          <cell r="O1171">
            <v>6660</v>
          </cell>
          <cell r="P1171">
            <v>6660</v>
          </cell>
          <cell r="Q1171">
            <v>6660</v>
          </cell>
          <cell r="R1171">
            <v>6660</v>
          </cell>
          <cell r="S1171" t="str">
            <v/>
          </cell>
          <cell r="T1171" t="str">
            <v>3837/QĐ-BVQY103</v>
          </cell>
          <cell r="U1171">
            <v>47269</v>
          </cell>
          <cell r="V1171">
            <v>0</v>
          </cell>
          <cell r="W1171">
            <v>0</v>
          </cell>
          <cell r="X1171">
            <v>2000</v>
          </cell>
          <cell r="Y1171">
            <v>2000</v>
          </cell>
          <cell r="Z1171">
            <v>0</v>
          </cell>
          <cell r="AA1171">
            <v>6660</v>
          </cell>
          <cell r="AB1171">
            <v>13320000</v>
          </cell>
          <cell r="AC1171">
            <v>2000</v>
          </cell>
          <cell r="AD1171">
            <v>6660</v>
          </cell>
          <cell r="AE1171">
            <v>13320000</v>
          </cell>
          <cell r="AF1171">
            <v>0</v>
          </cell>
          <cell r="AG1171">
            <v>0</v>
          </cell>
          <cell r="AJ1171">
            <v>516827</v>
          </cell>
          <cell r="AK1171">
            <v>12600</v>
          </cell>
        </row>
        <row r="1172">
          <cell r="E1172" t="str">
            <v>Muối tinh</v>
          </cell>
          <cell r="F1172" t="str">
            <v>Muối tinh</v>
          </cell>
          <cell r="H1172" t="str">
            <v>Kg</v>
          </cell>
          <cell r="I1172" t="str">
            <v/>
          </cell>
          <cell r="J1172" t="str">
            <v>Công ty Cổ phần Hóa Dược Việt Nam</v>
          </cell>
          <cell r="K1172" t="str">
            <v>Navkar Impex</v>
          </cell>
          <cell r="L1172" t="str">
            <v>Ấn Độ</v>
          </cell>
          <cell r="M1172" t="str">
            <v/>
          </cell>
          <cell r="N1172" t="str">
            <v>0</v>
          </cell>
          <cell r="O1172">
            <v>10300</v>
          </cell>
          <cell r="P1172">
            <v>10300</v>
          </cell>
          <cell r="Q1172">
            <v>10300</v>
          </cell>
          <cell r="R1172">
            <v>10300</v>
          </cell>
          <cell r="S1172" t="str">
            <v>08/2023</v>
          </cell>
          <cell r="T1172" t="str">
            <v>4272/QĐ-BVQY103</v>
          </cell>
          <cell r="U1172">
            <v>46996</v>
          </cell>
          <cell r="V1172">
            <v>700</v>
          </cell>
          <cell r="W1172">
            <v>7210000</v>
          </cell>
          <cell r="X1172">
            <v>200</v>
          </cell>
          <cell r="Y1172">
            <v>0</v>
          </cell>
          <cell r="Z1172">
            <v>200</v>
          </cell>
          <cell r="AA1172">
            <v>10300</v>
          </cell>
          <cell r="AB1172">
            <v>2060000</v>
          </cell>
          <cell r="AC1172">
            <v>900</v>
          </cell>
          <cell r="AD1172">
            <v>10300</v>
          </cell>
          <cell r="AE1172">
            <v>9270000</v>
          </cell>
          <cell r="AF1172">
            <v>0</v>
          </cell>
          <cell r="AG1172">
            <v>0</v>
          </cell>
          <cell r="AJ1172">
            <v>318138</v>
          </cell>
          <cell r="AK1172">
            <v>12600</v>
          </cell>
        </row>
        <row r="1173">
          <cell r="E1173" t="str">
            <v>Nắp ống dùng cho hệ tự động</v>
          </cell>
          <cell r="F1173" t="str">
            <v>A17638; Blue Cap (IDS-No.2001), 500/Bag</v>
          </cell>
          <cell r="H1173" t="str">
            <v>Túi</v>
          </cell>
          <cell r="I1173" t="str">
            <v/>
          </cell>
          <cell r="J1173" t="str">
            <v>Công ty TNHH Thiết bị Minh Tâm</v>
          </cell>
          <cell r="K1173" t="str">
            <v>IDS Co., Ltd., Nhật Bản sản xuất cho Beckman Coulter, Inc., Mỹ</v>
          </cell>
          <cell r="L1173" t="str">
            <v>Nhật Bản</v>
          </cell>
          <cell r="M1173" t="str">
            <v/>
          </cell>
          <cell r="N1173" t="str">
            <v>240000097/PCBA-HN</v>
          </cell>
          <cell r="O1173">
            <v>3300360</v>
          </cell>
          <cell r="P1173">
            <v>3300360</v>
          </cell>
          <cell r="Q1173">
            <v>3300360</v>
          </cell>
          <cell r="R1173">
            <v>3300360</v>
          </cell>
          <cell r="S1173" t="str">
            <v>0473102044100</v>
          </cell>
          <cell r="T1173" t="str">
            <v>90/QĐ-BVQY103</v>
          </cell>
          <cell r="V1173">
            <v>0</v>
          </cell>
          <cell r="W1173">
            <v>0</v>
          </cell>
          <cell r="X1173">
            <v>14</v>
          </cell>
          <cell r="Y1173">
            <v>14</v>
          </cell>
          <cell r="Z1173">
            <v>0</v>
          </cell>
          <cell r="AA1173">
            <v>3300360</v>
          </cell>
          <cell r="AB1173">
            <v>46205040</v>
          </cell>
          <cell r="AC1173">
            <v>14</v>
          </cell>
          <cell r="AD1173">
            <v>3300360</v>
          </cell>
          <cell r="AE1173">
            <v>46205040</v>
          </cell>
          <cell r="AF1173">
            <v>0</v>
          </cell>
          <cell r="AG1173">
            <v>0</v>
          </cell>
          <cell r="AJ1173">
            <v>527745</v>
          </cell>
          <cell r="AK1173">
            <v>14</v>
          </cell>
        </row>
        <row r="1174">
          <cell r="E1174" t="str">
            <v>Nước muối vô trùng 0.45%</v>
          </cell>
          <cell r="F1174" t="str">
            <v>Saline Solution; 423520</v>
          </cell>
          <cell r="H1174" t="str">
            <v>ml</v>
          </cell>
          <cell r="I1174" t="str">
            <v/>
          </cell>
          <cell r="J1174" t="str">
            <v>Công ty TNHH DEKA</v>
          </cell>
          <cell r="K1174" t="str">
            <v>LABORATOIRE AGUETTANT</v>
          </cell>
          <cell r="L1174" t="str">
            <v>Pháp</v>
          </cell>
          <cell r="M1174" t="str">
            <v/>
          </cell>
          <cell r="N1174" t="str">
            <v>230000450/PCBA-HN</v>
          </cell>
          <cell r="O1174">
            <v>966</v>
          </cell>
          <cell r="P1174">
            <v>966</v>
          </cell>
          <cell r="Q1174">
            <v>966</v>
          </cell>
          <cell r="R1174">
            <v>966</v>
          </cell>
          <cell r="S1174" t="str">
            <v>C1440A0</v>
          </cell>
          <cell r="T1174" t="str">
            <v>823/QĐ_BVQY103</v>
          </cell>
          <cell r="U1174">
            <v>46198</v>
          </cell>
          <cell r="V1174">
            <v>0</v>
          </cell>
          <cell r="W1174">
            <v>0</v>
          </cell>
          <cell r="X1174">
            <v>1000</v>
          </cell>
          <cell r="Y1174">
            <v>1000</v>
          </cell>
          <cell r="Z1174">
            <v>0</v>
          </cell>
          <cell r="AA1174">
            <v>966</v>
          </cell>
          <cell r="AB1174">
            <v>966000</v>
          </cell>
          <cell r="AC1174">
            <v>1000</v>
          </cell>
          <cell r="AD1174">
            <v>966</v>
          </cell>
          <cell r="AE1174">
            <v>966000</v>
          </cell>
          <cell r="AF1174">
            <v>0</v>
          </cell>
          <cell r="AG1174">
            <v>0</v>
          </cell>
          <cell r="AJ1174">
            <v>542289</v>
          </cell>
          <cell r="AK1174">
            <v>20020</v>
          </cell>
        </row>
        <row r="1175">
          <cell r="E1175" t="str">
            <v>Nước muối vô trùng 0.45%</v>
          </cell>
          <cell r="F1175" t="str">
            <v>Saline Solution; 423520</v>
          </cell>
          <cell r="H1175" t="str">
            <v>ml</v>
          </cell>
          <cell r="I1175" t="str">
            <v/>
          </cell>
          <cell r="J1175" t="str">
            <v>Công ty TNHH DEKA</v>
          </cell>
          <cell r="K1175" t="str">
            <v>LABORATOIRE AGUETTANT</v>
          </cell>
          <cell r="L1175" t="str">
            <v>Pháp</v>
          </cell>
          <cell r="M1175" t="str">
            <v/>
          </cell>
          <cell r="N1175" t="str">
            <v>230000450/PCBA-HN</v>
          </cell>
          <cell r="O1175">
            <v>966</v>
          </cell>
          <cell r="P1175">
            <v>966</v>
          </cell>
          <cell r="Q1175">
            <v>966</v>
          </cell>
          <cell r="R1175">
            <v>966</v>
          </cell>
          <cell r="S1175" t="str">
            <v>C1440A01</v>
          </cell>
          <cell r="T1175" t="str">
            <v>823/QĐ_BVQY103</v>
          </cell>
          <cell r="U1175">
            <v>46198</v>
          </cell>
          <cell r="V1175">
            <v>0</v>
          </cell>
          <cell r="W1175">
            <v>0</v>
          </cell>
          <cell r="X1175">
            <v>2500</v>
          </cell>
          <cell r="Y1175">
            <v>2500</v>
          </cell>
          <cell r="Z1175">
            <v>0</v>
          </cell>
          <cell r="AA1175">
            <v>966</v>
          </cell>
          <cell r="AB1175">
            <v>2415000</v>
          </cell>
          <cell r="AC1175">
            <v>2500</v>
          </cell>
          <cell r="AD1175">
            <v>966</v>
          </cell>
          <cell r="AE1175">
            <v>2415000</v>
          </cell>
          <cell r="AF1175">
            <v>0</v>
          </cell>
          <cell r="AG1175">
            <v>0</v>
          </cell>
          <cell r="AJ1175">
            <v>538455</v>
          </cell>
          <cell r="AK1175">
            <v>20020</v>
          </cell>
        </row>
        <row r="1176">
          <cell r="E1176" t="str">
            <v>Nước muối vô trùng 0.45%</v>
          </cell>
          <cell r="F1176" t="str">
            <v>Saline Solution; 423520</v>
          </cell>
          <cell r="H1176" t="str">
            <v>ml</v>
          </cell>
          <cell r="I1176" t="str">
            <v/>
          </cell>
          <cell r="J1176" t="str">
            <v>Công ty TNHH DEKA</v>
          </cell>
          <cell r="K1176" t="str">
            <v>LABORATOIRE AGUETTANT</v>
          </cell>
          <cell r="L1176" t="str">
            <v>Pháp</v>
          </cell>
          <cell r="M1176" t="str">
            <v/>
          </cell>
          <cell r="N1176" t="str">
            <v>230000450/PCBA-HN</v>
          </cell>
          <cell r="O1176">
            <v>966</v>
          </cell>
          <cell r="P1176">
            <v>966</v>
          </cell>
          <cell r="Q1176">
            <v>966</v>
          </cell>
          <cell r="R1176">
            <v>966</v>
          </cell>
          <cell r="S1176" t="str">
            <v>C1440A01</v>
          </cell>
          <cell r="T1176" t="str">
            <v>823/QĐ_BVQY103</v>
          </cell>
          <cell r="U1176" t="str">
            <v>25/06/0206</v>
          </cell>
          <cell r="V1176">
            <v>0</v>
          </cell>
          <cell r="W1176">
            <v>0</v>
          </cell>
          <cell r="X1176">
            <v>500</v>
          </cell>
          <cell r="Y1176">
            <v>500</v>
          </cell>
          <cell r="Z1176">
            <v>0</v>
          </cell>
          <cell r="AA1176">
            <v>966</v>
          </cell>
          <cell r="AB1176">
            <v>483000</v>
          </cell>
          <cell r="AC1176">
            <v>500</v>
          </cell>
          <cell r="AD1176">
            <v>966</v>
          </cell>
          <cell r="AE1176">
            <v>483000</v>
          </cell>
          <cell r="AF1176">
            <v>0</v>
          </cell>
          <cell r="AG1176">
            <v>0</v>
          </cell>
          <cell r="AJ1176">
            <v>538452</v>
          </cell>
          <cell r="AK1176">
            <v>20020</v>
          </cell>
        </row>
        <row r="1177">
          <cell r="E1177" t="str">
            <v>Nước muối vô trùng 0.45%</v>
          </cell>
          <cell r="F1177" t="str">
            <v>Saline Solution; 423520</v>
          </cell>
          <cell r="H1177" t="str">
            <v>ml</v>
          </cell>
          <cell r="I1177" t="str">
            <v/>
          </cell>
          <cell r="J1177" t="str">
            <v>Công ty TNHH DEKA</v>
          </cell>
          <cell r="K1177" t="str">
            <v>LABORATOIRE AGUETTANT</v>
          </cell>
          <cell r="L1177" t="str">
            <v>FRANCE</v>
          </cell>
          <cell r="M1177" t="str">
            <v/>
          </cell>
          <cell r="N1177" t="str">
            <v>230000450/PCABA-HN</v>
          </cell>
          <cell r="O1177">
            <v>487000</v>
          </cell>
          <cell r="P1177">
            <v>487000</v>
          </cell>
          <cell r="Q1177">
            <v>487000</v>
          </cell>
          <cell r="R1177">
            <v>487000</v>
          </cell>
          <cell r="S1177" t="str">
            <v>C1371A01</v>
          </cell>
          <cell r="T1177" t="str">
            <v>4636/QĐ-BVQY103</v>
          </cell>
          <cell r="U1177">
            <v>46091</v>
          </cell>
          <cell r="V1177">
            <v>0</v>
          </cell>
          <cell r="W1177">
            <v>0</v>
          </cell>
          <cell r="X1177">
            <v>20</v>
          </cell>
          <cell r="Y1177">
            <v>20</v>
          </cell>
          <cell r="Z1177">
            <v>0</v>
          </cell>
          <cell r="AA1177">
            <v>487000</v>
          </cell>
          <cell r="AB1177">
            <v>9740000</v>
          </cell>
          <cell r="AC1177">
            <v>20</v>
          </cell>
          <cell r="AD1177">
            <v>487000</v>
          </cell>
          <cell r="AE1177">
            <v>9740000</v>
          </cell>
          <cell r="AF1177">
            <v>0</v>
          </cell>
          <cell r="AG1177">
            <v>0</v>
          </cell>
          <cell r="AJ1177">
            <v>524111</v>
          </cell>
          <cell r="AK1177">
            <v>20020</v>
          </cell>
        </row>
        <row r="1178">
          <cell r="E1178" t="str">
            <v>Nước muối vô trùng 0.45%</v>
          </cell>
          <cell r="F1178" t="str">
            <v>Saline Solution; 423520</v>
          </cell>
          <cell r="H1178" t="str">
            <v>ml</v>
          </cell>
          <cell r="I1178" t="str">
            <v/>
          </cell>
          <cell r="J1178" t="str">
            <v>Công ty Cổ phần công nghệ Lavitec</v>
          </cell>
          <cell r="K1178" t="str">
            <v>LABORATOIRE AGUETTANT</v>
          </cell>
          <cell r="L1178" t="str">
            <v>FRANCE</v>
          </cell>
          <cell r="M1178" t="str">
            <v/>
          </cell>
          <cell r="N1178" t="str">
            <v>230000450/PCBA-HN</v>
          </cell>
          <cell r="O1178">
            <v>945</v>
          </cell>
          <cell r="P1178">
            <v>945</v>
          </cell>
          <cell r="Q1178">
            <v>945</v>
          </cell>
          <cell r="R1178">
            <v>945</v>
          </cell>
          <cell r="S1178" t="str">
            <v>C1269A01</v>
          </cell>
          <cell r="T1178" t="str">
            <v>4327/QĐ-BVQY103</v>
          </cell>
          <cell r="U1178">
            <v>45934</v>
          </cell>
          <cell r="V1178">
            <v>0</v>
          </cell>
          <cell r="W1178">
            <v>0</v>
          </cell>
          <cell r="X1178">
            <v>16000</v>
          </cell>
          <cell r="Y1178">
            <v>16000</v>
          </cell>
          <cell r="Z1178">
            <v>0</v>
          </cell>
          <cell r="AA1178">
            <v>945</v>
          </cell>
          <cell r="AB1178">
            <v>15120000</v>
          </cell>
          <cell r="AC1178">
            <v>16000</v>
          </cell>
          <cell r="AD1178">
            <v>945</v>
          </cell>
          <cell r="AE1178">
            <v>15120000</v>
          </cell>
          <cell r="AF1178">
            <v>0</v>
          </cell>
          <cell r="AG1178">
            <v>0</v>
          </cell>
          <cell r="AJ1178">
            <v>345982</v>
          </cell>
          <cell r="AK1178">
            <v>20020</v>
          </cell>
        </row>
        <row r="1179">
          <cell r="E1179" t="str">
            <v>Nước Oxy già 3%</v>
          </cell>
          <cell r="F1179" t="str">
            <v>Nước Oxy già 3%</v>
          </cell>
          <cell r="H1179" t="str">
            <v>Lọ</v>
          </cell>
          <cell r="I1179" t="str">
            <v/>
          </cell>
          <cell r="J1179" t="str">
            <v/>
          </cell>
          <cell r="K1179" t="str">
            <v>CTCP Hóa Dược Việt Nam</v>
          </cell>
          <cell r="L1179" t="str">
            <v>Việt Nam</v>
          </cell>
          <cell r="M1179" t="str">
            <v/>
          </cell>
          <cell r="N1179" t="str">
            <v>VS-4969-16</v>
          </cell>
          <cell r="O1179">
            <v>2500</v>
          </cell>
          <cell r="P1179">
            <v>2500</v>
          </cell>
          <cell r="Q1179">
            <v>2500</v>
          </cell>
          <cell r="R1179">
            <v>2500</v>
          </cell>
          <cell r="S1179" t="str">
            <v/>
          </cell>
          <cell r="T1179" t="str">
            <v>2277/QĐ-BVQY103</v>
          </cell>
          <cell r="U1179">
            <v>46198</v>
          </cell>
          <cell r="V1179">
            <v>0</v>
          </cell>
          <cell r="W1179">
            <v>0</v>
          </cell>
          <cell r="X1179">
            <v>5</v>
          </cell>
          <cell r="Y1179">
            <v>0</v>
          </cell>
          <cell r="Z1179">
            <v>5</v>
          </cell>
          <cell r="AA1179">
            <v>2500</v>
          </cell>
          <cell r="AB1179">
            <v>12500</v>
          </cell>
          <cell r="AC1179">
            <v>5</v>
          </cell>
          <cell r="AD1179">
            <v>2500</v>
          </cell>
          <cell r="AE1179">
            <v>12500</v>
          </cell>
          <cell r="AF1179">
            <v>0</v>
          </cell>
          <cell r="AG1179">
            <v>0</v>
          </cell>
          <cell r="AJ1179">
            <v>516567</v>
          </cell>
          <cell r="AK1179">
            <v>12005</v>
          </cell>
        </row>
        <row r="1180">
          <cell r="E1180" t="str">
            <v>Nước Oxy già 3%</v>
          </cell>
          <cell r="F1180" t="str">
            <v>Nước Oxy già 3%</v>
          </cell>
          <cell r="H1180" t="str">
            <v>Lọ</v>
          </cell>
          <cell r="I1180" t="str">
            <v/>
          </cell>
          <cell r="J1180" t="str">
            <v>Công ty Cổ phần Hóa Dược Việt Nam</v>
          </cell>
          <cell r="K1180" t="str">
            <v>CTCP Hóa Dược Việt Nam</v>
          </cell>
          <cell r="L1180" t="str">
            <v>Việt Nam</v>
          </cell>
          <cell r="M1180" t="str">
            <v/>
          </cell>
          <cell r="N1180" t="str">
            <v>VS-4969-16</v>
          </cell>
          <cell r="O1180">
            <v>2500</v>
          </cell>
          <cell r="P1180">
            <v>2500</v>
          </cell>
          <cell r="Q1180">
            <v>2500</v>
          </cell>
          <cell r="R1180">
            <v>2500</v>
          </cell>
          <cell r="S1180" t="str">
            <v>040824</v>
          </cell>
          <cell r="T1180" t="str">
            <v>2277/QĐ-BVQY103</v>
          </cell>
          <cell r="U1180">
            <v>46259</v>
          </cell>
          <cell r="V1180">
            <v>0</v>
          </cell>
          <cell r="W1180">
            <v>0</v>
          </cell>
          <cell r="X1180">
            <v>9000</v>
          </cell>
          <cell r="Y1180">
            <v>9000</v>
          </cell>
          <cell r="Z1180">
            <v>0</v>
          </cell>
          <cell r="AA1180">
            <v>2500</v>
          </cell>
          <cell r="AB1180">
            <v>22500000</v>
          </cell>
          <cell r="AC1180">
            <v>3910</v>
          </cell>
          <cell r="AD1180">
            <v>2500</v>
          </cell>
          <cell r="AE1180">
            <v>9775000</v>
          </cell>
          <cell r="AF1180">
            <v>5090</v>
          </cell>
          <cell r="AG1180">
            <v>12725000</v>
          </cell>
          <cell r="AJ1180">
            <v>408100</v>
          </cell>
          <cell r="AK1180">
            <v>12005</v>
          </cell>
        </row>
        <row r="1181">
          <cell r="E1181" t="str">
            <v>Nước Oxy già 3%</v>
          </cell>
          <cell r="F1181" t="str">
            <v>Nước Oxy già 3%</v>
          </cell>
          <cell r="H1181" t="str">
            <v>Lọ</v>
          </cell>
          <cell r="I1181" t="str">
            <v/>
          </cell>
          <cell r="J1181" t="str">
            <v>Công ty Cổ phần Hóa Dược Việt Nam</v>
          </cell>
          <cell r="K1181" t="str">
            <v>CTCP Hóa Dược Việt Nam</v>
          </cell>
          <cell r="L1181" t="str">
            <v>Việt Nam</v>
          </cell>
          <cell r="M1181" t="str">
            <v/>
          </cell>
          <cell r="N1181" t="str">
            <v>VS-4969-16</v>
          </cell>
          <cell r="O1181">
            <v>2500</v>
          </cell>
          <cell r="P1181">
            <v>2500</v>
          </cell>
          <cell r="Q1181">
            <v>2500</v>
          </cell>
          <cell r="R1181">
            <v>2500</v>
          </cell>
          <cell r="S1181" t="str">
            <v>030624</v>
          </cell>
          <cell r="T1181" t="str">
            <v>2277/QĐ-BVQY103</v>
          </cell>
          <cell r="U1181">
            <v>46198</v>
          </cell>
          <cell r="V1181">
            <v>0</v>
          </cell>
          <cell r="W1181">
            <v>0</v>
          </cell>
          <cell r="X1181">
            <v>3000</v>
          </cell>
          <cell r="Y1181">
            <v>3000</v>
          </cell>
          <cell r="Z1181">
            <v>0</v>
          </cell>
          <cell r="AA1181">
            <v>2500</v>
          </cell>
          <cell r="AB1181">
            <v>7500000</v>
          </cell>
          <cell r="AC1181">
            <v>3000</v>
          </cell>
          <cell r="AD1181">
            <v>2500</v>
          </cell>
          <cell r="AE1181">
            <v>7500000</v>
          </cell>
          <cell r="AF1181">
            <v>0</v>
          </cell>
          <cell r="AG1181">
            <v>0</v>
          </cell>
          <cell r="AJ1181">
            <v>384536</v>
          </cell>
          <cell r="AK1181">
            <v>12005</v>
          </cell>
        </row>
        <row r="1182">
          <cell r="E1182" t="str">
            <v>Oxy lỏng y tế</v>
          </cell>
          <cell r="F1182" t="str">
            <v>Oxy lỏng y tế; LOX</v>
          </cell>
          <cell r="H1182" t="str">
            <v>Kg</v>
          </cell>
          <cell r="I1182" t="str">
            <v/>
          </cell>
          <cell r="J1182" t="str">
            <v>Công ty TNHH Khí Công Nghiệp Đông Anh</v>
          </cell>
          <cell r="K1182" t="str">
            <v>Công ty TNHH Khí công nghiệp Messer Hải Phòng - CN Hải Dương</v>
          </cell>
          <cell r="L1182" t="str">
            <v>Việt Nam</v>
          </cell>
          <cell r="M1182" t="str">
            <v/>
          </cell>
          <cell r="N1182" t="str">
            <v/>
          </cell>
          <cell r="O1182">
            <v>2250</v>
          </cell>
          <cell r="P1182">
            <v>2250</v>
          </cell>
          <cell r="Q1182">
            <v>2250</v>
          </cell>
          <cell r="R1182">
            <v>2250</v>
          </cell>
          <cell r="S1182" t="str">
            <v/>
          </cell>
          <cell r="T1182" t="str">
            <v>4883/QĐ-BVQY103</v>
          </cell>
          <cell r="V1182">
            <v>0</v>
          </cell>
          <cell r="W1182">
            <v>0</v>
          </cell>
          <cell r="X1182">
            <v>215682</v>
          </cell>
          <cell r="Y1182">
            <v>215682</v>
          </cell>
          <cell r="Z1182">
            <v>0</v>
          </cell>
          <cell r="AA1182">
            <v>2250</v>
          </cell>
          <cell r="AB1182">
            <v>485284500</v>
          </cell>
          <cell r="AC1182">
            <v>215682</v>
          </cell>
          <cell r="AD1182">
            <v>2250</v>
          </cell>
          <cell r="AE1182">
            <v>485284500</v>
          </cell>
          <cell r="AF1182">
            <v>0</v>
          </cell>
          <cell r="AG1182">
            <v>0</v>
          </cell>
          <cell r="AJ1182">
            <v>529376</v>
          </cell>
          <cell r="AK1182">
            <v>464919</v>
          </cell>
        </row>
        <row r="1183">
          <cell r="E1183" t="str">
            <v>Oxy lỏng y tế</v>
          </cell>
          <cell r="F1183" t="str">
            <v>Oxy lỏng y tế</v>
          </cell>
          <cell r="H1183" t="str">
            <v>Kg</v>
          </cell>
          <cell r="I1183" t="str">
            <v/>
          </cell>
          <cell r="J1183" t="str">
            <v>Công ty TNHH Khí Công Nghiệp Đông Anh</v>
          </cell>
          <cell r="K1183" t="str">
            <v>C.Ty TNHH khí CN Messer Hải Phòng - CN Hải Dương</v>
          </cell>
          <cell r="L1183" t="str">
            <v/>
          </cell>
          <cell r="M1183" t="str">
            <v/>
          </cell>
          <cell r="N1183" t="str">
            <v/>
          </cell>
          <cell r="O1183">
            <v>2300</v>
          </cell>
          <cell r="P1183">
            <v>2300</v>
          </cell>
          <cell r="Q1183">
            <v>2300</v>
          </cell>
          <cell r="R1183">
            <v>2300</v>
          </cell>
          <cell r="S1183" t="str">
            <v/>
          </cell>
          <cell r="T1183" t="str">
            <v>1834/QĐ-BVQY103</v>
          </cell>
          <cell r="V1183">
            <v>0</v>
          </cell>
          <cell r="W1183">
            <v>0</v>
          </cell>
          <cell r="X1183">
            <v>249237</v>
          </cell>
          <cell r="Y1183">
            <v>249237</v>
          </cell>
          <cell r="Z1183">
            <v>0</v>
          </cell>
          <cell r="AA1183">
            <v>2300</v>
          </cell>
          <cell r="AB1183">
            <v>573245100</v>
          </cell>
          <cell r="AC1183">
            <v>249237</v>
          </cell>
          <cell r="AD1183">
            <v>2300</v>
          </cell>
          <cell r="AE1183">
            <v>573245100</v>
          </cell>
          <cell r="AF1183">
            <v>0</v>
          </cell>
          <cell r="AG1183">
            <v>0</v>
          </cell>
          <cell r="AJ1183">
            <v>383133</v>
          </cell>
          <cell r="AK1183">
            <v>464919</v>
          </cell>
        </row>
        <row r="1184">
          <cell r="E1184" t="str">
            <v>Oxy lỏng y tế</v>
          </cell>
          <cell r="F1184" t="str">
            <v>Oxy lỏng y tế</v>
          </cell>
          <cell r="H1184" t="str">
            <v>Kg</v>
          </cell>
          <cell r="I1184" t="str">
            <v/>
          </cell>
          <cell r="J1184" t="str">
            <v>Công ty Cổ phần khí công nghiệp Việt Nam</v>
          </cell>
          <cell r="K1184" t="str">
            <v>ThanhGas</v>
          </cell>
          <cell r="L1184" t="str">
            <v>Việt Nam</v>
          </cell>
          <cell r="M1184" t="str">
            <v/>
          </cell>
          <cell r="N1184" t="str">
            <v>Không áp dụng</v>
          </cell>
          <cell r="O1184">
            <v>2970</v>
          </cell>
          <cell r="P1184">
            <v>2970</v>
          </cell>
          <cell r="Q1184">
            <v>2970</v>
          </cell>
          <cell r="R1184">
            <v>2970</v>
          </cell>
          <cell r="S1184" t="str">
            <v/>
          </cell>
          <cell r="T1184" t="str">
            <v>1316/QĐ-BVQy103</v>
          </cell>
          <cell r="V1184">
            <v>8947</v>
          </cell>
          <cell r="W1184">
            <v>26572590</v>
          </cell>
          <cell r="X1184">
            <v>0</v>
          </cell>
          <cell r="Y1184">
            <v>0</v>
          </cell>
          <cell r="Z1184">
            <v>0</v>
          </cell>
          <cell r="AA1184">
            <v>2970</v>
          </cell>
          <cell r="AB1184">
            <v>0</v>
          </cell>
          <cell r="AC1184">
            <v>8947</v>
          </cell>
          <cell r="AD1184">
            <v>2970</v>
          </cell>
          <cell r="AE1184">
            <v>26572590</v>
          </cell>
          <cell r="AF1184">
            <v>0</v>
          </cell>
          <cell r="AG1184">
            <v>0</v>
          </cell>
          <cell r="AJ1184">
            <v>351546</v>
          </cell>
          <cell r="AK1184">
            <v>464919</v>
          </cell>
        </row>
        <row r="1185">
          <cell r="E1185" t="str">
            <v>Ống lấy mẫu</v>
          </cell>
          <cell r="F1185" t="str">
            <v>Sample Cup 2.5ml (pkg of 100); MU853200</v>
          </cell>
          <cell r="H1185" t="str">
            <v>Túi</v>
          </cell>
          <cell r="I1185" t="str">
            <v/>
          </cell>
          <cell r="J1185" t="str">
            <v>Công ty TNHH Thiết bị Minh Tâm</v>
          </cell>
          <cell r="K1185" t="str">
            <v>Beckman Coulter Mishima K.K., Nhật Bản sản xuất cho Beckman Coulter, Inc., Mỹ</v>
          </cell>
          <cell r="L1185" t="str">
            <v>Nhật Bản</v>
          </cell>
          <cell r="M1185" t="str">
            <v/>
          </cell>
          <cell r="N1185" t="str">
            <v>190001376/PCBA-HCM</v>
          </cell>
          <cell r="O1185">
            <v>557550</v>
          </cell>
          <cell r="P1185">
            <v>557550</v>
          </cell>
          <cell r="Q1185">
            <v>557550</v>
          </cell>
          <cell r="R1185">
            <v>557550</v>
          </cell>
          <cell r="S1185" t="str">
            <v>179328059</v>
          </cell>
          <cell r="T1185" t="str">
            <v>743/QĐ-BVQY103</v>
          </cell>
          <cell r="V1185">
            <v>0</v>
          </cell>
          <cell r="W1185">
            <v>0</v>
          </cell>
          <cell r="X1185">
            <v>3</v>
          </cell>
          <cell r="Y1185">
            <v>3</v>
          </cell>
          <cell r="Z1185">
            <v>0</v>
          </cell>
          <cell r="AA1185">
            <v>557550</v>
          </cell>
          <cell r="AB1185">
            <v>1672650</v>
          </cell>
          <cell r="AC1185">
            <v>3</v>
          </cell>
          <cell r="AD1185">
            <v>557550</v>
          </cell>
          <cell r="AE1185">
            <v>1672650</v>
          </cell>
          <cell r="AF1185">
            <v>0</v>
          </cell>
          <cell r="AG1185">
            <v>0</v>
          </cell>
          <cell r="AJ1185">
            <v>537575</v>
          </cell>
          <cell r="AK1185">
            <v>3</v>
          </cell>
        </row>
        <row r="1186">
          <cell r="E1186" t="str">
            <v>Ống lấy mẫu 2.0 mL</v>
          </cell>
          <cell r="F1186" t="str">
            <v>Access 2 mL Sample Cups; 81902</v>
          </cell>
          <cell r="H1186" t="str">
            <v>Túi</v>
          </cell>
          <cell r="I1186" t="str">
            <v/>
          </cell>
          <cell r="J1186" t="str">
            <v>Công ty TNHH Thiết bị Minh Tâm</v>
          </cell>
          <cell r="K1186" t="str">
            <v>Beckman Coulter, Inc.</v>
          </cell>
          <cell r="L1186" t="str">
            <v>Mỹ</v>
          </cell>
          <cell r="M1186" t="str">
            <v/>
          </cell>
          <cell r="N1186" t="str">
            <v>240000364/PCBA-HCM</v>
          </cell>
          <cell r="O1186">
            <v>1610700</v>
          </cell>
          <cell r="P1186">
            <v>1610700</v>
          </cell>
          <cell r="Q1186">
            <v>1610700</v>
          </cell>
          <cell r="R1186">
            <v>1610700</v>
          </cell>
          <cell r="S1186" t="str">
            <v>2859491</v>
          </cell>
          <cell r="T1186" t="str">
            <v>743/QĐ-BVQY103</v>
          </cell>
          <cell r="V1186">
            <v>0</v>
          </cell>
          <cell r="W1186">
            <v>0</v>
          </cell>
          <cell r="X1186">
            <v>2</v>
          </cell>
          <cell r="Y1186">
            <v>2</v>
          </cell>
          <cell r="Z1186">
            <v>0</v>
          </cell>
          <cell r="AA1186">
            <v>1610700</v>
          </cell>
          <cell r="AB1186">
            <v>3221400</v>
          </cell>
          <cell r="AC1186">
            <v>2</v>
          </cell>
          <cell r="AD1186">
            <v>1610700</v>
          </cell>
          <cell r="AE1186">
            <v>3221400</v>
          </cell>
          <cell r="AF1186">
            <v>0</v>
          </cell>
          <cell r="AG1186">
            <v>0</v>
          </cell>
          <cell r="AJ1186">
            <v>543333</v>
          </cell>
          <cell r="AK1186">
            <v>3</v>
          </cell>
        </row>
        <row r="1187">
          <cell r="E1187" t="str">
            <v>Ống lấy mẫu 2.0 mL</v>
          </cell>
          <cell r="F1187" t="str">
            <v>Access 2 mL Sample Cups; 81902</v>
          </cell>
          <cell r="H1187" t="str">
            <v>Túi</v>
          </cell>
          <cell r="I1187" t="str">
            <v/>
          </cell>
          <cell r="J1187" t="str">
            <v>Công ty TNHH Thiết bị Minh Tâm</v>
          </cell>
          <cell r="K1187" t="str">
            <v>Beckman Coulter, Inc.</v>
          </cell>
          <cell r="L1187" t="str">
            <v>Mỹ</v>
          </cell>
          <cell r="M1187" t="str">
            <v/>
          </cell>
          <cell r="N1187" t="str">
            <v>240000364/PCBA-HCM</v>
          </cell>
          <cell r="O1187">
            <v>1610700</v>
          </cell>
          <cell r="P1187">
            <v>1610700</v>
          </cell>
          <cell r="Q1187">
            <v>1610700</v>
          </cell>
          <cell r="R1187">
            <v>1610700</v>
          </cell>
          <cell r="S1187" t="str">
            <v>2870904</v>
          </cell>
          <cell r="T1187" t="str">
            <v>743/QĐ-BVQY103</v>
          </cell>
          <cell r="V1187">
            <v>0</v>
          </cell>
          <cell r="W1187">
            <v>0</v>
          </cell>
          <cell r="X1187">
            <v>1</v>
          </cell>
          <cell r="Y1187">
            <v>1</v>
          </cell>
          <cell r="Z1187">
            <v>0</v>
          </cell>
          <cell r="AA1187">
            <v>1610700</v>
          </cell>
          <cell r="AB1187">
            <v>1610700</v>
          </cell>
          <cell r="AC1187">
            <v>1</v>
          </cell>
          <cell r="AD1187">
            <v>1610700</v>
          </cell>
          <cell r="AE1187">
            <v>1610700</v>
          </cell>
          <cell r="AF1187">
            <v>0</v>
          </cell>
          <cell r="AG1187">
            <v>0</v>
          </cell>
          <cell r="AJ1187">
            <v>534994</v>
          </cell>
          <cell r="AK1187">
            <v>3</v>
          </cell>
        </row>
        <row r="1188">
          <cell r="E1188" t="str">
            <v>Ống lưu chủng</v>
          </cell>
          <cell r="F1188" t="str">
            <v>VIABANK™; MWVIM</v>
          </cell>
          <cell r="H1188" t="str">
            <v>Hộp</v>
          </cell>
          <cell r="I1188" t="str">
            <v/>
          </cell>
          <cell r="J1188" t="str">
            <v>Công ty TNHH Khoa học Kỹ thuật Vietlab</v>
          </cell>
          <cell r="K1188" t="str">
            <v>Medical Wire &amp; Equipment Co Ltd</v>
          </cell>
          <cell r="L1188" t="str">
            <v>Anh</v>
          </cell>
          <cell r="M1188" t="str">
            <v/>
          </cell>
          <cell r="N1188" t="str">
            <v>TKHQ số: 102849299711</v>
          </cell>
          <cell r="O1188">
            <v>5600000</v>
          </cell>
          <cell r="P1188">
            <v>5600000</v>
          </cell>
          <cell r="Q1188">
            <v>5600000</v>
          </cell>
          <cell r="R1188">
            <v>5600000</v>
          </cell>
          <cell r="S1188" t="str">
            <v>331717</v>
          </cell>
          <cell r="T1188" t="str">
            <v>4327/QĐ-BVQY103</v>
          </cell>
          <cell r="U1188">
            <v>46142</v>
          </cell>
          <cell r="V1188">
            <v>0</v>
          </cell>
          <cell r="W1188">
            <v>0</v>
          </cell>
          <cell r="X1188">
            <v>1</v>
          </cell>
          <cell r="Y1188">
            <v>1</v>
          </cell>
          <cell r="Z1188">
            <v>0</v>
          </cell>
          <cell r="AA1188">
            <v>5600000</v>
          </cell>
          <cell r="AB1188">
            <v>5600000</v>
          </cell>
          <cell r="AC1188">
            <v>1</v>
          </cell>
          <cell r="AD1188">
            <v>5600000</v>
          </cell>
          <cell r="AE1188">
            <v>5600000</v>
          </cell>
          <cell r="AF1188">
            <v>0</v>
          </cell>
          <cell r="AG1188">
            <v>0</v>
          </cell>
          <cell r="AJ1188">
            <v>385150</v>
          </cell>
          <cell r="AK1188">
            <v>10</v>
          </cell>
        </row>
        <row r="1189">
          <cell r="E1189" t="str">
            <v>Ống lưu chủng</v>
          </cell>
          <cell r="F1189" t="str">
            <v>VIABANK™; MWVIM</v>
          </cell>
          <cell r="H1189" t="str">
            <v>Hộp</v>
          </cell>
          <cell r="I1189" t="str">
            <v/>
          </cell>
          <cell r="J1189" t="str">
            <v>Công ty TNHH Khoa học Kỹ thuật Vietlab</v>
          </cell>
          <cell r="K1189" t="str">
            <v>Medical Wire &amp; Equipment Co Ltd</v>
          </cell>
          <cell r="L1189" t="str">
            <v>Anh</v>
          </cell>
          <cell r="M1189" t="str">
            <v/>
          </cell>
          <cell r="N1189" t="str">
            <v>TKHQ số: 102849299711</v>
          </cell>
          <cell r="O1189">
            <v>5600000</v>
          </cell>
          <cell r="P1189">
            <v>5600000</v>
          </cell>
          <cell r="Q1189">
            <v>5600000</v>
          </cell>
          <cell r="R1189">
            <v>5600000</v>
          </cell>
          <cell r="S1189" t="str">
            <v>331368</v>
          </cell>
          <cell r="T1189" t="str">
            <v>4327/QĐ-BVQY103</v>
          </cell>
          <cell r="U1189">
            <v>46142</v>
          </cell>
          <cell r="V1189">
            <v>0</v>
          </cell>
          <cell r="W1189">
            <v>0</v>
          </cell>
          <cell r="X1189">
            <v>2</v>
          </cell>
          <cell r="Y1189">
            <v>2</v>
          </cell>
          <cell r="Z1189">
            <v>0</v>
          </cell>
          <cell r="AA1189">
            <v>5600000</v>
          </cell>
          <cell r="AB1189">
            <v>11200000</v>
          </cell>
          <cell r="AC1189">
            <v>2</v>
          </cell>
          <cell r="AD1189">
            <v>5600000</v>
          </cell>
          <cell r="AE1189">
            <v>11200000</v>
          </cell>
          <cell r="AF1189">
            <v>0</v>
          </cell>
          <cell r="AG1189">
            <v>0</v>
          </cell>
          <cell r="AJ1189">
            <v>385149</v>
          </cell>
          <cell r="AK1189">
            <v>10</v>
          </cell>
        </row>
        <row r="1190">
          <cell r="E1190" t="str">
            <v>Ống lưu chủng</v>
          </cell>
          <cell r="F1190" t="str">
            <v>VIABANK™; MWVIM</v>
          </cell>
          <cell r="H1190" t="str">
            <v>Hộp</v>
          </cell>
          <cell r="I1190" t="str">
            <v/>
          </cell>
          <cell r="J1190" t="str">
            <v>Công ty TNHH Khoa học Kỹ thuật Vietlab</v>
          </cell>
          <cell r="K1190" t="str">
            <v>Medical Wire &amp; Equipment Co Ltd</v>
          </cell>
          <cell r="L1190" t="str">
            <v>Anh</v>
          </cell>
          <cell r="M1190" t="str">
            <v/>
          </cell>
          <cell r="N1190" t="str">
            <v>TKHQ số: 102849299711</v>
          </cell>
          <cell r="O1190">
            <v>5600000</v>
          </cell>
          <cell r="P1190">
            <v>5600000</v>
          </cell>
          <cell r="Q1190">
            <v>5600000</v>
          </cell>
          <cell r="R1190">
            <v>5600000</v>
          </cell>
          <cell r="S1190" t="str">
            <v>331369</v>
          </cell>
          <cell r="T1190" t="str">
            <v>4327/QĐ-BVQY103</v>
          </cell>
          <cell r="U1190">
            <v>46142</v>
          </cell>
          <cell r="V1190">
            <v>0</v>
          </cell>
          <cell r="W1190">
            <v>0</v>
          </cell>
          <cell r="X1190">
            <v>7</v>
          </cell>
          <cell r="Y1190">
            <v>7</v>
          </cell>
          <cell r="Z1190">
            <v>0</v>
          </cell>
          <cell r="AA1190">
            <v>5600000</v>
          </cell>
          <cell r="AB1190">
            <v>39200000</v>
          </cell>
          <cell r="AC1190">
            <v>7</v>
          </cell>
          <cell r="AD1190">
            <v>5600000</v>
          </cell>
          <cell r="AE1190">
            <v>39200000</v>
          </cell>
          <cell r="AF1190">
            <v>0</v>
          </cell>
          <cell r="AG1190">
            <v>0</v>
          </cell>
          <cell r="AJ1190">
            <v>385148</v>
          </cell>
          <cell r="AK1190">
            <v>10</v>
          </cell>
        </row>
        <row r="1191">
          <cell r="E1191" t="str">
            <v>Ống lưu chủng chứa các hạt chuyên dụng trong môi trường bảo quản vi khuẩn</v>
          </cell>
          <cell r="F1191" t="str">
            <v>CRYO-BEADS; AEB400100</v>
          </cell>
          <cell r="H1191" t="str">
            <v>Ống</v>
          </cell>
          <cell r="I1191" t="str">
            <v/>
          </cell>
          <cell r="J1191" t="str">
            <v>Công ty TNHH DEKA</v>
          </cell>
          <cell r="K1191" t="str">
            <v>BioMerieux S.A</v>
          </cell>
          <cell r="L1191" t="str">
            <v>Pháp</v>
          </cell>
          <cell r="M1191" t="str">
            <v/>
          </cell>
          <cell r="N1191" t="str">
            <v>Không phải TTBYT</v>
          </cell>
          <cell r="O1191">
            <v>86400</v>
          </cell>
          <cell r="P1191">
            <v>86400</v>
          </cell>
          <cell r="Q1191">
            <v>86400</v>
          </cell>
          <cell r="R1191">
            <v>86400</v>
          </cell>
          <cell r="S1191" t="str">
            <v>2436140</v>
          </cell>
          <cell r="T1191" t="str">
            <v>823/QĐ_BVQY103</v>
          </cell>
          <cell r="U1191">
            <v>47460</v>
          </cell>
          <cell r="V1191">
            <v>0</v>
          </cell>
          <cell r="W1191">
            <v>0</v>
          </cell>
          <cell r="X1191">
            <v>64</v>
          </cell>
          <cell r="Y1191">
            <v>64</v>
          </cell>
          <cell r="Z1191">
            <v>0</v>
          </cell>
          <cell r="AA1191">
            <v>86400</v>
          </cell>
          <cell r="AB1191">
            <v>5529600</v>
          </cell>
          <cell r="AC1191">
            <v>64</v>
          </cell>
          <cell r="AD1191">
            <v>86400</v>
          </cell>
          <cell r="AE1191">
            <v>5529600</v>
          </cell>
          <cell r="AF1191">
            <v>0</v>
          </cell>
          <cell r="AG1191">
            <v>0</v>
          </cell>
          <cell r="AJ1191">
            <v>545589</v>
          </cell>
          <cell r="AK1191">
            <v>64</v>
          </cell>
        </row>
        <row r="1192">
          <cell r="E1192" t="str">
            <v>Ống mẫu</v>
          </cell>
          <cell r="F1192" t="str">
            <v>LAB EQUIP, TEST TUBE, 12 X 75; 2523749</v>
          </cell>
          <cell r="H1192" t="str">
            <v>Túi</v>
          </cell>
          <cell r="I1192" t="str">
            <v/>
          </cell>
          <cell r="J1192" t="str">
            <v>Công ty TNHH Kỹ thuật Thanh Hà</v>
          </cell>
          <cell r="K1192" t="str">
            <v>Beckman Coulter, Inc., Mỹ</v>
          </cell>
          <cell r="L1192" t="str">
            <v>Mỹ</v>
          </cell>
          <cell r="M1192" t="str">
            <v/>
          </cell>
          <cell r="N1192" t="str">
            <v>Tờ khai hải quan số 105692660620</v>
          </cell>
          <cell r="O1192">
            <v>1683000</v>
          </cell>
          <cell r="P1192">
            <v>1683000</v>
          </cell>
          <cell r="Q1192">
            <v>1683000</v>
          </cell>
          <cell r="R1192">
            <v>1683000</v>
          </cell>
          <cell r="S1192" t="str">
            <v>241C2-241</v>
          </cell>
          <cell r="T1192" t="str">
            <v>779/QĐ-BVQY103</v>
          </cell>
          <cell r="U1192">
            <v>46326</v>
          </cell>
          <cell r="V1192">
            <v>0</v>
          </cell>
          <cell r="W1192">
            <v>0</v>
          </cell>
          <cell r="X1192">
            <v>1</v>
          </cell>
          <cell r="Y1192">
            <v>1</v>
          </cell>
          <cell r="Z1192">
            <v>0</v>
          </cell>
          <cell r="AA1192">
            <v>1683000</v>
          </cell>
          <cell r="AB1192">
            <v>1683000</v>
          </cell>
          <cell r="AC1192">
            <v>1</v>
          </cell>
          <cell r="AD1192">
            <v>1683000</v>
          </cell>
          <cell r="AE1192">
            <v>1683000</v>
          </cell>
          <cell r="AF1192">
            <v>0</v>
          </cell>
          <cell r="AG1192">
            <v>0</v>
          </cell>
          <cell r="AJ1192">
            <v>545577</v>
          </cell>
          <cell r="AK1192">
            <v>501</v>
          </cell>
        </row>
        <row r="1193">
          <cell r="E1193" t="str">
            <v>Ống mẫu</v>
          </cell>
          <cell r="F1193" t="str">
            <v>2523749
LAB EQUIP, TEST TUBE, 12 X 75 MM, POLYPROPYLENE, BLUE (250/PK)</v>
          </cell>
          <cell r="H1193" t="str">
            <v>Tuýp</v>
          </cell>
          <cell r="I1193" t="str">
            <v/>
          </cell>
          <cell r="J1193" t="str">
            <v>Công ty TNHH Thiết bị Minh Tâm</v>
          </cell>
          <cell r="K1193" t="str">
            <v>Beckman Coulter, Inc., Mỹ</v>
          </cell>
          <cell r="L1193" t="str">
            <v>Hoa Kỳ</v>
          </cell>
          <cell r="M1193" t="str">
            <v/>
          </cell>
          <cell r="N1193" t="str">
            <v>Tờ khai hải quan số 104961705700</v>
          </cell>
          <cell r="O1193">
            <v>6804</v>
          </cell>
          <cell r="P1193">
            <v>6804</v>
          </cell>
          <cell r="Q1193">
            <v>6804</v>
          </cell>
          <cell r="R1193">
            <v>6804</v>
          </cell>
          <cell r="S1193" t="str">
            <v>207C2-207</v>
          </cell>
          <cell r="T1193" t="str">
            <v>4682/QĐ-BVQY103</v>
          </cell>
          <cell r="U1193">
            <v>46081</v>
          </cell>
          <cell r="V1193">
            <v>0</v>
          </cell>
          <cell r="W1193">
            <v>0</v>
          </cell>
          <cell r="X1193">
            <v>500</v>
          </cell>
          <cell r="Y1193">
            <v>500</v>
          </cell>
          <cell r="Z1193">
            <v>0</v>
          </cell>
          <cell r="AA1193">
            <v>6804</v>
          </cell>
          <cell r="AB1193">
            <v>3402000</v>
          </cell>
          <cell r="AC1193">
            <v>500</v>
          </cell>
          <cell r="AD1193">
            <v>6804</v>
          </cell>
          <cell r="AE1193">
            <v>3402000</v>
          </cell>
          <cell r="AF1193">
            <v>0</v>
          </cell>
          <cell r="AG1193">
            <v>0</v>
          </cell>
          <cell r="AJ1193">
            <v>387111</v>
          </cell>
          <cell r="AK1193">
            <v>501</v>
          </cell>
        </row>
        <row r="1194">
          <cell r="E1194" t="str">
            <v>Ống phản ứng</v>
          </cell>
          <cell r="F1194" t="str">
            <v>HISCL CUVETTE L, CP815570</v>
          </cell>
          <cell r="H1194" t="str">
            <v>Hộp</v>
          </cell>
          <cell r="I1194" t="str">
            <v/>
          </cell>
          <cell r="J1194" t="str">
            <v>Công ty TNHH Thương Mại Tâm Long</v>
          </cell>
          <cell r="K1194" t="str">
            <v>Sysmex</v>
          </cell>
          <cell r="L1194" t="str">
            <v>Nhật</v>
          </cell>
          <cell r="M1194" t="str">
            <v/>
          </cell>
          <cell r="N1194" t="str">
            <v>240000222/PCBA-HCM</v>
          </cell>
          <cell r="O1194">
            <v>5775000</v>
          </cell>
          <cell r="P1194">
            <v>5775000</v>
          </cell>
          <cell r="Q1194">
            <v>5775000</v>
          </cell>
          <cell r="R1194">
            <v>5775000</v>
          </cell>
          <cell r="S1194" t="str">
            <v>Z4008</v>
          </cell>
          <cell r="T1194" t="str">
            <v>2965/QĐ-BVQY103</v>
          </cell>
          <cell r="V1194">
            <v>0</v>
          </cell>
          <cell r="W1194">
            <v>0</v>
          </cell>
          <cell r="X1194">
            <v>1</v>
          </cell>
          <cell r="Y1194">
            <v>1</v>
          </cell>
          <cell r="Z1194">
            <v>0</v>
          </cell>
          <cell r="AA1194">
            <v>5775000</v>
          </cell>
          <cell r="AB1194">
            <v>5775000</v>
          </cell>
          <cell r="AC1194">
            <v>1</v>
          </cell>
          <cell r="AD1194">
            <v>5775000</v>
          </cell>
          <cell r="AE1194">
            <v>5775000</v>
          </cell>
          <cell r="AF1194">
            <v>0</v>
          </cell>
          <cell r="AG1194">
            <v>0</v>
          </cell>
          <cell r="AJ1194">
            <v>518968</v>
          </cell>
          <cell r="AK1194">
            <v>1</v>
          </cell>
        </row>
        <row r="1195">
          <cell r="E1195" t="str">
            <v>Ống tuýp pha huyền dịch vi khuẩn</v>
          </cell>
          <cell r="F1195" t="str">
            <v>UNSENSITIZED TUBES; 69285</v>
          </cell>
          <cell r="H1195" t="str">
            <v>Ống</v>
          </cell>
          <cell r="I1195" t="str">
            <v/>
          </cell>
          <cell r="J1195" t="str">
            <v>Công ty TNHH DEKA</v>
          </cell>
          <cell r="K1195" t="str">
            <v>Greiner Bio-One GmbH do BioMerieux phân phối</v>
          </cell>
          <cell r="L1195" t="str">
            <v>Đức</v>
          </cell>
          <cell r="M1195" t="str">
            <v/>
          </cell>
          <cell r="N1195" t="str">
            <v>Không phải TTBYT</v>
          </cell>
          <cell r="O1195">
            <v>7560</v>
          </cell>
          <cell r="P1195">
            <v>7560</v>
          </cell>
          <cell r="Q1195">
            <v>7560</v>
          </cell>
          <cell r="R1195">
            <v>7560</v>
          </cell>
          <cell r="S1195" t="str">
            <v>E24123EE</v>
          </cell>
          <cell r="T1195" t="str">
            <v>823/QĐ_BVQY103</v>
          </cell>
          <cell r="V1195">
            <v>0</v>
          </cell>
          <cell r="W1195">
            <v>0</v>
          </cell>
          <cell r="X1195">
            <v>2000</v>
          </cell>
          <cell r="Y1195">
            <v>2000</v>
          </cell>
          <cell r="Z1195">
            <v>0</v>
          </cell>
          <cell r="AA1195">
            <v>7560</v>
          </cell>
          <cell r="AB1195">
            <v>15120000</v>
          </cell>
          <cell r="AC1195">
            <v>2000</v>
          </cell>
          <cell r="AD1195">
            <v>7560</v>
          </cell>
          <cell r="AE1195">
            <v>15120000</v>
          </cell>
          <cell r="AF1195">
            <v>0</v>
          </cell>
          <cell r="AG1195">
            <v>0</v>
          </cell>
          <cell r="AJ1195">
            <v>545590</v>
          </cell>
          <cell r="AK1195">
            <v>8000</v>
          </cell>
        </row>
        <row r="1196">
          <cell r="E1196" t="str">
            <v>Ống tuýp pha huyền dịch vi khuẩn</v>
          </cell>
          <cell r="F1196" t="str">
            <v>UNSENSITIZED TUBES; 69285</v>
          </cell>
          <cell r="H1196" t="str">
            <v>Ống</v>
          </cell>
          <cell r="I1196" t="str">
            <v/>
          </cell>
          <cell r="J1196" t="str">
            <v>Công ty TNHH DEKA</v>
          </cell>
          <cell r="K1196" t="str">
            <v>Greiner Bio-One GmbH do BioMerieux phân phối</v>
          </cell>
          <cell r="L1196" t="str">
            <v>Đức</v>
          </cell>
          <cell r="M1196" t="str">
            <v/>
          </cell>
          <cell r="N1196" t="str">
            <v>Không phải TTBYT</v>
          </cell>
          <cell r="O1196">
            <v>7560</v>
          </cell>
          <cell r="P1196">
            <v>7560</v>
          </cell>
          <cell r="Q1196">
            <v>7560</v>
          </cell>
          <cell r="R1196">
            <v>7560</v>
          </cell>
          <cell r="S1196" t="str">
            <v>E241134R</v>
          </cell>
          <cell r="T1196" t="str">
            <v>823/QĐ_BVQY103</v>
          </cell>
          <cell r="V1196">
            <v>0</v>
          </cell>
          <cell r="W1196">
            <v>0</v>
          </cell>
          <cell r="X1196">
            <v>4000</v>
          </cell>
          <cell r="Y1196">
            <v>4000</v>
          </cell>
          <cell r="Z1196">
            <v>0</v>
          </cell>
          <cell r="AA1196">
            <v>7560</v>
          </cell>
          <cell r="AB1196">
            <v>30240000</v>
          </cell>
          <cell r="AC1196">
            <v>4000</v>
          </cell>
          <cell r="AD1196">
            <v>7560</v>
          </cell>
          <cell r="AE1196">
            <v>30240000</v>
          </cell>
          <cell r="AF1196">
            <v>0</v>
          </cell>
          <cell r="AG1196">
            <v>0</v>
          </cell>
          <cell r="AJ1196">
            <v>534961</v>
          </cell>
          <cell r="AK1196">
            <v>8000</v>
          </cell>
        </row>
        <row r="1197">
          <cell r="E1197" t="str">
            <v>Ống tuýp pha huyền dịch vi khuẩn</v>
          </cell>
          <cell r="F1197" t="str">
            <v>69285 
UNSENSITIZED TUBES</v>
          </cell>
          <cell r="H1197" t="str">
            <v>Tuýp</v>
          </cell>
          <cell r="I1197" t="str">
            <v/>
          </cell>
          <cell r="J1197" t="str">
            <v>Công ty TNHH DEKA</v>
          </cell>
          <cell r="K1197" t="str">
            <v>Greiner bio-One GmbH do BioMerieux phân phối</v>
          </cell>
          <cell r="L1197" t="str">
            <v>Đức</v>
          </cell>
          <cell r="M1197" t="str">
            <v/>
          </cell>
          <cell r="N1197" t="str">
            <v>104759423421</v>
          </cell>
          <cell r="O1197">
            <v>6750</v>
          </cell>
          <cell r="P1197">
            <v>6750</v>
          </cell>
          <cell r="Q1197">
            <v>6750</v>
          </cell>
          <cell r="R1197">
            <v>6750</v>
          </cell>
          <cell r="S1197" t="str">
            <v>E24093AE</v>
          </cell>
          <cell r="T1197" t="str">
            <v>4636/QĐ-BVQY103</v>
          </cell>
          <cell r="V1197">
            <v>0</v>
          </cell>
          <cell r="W1197">
            <v>0</v>
          </cell>
          <cell r="X1197">
            <v>2000</v>
          </cell>
          <cell r="Y1197">
            <v>2000</v>
          </cell>
          <cell r="Z1197">
            <v>0</v>
          </cell>
          <cell r="AA1197">
            <v>6750</v>
          </cell>
          <cell r="AB1197">
            <v>13500000</v>
          </cell>
          <cell r="AC1197">
            <v>2000</v>
          </cell>
          <cell r="AD1197">
            <v>6750</v>
          </cell>
          <cell r="AE1197">
            <v>13500000</v>
          </cell>
          <cell r="AF1197">
            <v>0</v>
          </cell>
          <cell r="AG1197">
            <v>0</v>
          </cell>
          <cell r="AJ1197">
            <v>524098</v>
          </cell>
          <cell r="AK1197">
            <v>8000</v>
          </cell>
        </row>
        <row r="1198">
          <cell r="E1198" t="str">
            <v>Ống xử lý mẫu bệnh phẩm xét nghiệm định lượng tacrolimus, sirolimus, cyclosporine</v>
          </cell>
          <cell r="F1198" t="str">
            <v>ARC Transplant Pretreatment Tubes; 1P06-03</v>
          </cell>
          <cell r="H1198" t="str">
            <v>Hộp</v>
          </cell>
          <cell r="I1198" t="str">
            <v/>
          </cell>
          <cell r="J1198" t="str">
            <v>Công ty Cổ phần Trang Thiết bị Y tế và Dịch vụ Thiên Trường</v>
          </cell>
          <cell r="K1198" t="str">
            <v>Fujirebio Diagnostics, Inc., USA</v>
          </cell>
          <cell r="L1198" t="str">
            <v>Mỹ</v>
          </cell>
          <cell r="M1198" t="str">
            <v/>
          </cell>
          <cell r="N1198" t="str">
            <v/>
          </cell>
          <cell r="O1198">
            <v>61000</v>
          </cell>
          <cell r="P1198">
            <v>61000</v>
          </cell>
          <cell r="Q1198">
            <v>61000</v>
          </cell>
          <cell r="R1198">
            <v>61000</v>
          </cell>
          <cell r="S1198" t="str">
            <v>4198211</v>
          </cell>
          <cell r="T1198" t="str">
            <v>743/QĐ-BVQY103</v>
          </cell>
          <cell r="U1198">
            <v>45961</v>
          </cell>
          <cell r="V1198">
            <v>0</v>
          </cell>
          <cell r="W1198">
            <v>0</v>
          </cell>
          <cell r="X1198">
            <v>12</v>
          </cell>
          <cell r="Y1198">
            <v>12</v>
          </cell>
          <cell r="Z1198">
            <v>0</v>
          </cell>
          <cell r="AA1198">
            <v>61000</v>
          </cell>
          <cell r="AB1198">
            <v>732000</v>
          </cell>
          <cell r="AC1198">
            <v>12</v>
          </cell>
          <cell r="AD1198">
            <v>61000</v>
          </cell>
          <cell r="AE1198">
            <v>732000</v>
          </cell>
          <cell r="AF1198">
            <v>0</v>
          </cell>
          <cell r="AG1198">
            <v>0</v>
          </cell>
          <cell r="AJ1198">
            <v>547084</v>
          </cell>
          <cell r="AK1198">
            <v>4075</v>
          </cell>
        </row>
        <row r="1199">
          <cell r="E1199" t="str">
            <v>Ống xử lý mẫu bệnh phẩm xét nghiệm định lượng tacrolimus, sirolimus, cyclosporine</v>
          </cell>
          <cell r="F1199" t="str">
            <v>ARC Transplant Pretreatment Tubes; 1P06-03</v>
          </cell>
          <cell r="H1199" t="str">
            <v>Hộp</v>
          </cell>
          <cell r="I1199" t="str">
            <v/>
          </cell>
          <cell r="J1199" t="str">
            <v>Công ty Cổ phần Trang Thiết bị Y tế và Dịch vụ Thiên Trường</v>
          </cell>
          <cell r="K1199" t="str">
            <v>Fujirebio Diagnostics, Inc., USA</v>
          </cell>
          <cell r="L1199" t="str">
            <v>Mỹ</v>
          </cell>
          <cell r="M1199" t="str">
            <v/>
          </cell>
          <cell r="N1199" t="str">
            <v>VTTH-Không phân loại</v>
          </cell>
          <cell r="O1199">
            <v>61000</v>
          </cell>
          <cell r="P1199">
            <v>61000</v>
          </cell>
          <cell r="Q1199">
            <v>61000</v>
          </cell>
          <cell r="R1199">
            <v>61000</v>
          </cell>
          <cell r="S1199" t="str">
            <v>4198211</v>
          </cell>
          <cell r="T1199" t="str">
            <v>743/QĐ-BVQY103</v>
          </cell>
          <cell r="U1199">
            <v>45961</v>
          </cell>
          <cell r="V1199">
            <v>0</v>
          </cell>
          <cell r="W1199">
            <v>0</v>
          </cell>
          <cell r="X1199">
            <v>2</v>
          </cell>
          <cell r="Y1199">
            <v>2</v>
          </cell>
          <cell r="Z1199">
            <v>0</v>
          </cell>
          <cell r="AA1199">
            <v>61000</v>
          </cell>
          <cell r="AB1199">
            <v>122000</v>
          </cell>
          <cell r="AC1199">
            <v>2</v>
          </cell>
          <cell r="AD1199">
            <v>61000</v>
          </cell>
          <cell r="AE1199">
            <v>122000</v>
          </cell>
          <cell r="AF1199">
            <v>0</v>
          </cell>
          <cell r="AG1199">
            <v>0</v>
          </cell>
          <cell r="AJ1199">
            <v>543485</v>
          </cell>
          <cell r="AK1199">
            <v>4075</v>
          </cell>
        </row>
        <row r="1200">
          <cell r="E1200" t="str">
            <v>Ống xử lý mẫu bệnh phẩm xét nghiệm định lượng tacrolimus, sirolimus, cyclosporine</v>
          </cell>
          <cell r="F1200" t="str">
            <v>ARC Transplant Pretreatment Tubes; 1P06-03</v>
          </cell>
          <cell r="H1200" t="str">
            <v>Hộp</v>
          </cell>
          <cell r="I1200" t="str">
            <v/>
          </cell>
          <cell r="J1200" t="str">
            <v>Công ty Cổ phần Trang Thiết bị Y tế và Dịch vụ Thiên Trường</v>
          </cell>
          <cell r="K1200" t="str">
            <v>Fujirebio Diagnostics, Inc., USA</v>
          </cell>
          <cell r="L1200" t="str">
            <v>Mỹ</v>
          </cell>
          <cell r="M1200" t="str">
            <v/>
          </cell>
          <cell r="N1200" t="str">
            <v>VTTH-Không phân loại</v>
          </cell>
          <cell r="O1200">
            <v>57430</v>
          </cell>
          <cell r="P1200">
            <v>57430</v>
          </cell>
          <cell r="Q1200">
            <v>57430</v>
          </cell>
          <cell r="R1200">
            <v>57430</v>
          </cell>
          <cell r="S1200" t="str">
            <v>4198211</v>
          </cell>
          <cell r="T1200" t="str">
            <v>743/QĐ-BVQY103</v>
          </cell>
          <cell r="U1200">
            <v>45961</v>
          </cell>
          <cell r="V1200">
            <v>0</v>
          </cell>
          <cell r="W1200">
            <v>0</v>
          </cell>
          <cell r="X1200">
            <v>11</v>
          </cell>
          <cell r="Y1200">
            <v>11</v>
          </cell>
          <cell r="Z1200">
            <v>0</v>
          </cell>
          <cell r="AA1200">
            <v>57430</v>
          </cell>
          <cell r="AB1200">
            <v>631730</v>
          </cell>
          <cell r="AC1200">
            <v>11</v>
          </cell>
          <cell r="AD1200">
            <v>57430</v>
          </cell>
          <cell r="AE1200">
            <v>631730</v>
          </cell>
          <cell r="AF1200">
            <v>0</v>
          </cell>
          <cell r="AG1200">
            <v>0</v>
          </cell>
          <cell r="AJ1200">
            <v>542280</v>
          </cell>
          <cell r="AK1200">
            <v>4075</v>
          </cell>
        </row>
        <row r="1201">
          <cell r="E1201" t="str">
            <v>Ống xử lý mẫu bệnh phẩm xét nghiệm định lượng tacrolimus, sirolimus, cyclosporine</v>
          </cell>
          <cell r="F1201" t="str">
            <v>ARC Transplant Pretreatment Tubes; 1P06-03</v>
          </cell>
          <cell r="H1201" t="str">
            <v>Hộp</v>
          </cell>
          <cell r="I1201" t="str">
            <v/>
          </cell>
          <cell r="J1201" t="str">
            <v>Công ty Cổ phần Trang Thiết bị Y tế và Dịch vụ Thiên Trường</v>
          </cell>
          <cell r="K1201" t="str">
            <v>Fujirebio Diagnostics, Inc., USA</v>
          </cell>
          <cell r="L1201" t="str">
            <v>Mỹ</v>
          </cell>
          <cell r="M1201" t="str">
            <v/>
          </cell>
          <cell r="N1201" t="str">
            <v>VTTH-Không phân loại</v>
          </cell>
          <cell r="O1201">
            <v>57430</v>
          </cell>
          <cell r="P1201">
            <v>57430</v>
          </cell>
          <cell r="Q1201">
            <v>57430</v>
          </cell>
          <cell r="R1201">
            <v>57430</v>
          </cell>
          <cell r="S1201" t="str">
            <v>4137021</v>
          </cell>
          <cell r="T1201" t="str">
            <v>743/QĐ-BVQY103</v>
          </cell>
          <cell r="U1201">
            <v>45900</v>
          </cell>
          <cell r="V1201">
            <v>0</v>
          </cell>
          <cell r="W1201">
            <v>0</v>
          </cell>
          <cell r="X1201">
            <v>10</v>
          </cell>
          <cell r="Y1201">
            <v>10</v>
          </cell>
          <cell r="Z1201">
            <v>0</v>
          </cell>
          <cell r="AA1201">
            <v>57430</v>
          </cell>
          <cell r="AB1201">
            <v>574300</v>
          </cell>
          <cell r="AC1201">
            <v>10</v>
          </cell>
          <cell r="AD1201">
            <v>57430</v>
          </cell>
          <cell r="AE1201">
            <v>574300</v>
          </cell>
          <cell r="AF1201">
            <v>0</v>
          </cell>
          <cell r="AG1201">
            <v>0</v>
          </cell>
          <cell r="AJ1201">
            <v>540902</v>
          </cell>
          <cell r="AK1201">
            <v>4075</v>
          </cell>
        </row>
        <row r="1202">
          <cell r="E1202" t="str">
            <v>Ống xử lý mẫu bệnh phẩm xét nghiệm định lượng tacrolimus, sirolimus, cyclosporine</v>
          </cell>
          <cell r="F1202" t="str">
            <v>ARC Transplant Pretreatment Tubes; 1P06-03</v>
          </cell>
          <cell r="H1202" t="str">
            <v>Hộp</v>
          </cell>
          <cell r="I1202" t="str">
            <v/>
          </cell>
          <cell r="J1202" t="str">
            <v>Công ty Cổ phần Trang Thiết bị Y tế và Dịch vụ Thiên Trường</v>
          </cell>
          <cell r="K1202" t="str">
            <v>Fujirebio Diagnostics, Inc., USA</v>
          </cell>
          <cell r="L1202" t="str">
            <v>Mỹ</v>
          </cell>
          <cell r="M1202" t="str">
            <v/>
          </cell>
          <cell r="N1202" t="str">
            <v>VTTH-Không phân loại</v>
          </cell>
          <cell r="O1202">
            <v>61000</v>
          </cell>
          <cell r="P1202">
            <v>61000</v>
          </cell>
          <cell r="Q1202">
            <v>61000</v>
          </cell>
          <cell r="R1202">
            <v>61000</v>
          </cell>
          <cell r="S1202" t="str">
            <v>4137021</v>
          </cell>
          <cell r="T1202" t="str">
            <v>743/QĐ-BVQY103</v>
          </cell>
          <cell r="U1202">
            <v>45900</v>
          </cell>
          <cell r="V1202">
            <v>0</v>
          </cell>
          <cell r="W1202">
            <v>0</v>
          </cell>
          <cell r="X1202">
            <v>40</v>
          </cell>
          <cell r="Y1202">
            <v>40</v>
          </cell>
          <cell r="Z1202">
            <v>0</v>
          </cell>
          <cell r="AA1202">
            <v>61000</v>
          </cell>
          <cell r="AB1202">
            <v>2440000</v>
          </cell>
          <cell r="AC1202">
            <v>40</v>
          </cell>
          <cell r="AD1202">
            <v>61000</v>
          </cell>
          <cell r="AE1202">
            <v>2440000</v>
          </cell>
          <cell r="AF1202">
            <v>0</v>
          </cell>
          <cell r="AG1202">
            <v>0</v>
          </cell>
          <cell r="AJ1202">
            <v>534955</v>
          </cell>
          <cell r="AK1202">
            <v>4075</v>
          </cell>
        </row>
        <row r="1203">
          <cell r="E1203" t="str">
            <v>Ống xử lý mẫu bệnh phẩm xét nghiệm định lượng tacrolimus, sirolimus, cyclosporine</v>
          </cell>
          <cell r="F1203" t="str">
            <v>Architect TRANSPLANT PRETREATMENT TUBES, 1P06-02 hoặc 1P06-03</v>
          </cell>
          <cell r="H1203" t="str">
            <v>Ống</v>
          </cell>
          <cell r="I1203" t="str">
            <v/>
          </cell>
          <cell r="J1203" t="str">
            <v>Công ty Cổ phần Trang Thiết bị Y tế và Dịch vụ Thiên Trường</v>
          </cell>
          <cell r="K1203" t="str">
            <v>Fujirebio Diagnostics Inc, Mỹ</v>
          </cell>
          <cell r="L1203" t="str">
            <v>Mỹ</v>
          </cell>
          <cell r="M1203" t="str">
            <v/>
          </cell>
          <cell r="N1203" t="str">
            <v/>
          </cell>
          <cell r="O1203">
            <v>0</v>
          </cell>
          <cell r="P1203">
            <v>0</v>
          </cell>
          <cell r="Q1203">
            <v>0</v>
          </cell>
          <cell r="R1203">
            <v>0</v>
          </cell>
          <cell r="S1203" t="str">
            <v>3289150</v>
          </cell>
          <cell r="T1203" t="str">
            <v>Hàng hỗ trợ</v>
          </cell>
          <cell r="U1203">
            <v>45688</v>
          </cell>
          <cell r="V1203">
            <v>0</v>
          </cell>
          <cell r="W1203">
            <v>0</v>
          </cell>
          <cell r="X1203">
            <v>2000</v>
          </cell>
          <cell r="Y1203">
            <v>2000</v>
          </cell>
          <cell r="Z1203">
            <v>0</v>
          </cell>
          <cell r="AA1203">
            <v>0</v>
          </cell>
          <cell r="AB1203">
            <v>0</v>
          </cell>
          <cell r="AC1203">
            <v>2000</v>
          </cell>
          <cell r="AD1203">
            <v>0</v>
          </cell>
          <cell r="AE1203">
            <v>0</v>
          </cell>
          <cell r="AF1203">
            <v>0</v>
          </cell>
          <cell r="AG1203">
            <v>0</v>
          </cell>
          <cell r="AJ1203">
            <v>390531</v>
          </cell>
          <cell r="AK1203">
            <v>4075</v>
          </cell>
        </row>
        <row r="1204">
          <cell r="E1204" t="str">
            <v>Ống xử lý mẫu bệnh phẩm xét nghiệm định lượng tacrolimus, sirolimus, cyclosporine</v>
          </cell>
          <cell r="F1204" t="str">
            <v>Architect TRANSPLANT PRETREATMENT TUBES, 1P06-02 hoặc 1P06-03</v>
          </cell>
          <cell r="H1204" t="str">
            <v>Ống</v>
          </cell>
          <cell r="I1204" t="str">
            <v/>
          </cell>
          <cell r="J1204" t="str">
            <v>Công ty Cổ phần Trang Thiết bị Y tế và Dịch vụ Thiên Trường</v>
          </cell>
          <cell r="K1204" t="str">
            <v>Fujirebio Diagnostics Inc, Mỹ</v>
          </cell>
          <cell r="L1204" t="str">
            <v>Mỹ</v>
          </cell>
          <cell r="M1204" t="str">
            <v/>
          </cell>
          <cell r="N1204" t="str">
            <v/>
          </cell>
          <cell r="O1204">
            <v>0</v>
          </cell>
          <cell r="P1204">
            <v>0</v>
          </cell>
          <cell r="Q1204">
            <v>0</v>
          </cell>
          <cell r="R1204">
            <v>0</v>
          </cell>
          <cell r="S1204" t="str">
            <v>3222684</v>
          </cell>
          <cell r="T1204" t="str">
            <v>Hàng hỗ trợ</v>
          </cell>
          <cell r="U1204">
            <v>45626</v>
          </cell>
          <cell r="V1204">
            <v>0</v>
          </cell>
          <cell r="W1204">
            <v>0</v>
          </cell>
          <cell r="X1204">
            <v>900</v>
          </cell>
          <cell r="Y1204">
            <v>900</v>
          </cell>
          <cell r="Z1204">
            <v>0</v>
          </cell>
          <cell r="AA1204">
            <v>0</v>
          </cell>
          <cell r="AB1204">
            <v>0</v>
          </cell>
          <cell r="AC1204">
            <v>900</v>
          </cell>
          <cell r="AD1204">
            <v>0</v>
          </cell>
          <cell r="AE1204">
            <v>0</v>
          </cell>
          <cell r="AF1204">
            <v>0</v>
          </cell>
          <cell r="AG1204">
            <v>0</v>
          </cell>
          <cell r="AJ1204">
            <v>390530</v>
          </cell>
          <cell r="AK1204">
            <v>4075</v>
          </cell>
        </row>
        <row r="1205">
          <cell r="E1205" t="str">
            <v>Ống xử lý mẫu bệnh phẩm xét nghiệm định lượng tacrolimus, sirolimus, cyclosporine</v>
          </cell>
          <cell r="F1205" t="str">
            <v>Architect TRANSPLANT PRETREATMENT TUBES, 1P06-02 hoặc 1P06-03</v>
          </cell>
          <cell r="H1205" t="str">
            <v>Ống</v>
          </cell>
          <cell r="I1205" t="str">
            <v/>
          </cell>
          <cell r="J1205" t="str">
            <v>Công ty Cổ phần Trang Thiết bị Y tế và Dịch vụ Thiên Trường</v>
          </cell>
          <cell r="K1205" t="str">
            <v>Fujirebio Diagnostics Inc, Mỹ</v>
          </cell>
          <cell r="L1205" t="str">
            <v>Mỹ</v>
          </cell>
          <cell r="M1205" t="str">
            <v/>
          </cell>
          <cell r="N1205" t="str">
            <v/>
          </cell>
          <cell r="O1205">
            <v>0</v>
          </cell>
          <cell r="P1205">
            <v>0</v>
          </cell>
          <cell r="Q1205">
            <v>0</v>
          </cell>
          <cell r="R1205">
            <v>0</v>
          </cell>
          <cell r="S1205" t="str">
            <v>3163638</v>
          </cell>
          <cell r="T1205" t="str">
            <v>Hàng hỗ trợ</v>
          </cell>
          <cell r="U1205">
            <v>45565</v>
          </cell>
          <cell r="V1205">
            <v>0</v>
          </cell>
          <cell r="W1205">
            <v>0</v>
          </cell>
          <cell r="X1205">
            <v>100</v>
          </cell>
          <cell r="Y1205">
            <v>100</v>
          </cell>
          <cell r="Z1205">
            <v>0</v>
          </cell>
          <cell r="AA1205">
            <v>0</v>
          </cell>
          <cell r="AB1205">
            <v>0</v>
          </cell>
          <cell r="AC1205">
            <v>100</v>
          </cell>
          <cell r="AD1205">
            <v>0</v>
          </cell>
          <cell r="AE1205">
            <v>0</v>
          </cell>
          <cell r="AF1205">
            <v>0</v>
          </cell>
          <cell r="AG1205">
            <v>0</v>
          </cell>
          <cell r="AJ1205">
            <v>390529</v>
          </cell>
          <cell r="AK1205">
            <v>4075</v>
          </cell>
        </row>
        <row r="1206">
          <cell r="E1206" t="str">
            <v>Ống xử lý mẫu bệnh phẩm xét nghiệm định lượng tacrolimus, sirolimus, cyclosporine</v>
          </cell>
          <cell r="F1206" t="str">
            <v>Architect TRANSPLANT PRETREATMENT TUBES, 1P06-02 hoặc 1P06-03</v>
          </cell>
          <cell r="H1206" t="str">
            <v>Ống</v>
          </cell>
          <cell r="I1206" t="str">
            <v/>
          </cell>
          <cell r="J1206" t="str">
            <v>Công ty Cổ phần Trang Thiết bị Y tế và Dịch vụ Thiên Trường</v>
          </cell>
          <cell r="K1206" t="str">
            <v>Fujirebio Diagnostics Inc, Mỹ</v>
          </cell>
          <cell r="L1206" t="str">
            <v>Mỹ</v>
          </cell>
          <cell r="M1206" t="str">
            <v/>
          </cell>
          <cell r="N1206" t="str">
            <v>VTTH không cần GPNK</v>
          </cell>
          <cell r="O1206">
            <v>0</v>
          </cell>
          <cell r="P1206">
            <v>605</v>
          </cell>
          <cell r="Q1206">
            <v>0</v>
          </cell>
          <cell r="R1206">
            <v>605</v>
          </cell>
          <cell r="S1206" t="str">
            <v>3222684</v>
          </cell>
          <cell r="T1206" t="str">
            <v>Hàng hỗ trợ</v>
          </cell>
          <cell r="U1206">
            <v>45626</v>
          </cell>
          <cell r="V1206">
            <v>0</v>
          </cell>
          <cell r="W1206">
            <v>0</v>
          </cell>
          <cell r="X1206">
            <v>1000</v>
          </cell>
          <cell r="Y1206">
            <v>1000</v>
          </cell>
          <cell r="Z1206">
            <v>0</v>
          </cell>
          <cell r="AA1206">
            <v>0</v>
          </cell>
          <cell r="AB1206">
            <v>0</v>
          </cell>
          <cell r="AC1206">
            <v>1000</v>
          </cell>
          <cell r="AD1206">
            <v>0</v>
          </cell>
          <cell r="AE1206">
            <v>0</v>
          </cell>
          <cell r="AF1206">
            <v>0</v>
          </cell>
          <cell r="AG1206">
            <v>0</v>
          </cell>
          <cell r="AJ1206">
            <v>383317</v>
          </cell>
          <cell r="AK1206">
            <v>4075</v>
          </cell>
        </row>
        <row r="1207">
          <cell r="E1207" t="str">
            <v>Panel HC sàng lọc kháng thể bất thường</v>
          </cell>
          <cell r="F1207" t="str">
            <v>Panel HC sàng lọc kháng thể bất thường_Viện HHTMTW</v>
          </cell>
          <cell r="H1207" t="str">
            <v>bô</v>
          </cell>
          <cell r="I1207" t="str">
            <v/>
          </cell>
          <cell r="J1207" t="str">
            <v>Viện Huyết học - truyền máu Trung ương</v>
          </cell>
          <cell r="K1207" t="str">
            <v>Viện Huyết học - truyền máu Trung ương</v>
          </cell>
          <cell r="L1207" t="str">
            <v>Việt Nam</v>
          </cell>
          <cell r="M1207" t="str">
            <v/>
          </cell>
          <cell r="N1207" t="str">
            <v/>
          </cell>
          <cell r="O1207">
            <v>670000</v>
          </cell>
          <cell r="P1207">
            <v>670000</v>
          </cell>
          <cell r="Q1207">
            <v>670000</v>
          </cell>
          <cell r="R1207">
            <v>670000</v>
          </cell>
          <cell r="S1207" t="str">
            <v>SL0725</v>
          </cell>
          <cell r="T1207" t="str">
            <v>109/TTr-KD</v>
          </cell>
          <cell r="U1207">
            <v>45849</v>
          </cell>
          <cell r="V1207">
            <v>0</v>
          </cell>
          <cell r="W1207">
            <v>0</v>
          </cell>
          <cell r="X1207">
            <v>1</v>
          </cell>
          <cell r="Y1207">
            <v>1</v>
          </cell>
          <cell r="Z1207">
            <v>0</v>
          </cell>
          <cell r="AA1207">
            <v>670000</v>
          </cell>
          <cell r="AB1207">
            <v>670000</v>
          </cell>
          <cell r="AC1207">
            <v>1</v>
          </cell>
          <cell r="AD1207">
            <v>670000</v>
          </cell>
          <cell r="AE1207">
            <v>670000</v>
          </cell>
          <cell r="AF1207">
            <v>0</v>
          </cell>
          <cell r="AG1207">
            <v>0</v>
          </cell>
          <cell r="AJ1207">
            <v>546860</v>
          </cell>
          <cell r="AK1207">
            <v>11</v>
          </cell>
        </row>
        <row r="1208">
          <cell r="E1208" t="str">
            <v>Panel HC sàng lọc kháng thể bất thường</v>
          </cell>
          <cell r="F1208" t="str">
            <v>Panel HC sàng lọc kháng thể bất thường_Viện HHTMTW</v>
          </cell>
          <cell r="H1208" t="str">
            <v>bô</v>
          </cell>
          <cell r="I1208" t="str">
            <v/>
          </cell>
          <cell r="J1208" t="str">
            <v>Viện Huyết học - truyền máu Trung ương</v>
          </cell>
          <cell r="K1208" t="str">
            <v>Viện Huyết học - truyền máu Trung ương</v>
          </cell>
          <cell r="L1208" t="str">
            <v>Việt Nam</v>
          </cell>
          <cell r="M1208" t="str">
            <v/>
          </cell>
          <cell r="N1208" t="str">
            <v/>
          </cell>
          <cell r="O1208">
            <v>670000</v>
          </cell>
          <cell r="P1208">
            <v>670000</v>
          </cell>
          <cell r="Q1208">
            <v>670000</v>
          </cell>
          <cell r="R1208">
            <v>670000</v>
          </cell>
          <cell r="S1208" t="str">
            <v>SL0625</v>
          </cell>
          <cell r="T1208" t="str">
            <v>109/TTr-KD</v>
          </cell>
          <cell r="U1208">
            <v>45821</v>
          </cell>
          <cell r="V1208">
            <v>0</v>
          </cell>
          <cell r="W1208">
            <v>0</v>
          </cell>
          <cell r="X1208">
            <v>1</v>
          </cell>
          <cell r="Y1208">
            <v>1</v>
          </cell>
          <cell r="Z1208">
            <v>0</v>
          </cell>
          <cell r="AA1208">
            <v>670000</v>
          </cell>
          <cell r="AB1208">
            <v>670000</v>
          </cell>
          <cell r="AC1208">
            <v>1</v>
          </cell>
          <cell r="AD1208">
            <v>670000</v>
          </cell>
          <cell r="AE1208">
            <v>670000</v>
          </cell>
          <cell r="AF1208">
            <v>0</v>
          </cell>
          <cell r="AG1208">
            <v>0</v>
          </cell>
          <cell r="AJ1208">
            <v>543910</v>
          </cell>
          <cell r="AK1208">
            <v>11</v>
          </cell>
        </row>
        <row r="1209">
          <cell r="E1209" t="str">
            <v>Panel HC sàng lọc kháng thể bất thường</v>
          </cell>
          <cell r="F1209" t="str">
            <v>Panel HC sàng lọc kháng thể bất thường_Viện HHTMTW</v>
          </cell>
          <cell r="H1209" t="str">
            <v>bô</v>
          </cell>
          <cell r="I1209" t="str">
            <v/>
          </cell>
          <cell r="J1209" t="str">
            <v>Viện Huyết học - truyền máu Trung ương</v>
          </cell>
          <cell r="K1209" t="str">
            <v>Viện Huyết học - truyền máu Trung ương</v>
          </cell>
          <cell r="L1209" t="str">
            <v>Việt Nam</v>
          </cell>
          <cell r="M1209" t="str">
            <v/>
          </cell>
          <cell r="N1209" t="str">
            <v/>
          </cell>
          <cell r="O1209">
            <v>670000</v>
          </cell>
          <cell r="P1209">
            <v>670000</v>
          </cell>
          <cell r="Q1209">
            <v>670000</v>
          </cell>
          <cell r="R1209">
            <v>670000</v>
          </cell>
          <cell r="S1209" t="str">
            <v>SL0525</v>
          </cell>
          <cell r="T1209" t="str">
            <v>109/TTr-KD</v>
          </cell>
          <cell r="U1209">
            <v>45793</v>
          </cell>
          <cell r="V1209">
            <v>0</v>
          </cell>
          <cell r="W1209">
            <v>0</v>
          </cell>
          <cell r="X1209">
            <v>1</v>
          </cell>
          <cell r="Y1209">
            <v>1</v>
          </cell>
          <cell r="Z1209">
            <v>0</v>
          </cell>
          <cell r="AA1209">
            <v>670000</v>
          </cell>
          <cell r="AB1209">
            <v>670000</v>
          </cell>
          <cell r="AC1209">
            <v>1</v>
          </cell>
          <cell r="AD1209">
            <v>670000</v>
          </cell>
          <cell r="AE1209">
            <v>670000</v>
          </cell>
          <cell r="AF1209">
            <v>0</v>
          </cell>
          <cell r="AG1209">
            <v>0</v>
          </cell>
          <cell r="AJ1209">
            <v>539149</v>
          </cell>
          <cell r="AK1209">
            <v>11</v>
          </cell>
        </row>
        <row r="1210">
          <cell r="E1210" t="str">
            <v>Panel HC sàng lọc kháng thể bất thường</v>
          </cell>
          <cell r="F1210" t="str">
            <v>Panel HC sàng lọc kháng thể bất thường_Viện HHTMTW</v>
          </cell>
          <cell r="H1210" t="str">
            <v>bô</v>
          </cell>
          <cell r="I1210" t="str">
            <v/>
          </cell>
          <cell r="J1210" t="str">
            <v>Viện Huyết học - truyền máu Trung ương</v>
          </cell>
          <cell r="K1210" t="str">
            <v>Viện Huyết học - truyền máu Trung ương</v>
          </cell>
          <cell r="L1210" t="str">
            <v>Việt Nam</v>
          </cell>
          <cell r="M1210" t="str">
            <v/>
          </cell>
          <cell r="N1210" t="str">
            <v/>
          </cell>
          <cell r="O1210">
            <v>670000</v>
          </cell>
          <cell r="P1210">
            <v>670000</v>
          </cell>
          <cell r="Q1210">
            <v>670000</v>
          </cell>
          <cell r="R1210">
            <v>670000</v>
          </cell>
          <cell r="S1210" t="str">
            <v>SL0425</v>
          </cell>
          <cell r="T1210" t="str">
            <v>109/TTr-KD</v>
          </cell>
          <cell r="U1210">
            <v>45765</v>
          </cell>
          <cell r="V1210">
            <v>0</v>
          </cell>
          <cell r="W1210">
            <v>0</v>
          </cell>
          <cell r="X1210">
            <v>1</v>
          </cell>
          <cell r="Y1210">
            <v>1</v>
          </cell>
          <cell r="Z1210">
            <v>0</v>
          </cell>
          <cell r="AA1210">
            <v>670000</v>
          </cell>
          <cell r="AB1210">
            <v>670000</v>
          </cell>
          <cell r="AC1210">
            <v>1</v>
          </cell>
          <cell r="AD1210">
            <v>670000</v>
          </cell>
          <cell r="AE1210">
            <v>670000</v>
          </cell>
          <cell r="AF1210">
            <v>0</v>
          </cell>
          <cell r="AG1210">
            <v>0</v>
          </cell>
          <cell r="AJ1210">
            <v>537732</v>
          </cell>
          <cell r="AK1210">
            <v>11</v>
          </cell>
        </row>
        <row r="1211">
          <cell r="E1211" t="str">
            <v>Panel HC sàng lọc kháng thể bất thường</v>
          </cell>
          <cell r="F1211" t="str">
            <v>Panel HC sàng lọc kháng thể bất thường_Viện HHTMTW</v>
          </cell>
          <cell r="H1211" t="str">
            <v>bô</v>
          </cell>
          <cell r="I1211" t="str">
            <v/>
          </cell>
          <cell r="J1211" t="str">
            <v>Viện Huyết học - truyền máu Trung ương</v>
          </cell>
          <cell r="K1211" t="str">
            <v>Viện Huyết học - truyền máu Trung ương</v>
          </cell>
          <cell r="L1211" t="str">
            <v>Việt Nam</v>
          </cell>
          <cell r="M1211" t="str">
            <v/>
          </cell>
          <cell r="N1211" t="str">
            <v/>
          </cell>
          <cell r="O1211">
            <v>670000</v>
          </cell>
          <cell r="P1211">
            <v>670000</v>
          </cell>
          <cell r="Q1211">
            <v>670000</v>
          </cell>
          <cell r="R1211">
            <v>670000</v>
          </cell>
          <cell r="S1211" t="str">
            <v>SL0125</v>
          </cell>
          <cell r="T1211" t="str">
            <v>630/TTr-KD</v>
          </cell>
          <cell r="U1211">
            <v>45687</v>
          </cell>
          <cell r="V1211">
            <v>0</v>
          </cell>
          <cell r="W1211">
            <v>0</v>
          </cell>
          <cell r="X1211">
            <v>1</v>
          </cell>
          <cell r="Y1211">
            <v>1</v>
          </cell>
          <cell r="Z1211">
            <v>0</v>
          </cell>
          <cell r="AA1211">
            <v>670000</v>
          </cell>
          <cell r="AB1211">
            <v>670000</v>
          </cell>
          <cell r="AC1211">
            <v>1</v>
          </cell>
          <cell r="AD1211">
            <v>670000</v>
          </cell>
          <cell r="AE1211">
            <v>670000</v>
          </cell>
          <cell r="AF1211">
            <v>0</v>
          </cell>
          <cell r="AG1211">
            <v>0</v>
          </cell>
          <cell r="AJ1211">
            <v>526963</v>
          </cell>
          <cell r="AK1211">
            <v>11</v>
          </cell>
        </row>
        <row r="1212">
          <cell r="E1212" t="str">
            <v>Panel HC sàng lọc kháng thể bất thường</v>
          </cell>
          <cell r="F1212" t="str">
            <v>Panel HC sàng lọc kháng thể bất thường_Viện HHTMTW</v>
          </cell>
          <cell r="H1212" t="str">
            <v>bô</v>
          </cell>
          <cell r="I1212" t="str">
            <v/>
          </cell>
          <cell r="J1212" t="str">
            <v>Viện Huyết học - truyền máu Trung ương</v>
          </cell>
          <cell r="K1212" t="str">
            <v>Viện Huyết học - truyền máu Trung ương</v>
          </cell>
          <cell r="L1212" t="str">
            <v>Việt Nam</v>
          </cell>
          <cell r="M1212" t="str">
            <v/>
          </cell>
          <cell r="N1212" t="str">
            <v/>
          </cell>
          <cell r="O1212">
            <v>670000</v>
          </cell>
          <cell r="P1212">
            <v>670000</v>
          </cell>
          <cell r="Q1212">
            <v>670000</v>
          </cell>
          <cell r="R1212">
            <v>670000</v>
          </cell>
          <cell r="S1212" t="str">
            <v>SL1324</v>
          </cell>
          <cell r="T1212" t="str">
            <v>630/TTr-KD</v>
          </cell>
          <cell r="U1212">
            <v>45660</v>
          </cell>
          <cell r="V1212">
            <v>0</v>
          </cell>
          <cell r="W1212">
            <v>0</v>
          </cell>
          <cell r="X1212">
            <v>1</v>
          </cell>
          <cell r="Y1212">
            <v>1</v>
          </cell>
          <cell r="Z1212">
            <v>0</v>
          </cell>
          <cell r="AA1212">
            <v>670000</v>
          </cell>
          <cell r="AB1212">
            <v>670000</v>
          </cell>
          <cell r="AC1212">
            <v>1</v>
          </cell>
          <cell r="AD1212">
            <v>670000</v>
          </cell>
          <cell r="AE1212">
            <v>670000</v>
          </cell>
          <cell r="AF1212">
            <v>0</v>
          </cell>
          <cell r="AG1212">
            <v>0</v>
          </cell>
          <cell r="AJ1212">
            <v>524081</v>
          </cell>
          <cell r="AK1212">
            <v>11</v>
          </cell>
        </row>
        <row r="1213">
          <cell r="E1213" t="str">
            <v>Panel HC sàng lọc kháng thể bất thường</v>
          </cell>
          <cell r="F1213" t="str">
            <v>Panel HC sàng lọc kháng thể bất thường_Viện HHTMTW</v>
          </cell>
          <cell r="H1213" t="str">
            <v>bô</v>
          </cell>
          <cell r="I1213" t="str">
            <v/>
          </cell>
          <cell r="J1213" t="str">
            <v>Viện Huyết học - truyền máu Trung ương</v>
          </cell>
          <cell r="K1213" t="str">
            <v>Viện Huyết học - truyền máu Trung ương</v>
          </cell>
          <cell r="L1213" t="str">
            <v>Việt Nam</v>
          </cell>
          <cell r="M1213" t="str">
            <v/>
          </cell>
          <cell r="N1213" t="str">
            <v/>
          </cell>
          <cell r="O1213">
            <v>670000</v>
          </cell>
          <cell r="P1213">
            <v>670000</v>
          </cell>
          <cell r="Q1213">
            <v>670000</v>
          </cell>
          <cell r="R1213">
            <v>670000</v>
          </cell>
          <cell r="S1213" t="str">
            <v>SL1224</v>
          </cell>
          <cell r="T1213" t="str">
            <v>630/TTr-KD</v>
          </cell>
          <cell r="U1213">
            <v>45632</v>
          </cell>
          <cell r="V1213">
            <v>0</v>
          </cell>
          <cell r="W1213">
            <v>0</v>
          </cell>
          <cell r="X1213">
            <v>1</v>
          </cell>
          <cell r="Y1213">
            <v>1</v>
          </cell>
          <cell r="Z1213">
            <v>0</v>
          </cell>
          <cell r="AA1213">
            <v>670000</v>
          </cell>
          <cell r="AB1213">
            <v>670000</v>
          </cell>
          <cell r="AC1213">
            <v>1</v>
          </cell>
          <cell r="AD1213">
            <v>670000</v>
          </cell>
          <cell r="AE1213">
            <v>670000</v>
          </cell>
          <cell r="AF1213">
            <v>0</v>
          </cell>
          <cell r="AG1213">
            <v>0</v>
          </cell>
          <cell r="AJ1213">
            <v>521755</v>
          </cell>
          <cell r="AK1213">
            <v>11</v>
          </cell>
        </row>
        <row r="1214">
          <cell r="E1214" t="str">
            <v>Panel HC sàng lọc kháng thể bất thường</v>
          </cell>
          <cell r="F1214" t="str">
            <v>Panel HC sàng lọc kháng thể bất thường_Viện HHTMTW</v>
          </cell>
          <cell r="H1214" t="str">
            <v>bô</v>
          </cell>
          <cell r="I1214" t="str">
            <v/>
          </cell>
          <cell r="J1214" t="str">
            <v>Viện Huyết học - truyền máu Trung ương</v>
          </cell>
          <cell r="K1214" t="str">
            <v>Viện Huyết học - truyền máu Trung ương</v>
          </cell>
          <cell r="L1214" t="str">
            <v>Việt Nam</v>
          </cell>
          <cell r="M1214" t="str">
            <v/>
          </cell>
          <cell r="N1214" t="str">
            <v/>
          </cell>
          <cell r="O1214">
            <v>670000</v>
          </cell>
          <cell r="P1214">
            <v>670000</v>
          </cell>
          <cell r="Q1214">
            <v>670000</v>
          </cell>
          <cell r="R1214">
            <v>670000</v>
          </cell>
          <cell r="S1214" t="str">
            <v>SL1124</v>
          </cell>
          <cell r="T1214" t="str">
            <v>630/TTr-KD</v>
          </cell>
          <cell r="U1214">
            <v>45604</v>
          </cell>
          <cell r="V1214">
            <v>0</v>
          </cell>
          <cell r="W1214">
            <v>0</v>
          </cell>
          <cell r="X1214">
            <v>1</v>
          </cell>
          <cell r="Y1214">
            <v>1</v>
          </cell>
          <cell r="Z1214">
            <v>0</v>
          </cell>
          <cell r="AA1214">
            <v>670000</v>
          </cell>
          <cell r="AB1214">
            <v>670000</v>
          </cell>
          <cell r="AC1214">
            <v>1</v>
          </cell>
          <cell r="AD1214">
            <v>670000</v>
          </cell>
          <cell r="AE1214">
            <v>670000</v>
          </cell>
          <cell r="AF1214">
            <v>0</v>
          </cell>
          <cell r="AG1214">
            <v>0</v>
          </cell>
          <cell r="AJ1214">
            <v>516616</v>
          </cell>
          <cell r="AK1214">
            <v>11</v>
          </cell>
        </row>
        <row r="1215">
          <cell r="E1215" t="str">
            <v>Panel HC sàng lọc kháng thể bất thường</v>
          </cell>
          <cell r="F1215" t="str">
            <v>Panel HC sàng lọc kháng thể bất thường_Viện HHTMTW</v>
          </cell>
          <cell r="H1215" t="str">
            <v>bô</v>
          </cell>
          <cell r="I1215" t="str">
            <v/>
          </cell>
          <cell r="J1215" t="str">
            <v>Viện Huyết học - truyền máu Trung ương</v>
          </cell>
          <cell r="K1215" t="str">
            <v>Viện Huyết học - truyền máu Trung ương</v>
          </cell>
          <cell r="L1215" t="str">
            <v>Việt Nam</v>
          </cell>
          <cell r="M1215" t="str">
            <v/>
          </cell>
          <cell r="N1215" t="str">
            <v/>
          </cell>
          <cell r="O1215">
            <v>670000</v>
          </cell>
          <cell r="P1215">
            <v>670000</v>
          </cell>
          <cell r="Q1215">
            <v>670000</v>
          </cell>
          <cell r="R1215">
            <v>670000</v>
          </cell>
          <cell r="S1215" t="str">
            <v>SL1024</v>
          </cell>
          <cell r="T1215" t="str">
            <v>630/TTr-KD</v>
          </cell>
          <cell r="U1215">
            <v>45576</v>
          </cell>
          <cell r="V1215">
            <v>0</v>
          </cell>
          <cell r="W1215">
            <v>0</v>
          </cell>
          <cell r="X1215">
            <v>1</v>
          </cell>
          <cell r="Y1215">
            <v>1</v>
          </cell>
          <cell r="Z1215">
            <v>0</v>
          </cell>
          <cell r="AA1215">
            <v>670000</v>
          </cell>
          <cell r="AB1215">
            <v>670000</v>
          </cell>
          <cell r="AC1215">
            <v>1</v>
          </cell>
          <cell r="AD1215">
            <v>670000</v>
          </cell>
          <cell r="AE1215">
            <v>670000</v>
          </cell>
          <cell r="AF1215">
            <v>0</v>
          </cell>
          <cell r="AG1215">
            <v>0</v>
          </cell>
          <cell r="AJ1215">
            <v>394953</v>
          </cell>
          <cell r="AK1215">
            <v>11</v>
          </cell>
        </row>
        <row r="1216">
          <cell r="E1216" t="str">
            <v>Panel HC sàng lọc kháng thể bất thường</v>
          </cell>
          <cell r="F1216" t="str">
            <v>Panel HC sàng lọc kháng thể bất thường_Viện HHTMTW</v>
          </cell>
          <cell r="H1216" t="str">
            <v>bô</v>
          </cell>
          <cell r="I1216" t="str">
            <v/>
          </cell>
          <cell r="J1216" t="str">
            <v>Viện Huyết học - truyền máu Trung ương</v>
          </cell>
          <cell r="K1216" t="str">
            <v>Viện Huyết học - truyền máu Trung ương</v>
          </cell>
          <cell r="L1216" t="str">
            <v>Việt Nam</v>
          </cell>
          <cell r="M1216" t="str">
            <v/>
          </cell>
          <cell r="N1216" t="str">
            <v/>
          </cell>
          <cell r="O1216">
            <v>670000</v>
          </cell>
          <cell r="P1216">
            <v>670000</v>
          </cell>
          <cell r="Q1216">
            <v>670000</v>
          </cell>
          <cell r="R1216">
            <v>670000</v>
          </cell>
          <cell r="S1216" t="str">
            <v>SL0924</v>
          </cell>
          <cell r="T1216" t="str">
            <v>630/TTr-KD</v>
          </cell>
          <cell r="U1216">
            <v>45548</v>
          </cell>
          <cell r="V1216">
            <v>0</v>
          </cell>
          <cell r="W1216">
            <v>0</v>
          </cell>
          <cell r="X1216">
            <v>1</v>
          </cell>
          <cell r="Y1216">
            <v>1</v>
          </cell>
          <cell r="Z1216">
            <v>0</v>
          </cell>
          <cell r="AA1216">
            <v>670000</v>
          </cell>
          <cell r="AB1216">
            <v>670000</v>
          </cell>
          <cell r="AC1216">
            <v>1</v>
          </cell>
          <cell r="AD1216">
            <v>670000</v>
          </cell>
          <cell r="AE1216">
            <v>670000</v>
          </cell>
          <cell r="AF1216">
            <v>0</v>
          </cell>
          <cell r="AG1216">
            <v>0</v>
          </cell>
          <cell r="AJ1216">
            <v>387115</v>
          </cell>
          <cell r="AK1216">
            <v>11</v>
          </cell>
        </row>
        <row r="1217">
          <cell r="E1217" t="str">
            <v>Panel HC sàng lọc kháng thể bất thường</v>
          </cell>
          <cell r="F1217" t="str">
            <v>Panel HC sàng lọc kháng thể bất thường_Viện HHTMTW</v>
          </cell>
          <cell r="H1217" t="str">
            <v>bô</v>
          </cell>
          <cell r="I1217" t="str">
            <v/>
          </cell>
          <cell r="J1217" t="str">
            <v>Viện Huyết học - truyền máu Trung ương</v>
          </cell>
          <cell r="K1217" t="str">
            <v>Viện Huyết học - truyền máu Trung ương</v>
          </cell>
          <cell r="L1217" t="str">
            <v>Việt Nam</v>
          </cell>
          <cell r="M1217" t="str">
            <v/>
          </cell>
          <cell r="N1217" t="str">
            <v/>
          </cell>
          <cell r="O1217">
            <v>670000</v>
          </cell>
          <cell r="P1217">
            <v>670000</v>
          </cell>
          <cell r="Q1217">
            <v>670000</v>
          </cell>
          <cell r="R1217">
            <v>670000</v>
          </cell>
          <cell r="S1217" t="str">
            <v>SL0824</v>
          </cell>
          <cell r="T1217" t="str">
            <v>630/TTr-KD</v>
          </cell>
          <cell r="U1217">
            <v>45520</v>
          </cell>
          <cell r="V1217">
            <v>0</v>
          </cell>
          <cell r="W1217">
            <v>0</v>
          </cell>
          <cell r="X1217">
            <v>1</v>
          </cell>
          <cell r="Y1217">
            <v>1</v>
          </cell>
          <cell r="Z1217">
            <v>0</v>
          </cell>
          <cell r="AA1217">
            <v>670000</v>
          </cell>
          <cell r="AB1217">
            <v>670000</v>
          </cell>
          <cell r="AC1217">
            <v>1</v>
          </cell>
          <cell r="AD1217">
            <v>670000</v>
          </cell>
          <cell r="AE1217">
            <v>670000</v>
          </cell>
          <cell r="AF1217">
            <v>0</v>
          </cell>
          <cell r="AG1217">
            <v>0</v>
          </cell>
          <cell r="AJ1217">
            <v>384756</v>
          </cell>
          <cell r="AK1217">
            <v>11</v>
          </cell>
        </row>
        <row r="1218">
          <cell r="E1218" t="str">
            <v>Parafin cục</v>
          </cell>
          <cell r="F1218" t="str">
            <v>Parafin cục</v>
          </cell>
          <cell r="H1218" t="str">
            <v>Kg</v>
          </cell>
          <cell r="I1218" t="str">
            <v/>
          </cell>
          <cell r="J1218" t="str">
            <v>Công ty Cổ phần Hóa Dược Việt Nam</v>
          </cell>
          <cell r="K1218" t="str">
            <v>Kunlun</v>
          </cell>
          <cell r="L1218" t="str">
            <v>Trung Quốc</v>
          </cell>
          <cell r="M1218" t="str">
            <v/>
          </cell>
          <cell r="N1218" t="str">
            <v/>
          </cell>
          <cell r="O1218">
            <v>48000</v>
          </cell>
          <cell r="P1218">
            <v>48000</v>
          </cell>
          <cell r="Q1218">
            <v>48000</v>
          </cell>
          <cell r="R1218">
            <v>48000</v>
          </cell>
          <cell r="S1218" t="str">
            <v>202410-27</v>
          </cell>
          <cell r="T1218" t="str">
            <v>1452/QĐ-BVQY103</v>
          </cell>
          <cell r="U1218">
            <v>46321</v>
          </cell>
          <cell r="V1218">
            <v>0</v>
          </cell>
          <cell r="W1218">
            <v>0</v>
          </cell>
          <cell r="X1218">
            <v>200</v>
          </cell>
          <cell r="Y1218">
            <v>200</v>
          </cell>
          <cell r="Z1218">
            <v>0</v>
          </cell>
          <cell r="AA1218">
            <v>48000</v>
          </cell>
          <cell r="AB1218">
            <v>9600000</v>
          </cell>
          <cell r="AC1218">
            <v>50</v>
          </cell>
          <cell r="AD1218">
            <v>48000</v>
          </cell>
          <cell r="AE1218">
            <v>2400000</v>
          </cell>
          <cell r="AF1218">
            <v>150</v>
          </cell>
          <cell r="AG1218">
            <v>7200000</v>
          </cell>
          <cell r="AJ1218">
            <v>539194</v>
          </cell>
          <cell r="AK1218">
            <v>200</v>
          </cell>
        </row>
        <row r="1219">
          <cell r="E1219" t="str">
            <v>Parafin hạt tinh khiết</v>
          </cell>
          <cell r="F1219" t="str">
            <v>Paraffin Bio Plast 56÷58°C 2 kg; 08-7910</v>
          </cell>
          <cell r="H1219" t="str">
            <v>Kg</v>
          </cell>
          <cell r="I1219" t="str">
            <v/>
          </cell>
          <cell r="J1219" t="str">
            <v>Công ty TNHH Công nghệ Quốc tế Phú Mỹ</v>
          </cell>
          <cell r="K1219" t="str">
            <v>Bio-Optica</v>
          </cell>
          <cell r="L1219" t="str">
            <v>Ý</v>
          </cell>
          <cell r="M1219" t="str">
            <v/>
          </cell>
          <cell r="N1219" t="str">
            <v>230000361/PCBA-HCM</v>
          </cell>
          <cell r="O1219">
            <v>112000</v>
          </cell>
          <cell r="P1219">
            <v>112000</v>
          </cell>
          <cell r="Q1219">
            <v>112000</v>
          </cell>
          <cell r="R1219">
            <v>112000</v>
          </cell>
          <cell r="S1219" t="str">
            <v>232218</v>
          </cell>
          <cell r="T1219" t="str">
            <v>1895/QĐ-BVQY103</v>
          </cell>
          <cell r="U1219">
            <v>46403</v>
          </cell>
          <cell r="V1219">
            <v>0</v>
          </cell>
          <cell r="W1219">
            <v>0</v>
          </cell>
          <cell r="X1219">
            <v>40</v>
          </cell>
          <cell r="Y1219">
            <v>40</v>
          </cell>
          <cell r="Z1219">
            <v>0</v>
          </cell>
          <cell r="AA1219">
            <v>112000</v>
          </cell>
          <cell r="AB1219">
            <v>4480000</v>
          </cell>
          <cell r="AC1219">
            <v>40</v>
          </cell>
          <cell r="AD1219">
            <v>112000</v>
          </cell>
          <cell r="AE1219">
            <v>4480000</v>
          </cell>
          <cell r="AF1219">
            <v>0</v>
          </cell>
          <cell r="AG1219">
            <v>0</v>
          </cell>
          <cell r="AJ1219">
            <v>544522</v>
          </cell>
          <cell r="AK1219">
            <v>40</v>
          </cell>
        </row>
        <row r="1220">
          <cell r="E1220" t="str">
            <v>Parafin hạt tinh khiết</v>
          </cell>
          <cell r="F1220" t="str">
            <v>Paraffin Pearls</v>
          </cell>
          <cell r="H1220" t="str">
            <v>Kg</v>
          </cell>
          <cell r="I1220" t="str">
            <v/>
          </cell>
          <cell r="J1220" t="str">
            <v>Công ty TNHH QA-LAB Việt Nam</v>
          </cell>
          <cell r="K1220" t="str">
            <v>Quimica Clinica Aplicada, S.A.</v>
          </cell>
          <cell r="L1220" t="str">
            <v>Tây Ban Nha</v>
          </cell>
          <cell r="M1220" t="str">
            <v/>
          </cell>
          <cell r="N1220" t="str">
            <v>180002490/PCBA-HN</v>
          </cell>
          <cell r="O1220">
            <v>350000</v>
          </cell>
          <cell r="P1220">
            <v>350000</v>
          </cell>
          <cell r="Q1220">
            <v>350000</v>
          </cell>
          <cell r="R1220">
            <v>350000</v>
          </cell>
          <cell r="S1220" t="str">
            <v>232470</v>
          </cell>
          <cell r="T1220" t="str">
            <v>1064/QĐ-BVQY103</v>
          </cell>
          <cell r="U1220">
            <v>46873</v>
          </cell>
          <cell r="V1220">
            <v>80</v>
          </cell>
          <cell r="W1220">
            <v>28000000</v>
          </cell>
          <cell r="X1220">
            <v>0</v>
          </cell>
          <cell r="Y1220">
            <v>0</v>
          </cell>
          <cell r="Z1220">
            <v>0</v>
          </cell>
          <cell r="AA1220">
            <v>350000</v>
          </cell>
          <cell r="AB1220">
            <v>0</v>
          </cell>
          <cell r="AC1220">
            <v>80</v>
          </cell>
          <cell r="AD1220">
            <v>350000</v>
          </cell>
          <cell r="AE1220">
            <v>28000000</v>
          </cell>
          <cell r="AF1220">
            <v>0</v>
          </cell>
          <cell r="AG1220">
            <v>0</v>
          </cell>
          <cell r="AJ1220">
            <v>345856</v>
          </cell>
          <cell r="AK1220">
            <v>40</v>
          </cell>
        </row>
        <row r="1221">
          <cell r="E1221" t="str">
            <v>QC cho xét nghiệm Ammonia (2 levels)</v>
          </cell>
          <cell r="F1221" t="str">
            <v>Y08330
Ammonia Control Set (2 Levels)</v>
          </cell>
          <cell r="H1221" t="str">
            <v>Hộp</v>
          </cell>
          <cell r="I1221" t="str">
            <v/>
          </cell>
          <cell r="J1221" t="str">
            <v>Công ty TNHH Thiết bị Minh Tâm</v>
          </cell>
          <cell r="K1221" t="str">
            <v>Dialab/Áo</v>
          </cell>
          <cell r="L1221" t="str">
            <v>Áo</v>
          </cell>
          <cell r="M1221" t="str">
            <v/>
          </cell>
          <cell r="N1221" t="str">
            <v>220001426/PCBB-BYT</v>
          </cell>
          <cell r="O1221">
            <v>1841700</v>
          </cell>
          <cell r="P1221">
            <v>1841700</v>
          </cell>
          <cell r="Q1221">
            <v>1841700</v>
          </cell>
          <cell r="R1221">
            <v>1841700</v>
          </cell>
          <cell r="S1221" t="str">
            <v>01241122</v>
          </cell>
          <cell r="T1221" t="str">
            <v>90/QĐ-BVQY103</v>
          </cell>
          <cell r="U1221">
            <v>45930</v>
          </cell>
          <cell r="V1221">
            <v>0</v>
          </cell>
          <cell r="W1221">
            <v>0</v>
          </cell>
          <cell r="X1221">
            <v>1</v>
          </cell>
          <cell r="Y1221">
            <v>1</v>
          </cell>
          <cell r="Z1221">
            <v>0</v>
          </cell>
          <cell r="AA1221">
            <v>1841700</v>
          </cell>
          <cell r="AB1221">
            <v>1841700</v>
          </cell>
          <cell r="AC1221">
            <v>1</v>
          </cell>
          <cell r="AD1221">
            <v>1841700</v>
          </cell>
          <cell r="AE1221">
            <v>1841700</v>
          </cell>
          <cell r="AF1221">
            <v>0</v>
          </cell>
          <cell r="AG1221">
            <v>0</v>
          </cell>
          <cell r="AJ1221">
            <v>527983</v>
          </cell>
          <cell r="AK1221">
            <v>2</v>
          </cell>
        </row>
        <row r="1222">
          <cell r="E1222" t="str">
            <v>QC cho xét nghiệm Ammonia (2 levels)</v>
          </cell>
          <cell r="F1222" t="str">
            <v>Y08330
Ammonia Control Set (2 Levels)</v>
          </cell>
          <cell r="H1222" t="str">
            <v>Hộp</v>
          </cell>
          <cell r="I1222" t="str">
            <v/>
          </cell>
          <cell r="J1222" t="str">
            <v>Công ty TNHH Thiết bị Minh Tâm</v>
          </cell>
          <cell r="K1222" t="str">
            <v>Dialab/Áo</v>
          </cell>
          <cell r="L1222" t="str">
            <v>Áo</v>
          </cell>
          <cell r="M1222" t="str">
            <v/>
          </cell>
          <cell r="N1222" t="str">
            <v>220001426/PCBB-BYT</v>
          </cell>
          <cell r="O1222">
            <v>1841700</v>
          </cell>
          <cell r="P1222">
            <v>1841700</v>
          </cell>
          <cell r="Q1222">
            <v>1841700</v>
          </cell>
          <cell r="R1222">
            <v>1841700</v>
          </cell>
          <cell r="S1222" t="str">
            <v>01231112</v>
          </cell>
          <cell r="T1222" t="str">
            <v>2851/QĐ-BVQY103</v>
          </cell>
          <cell r="U1222">
            <v>45688</v>
          </cell>
          <cell r="V1222">
            <v>0</v>
          </cell>
          <cell r="W1222">
            <v>0</v>
          </cell>
          <cell r="X1222">
            <v>1</v>
          </cell>
          <cell r="Y1222">
            <v>1</v>
          </cell>
          <cell r="Z1222">
            <v>0</v>
          </cell>
          <cell r="AA1222">
            <v>1841700</v>
          </cell>
          <cell r="AB1222">
            <v>1841700</v>
          </cell>
          <cell r="AC1222">
            <v>1</v>
          </cell>
          <cell r="AD1222">
            <v>1841700</v>
          </cell>
          <cell r="AE1222">
            <v>1841700</v>
          </cell>
          <cell r="AF1222">
            <v>0</v>
          </cell>
          <cell r="AG1222">
            <v>0</v>
          </cell>
          <cell r="AJ1222">
            <v>387248</v>
          </cell>
          <cell r="AK1222">
            <v>2</v>
          </cell>
        </row>
        <row r="1223">
          <cell r="E1223" t="str">
            <v>QC cho xét nghiệm sinh hóa thường quy mức bệnh lý</v>
          </cell>
          <cell r="F1223" t="str">
            <v>Diacon P; D98482SV</v>
          </cell>
          <cell r="H1223" t="str">
            <v>Hộp</v>
          </cell>
          <cell r="I1223" t="str">
            <v/>
          </cell>
          <cell r="J1223" t="str">
            <v>Công ty TNHH Thiết bị Minh Tâm</v>
          </cell>
          <cell r="K1223" t="str">
            <v>Dialab/Áo</v>
          </cell>
          <cell r="L1223" t="str">
            <v>Áo</v>
          </cell>
          <cell r="M1223" t="str">
            <v/>
          </cell>
          <cell r="N1223" t="str">
            <v>2100839ĐKLH/BYT-TB-CT</v>
          </cell>
          <cell r="O1223">
            <v>791700</v>
          </cell>
          <cell r="P1223">
            <v>791700</v>
          </cell>
          <cell r="Q1223">
            <v>791700</v>
          </cell>
          <cell r="R1223">
            <v>791700</v>
          </cell>
          <cell r="S1223" t="str">
            <v>01241228</v>
          </cell>
          <cell r="T1223" t="str">
            <v>743/QĐ-BVQY103</v>
          </cell>
          <cell r="U1223">
            <v>46112</v>
          </cell>
          <cell r="V1223">
            <v>0</v>
          </cell>
          <cell r="W1223">
            <v>0</v>
          </cell>
          <cell r="X1223">
            <v>1</v>
          </cell>
          <cell r="Y1223">
            <v>1</v>
          </cell>
          <cell r="Z1223">
            <v>0</v>
          </cell>
          <cell r="AA1223">
            <v>791700</v>
          </cell>
          <cell r="AB1223">
            <v>791700</v>
          </cell>
          <cell r="AC1223">
            <v>1</v>
          </cell>
          <cell r="AD1223">
            <v>791700</v>
          </cell>
          <cell r="AE1223">
            <v>791700</v>
          </cell>
          <cell r="AF1223">
            <v>0</v>
          </cell>
          <cell r="AG1223">
            <v>0</v>
          </cell>
          <cell r="AJ1223">
            <v>543290</v>
          </cell>
          <cell r="AK1223">
            <v>1</v>
          </cell>
        </row>
        <row r="1224">
          <cell r="E1224" t="str">
            <v>QC cho xét nghiệm sinh hóa thường quy mức bình thường</v>
          </cell>
          <cell r="F1224" t="str">
            <v>Diacon N; D98481SV</v>
          </cell>
          <cell r="H1224" t="str">
            <v>Hộp</v>
          </cell>
          <cell r="I1224" t="str">
            <v/>
          </cell>
          <cell r="J1224" t="str">
            <v>Công ty TNHH Thiết bị Minh Tâm</v>
          </cell>
          <cell r="K1224" t="str">
            <v>Dialab/Áo</v>
          </cell>
          <cell r="L1224" t="str">
            <v>Áo</v>
          </cell>
          <cell r="M1224" t="str">
            <v/>
          </cell>
          <cell r="N1224" t="str">
            <v>2100839ĐKLH/BYT-TB-CT</v>
          </cell>
          <cell r="O1224">
            <v>727650</v>
          </cell>
          <cell r="P1224">
            <v>727650</v>
          </cell>
          <cell r="Q1224">
            <v>727650</v>
          </cell>
          <cell r="R1224">
            <v>727650</v>
          </cell>
          <cell r="S1224" t="str">
            <v>01241125</v>
          </cell>
          <cell r="T1224" t="str">
            <v>743/QĐ-BVQY103</v>
          </cell>
          <cell r="U1224">
            <v>46112</v>
          </cell>
          <cell r="V1224">
            <v>0</v>
          </cell>
          <cell r="W1224">
            <v>0</v>
          </cell>
          <cell r="X1224">
            <v>1</v>
          </cell>
          <cell r="Y1224">
            <v>1</v>
          </cell>
          <cell r="Z1224">
            <v>0</v>
          </cell>
          <cell r="AA1224">
            <v>727650</v>
          </cell>
          <cell r="AB1224">
            <v>727650</v>
          </cell>
          <cell r="AC1224">
            <v>1</v>
          </cell>
          <cell r="AD1224">
            <v>727650</v>
          </cell>
          <cell r="AE1224">
            <v>727650</v>
          </cell>
          <cell r="AF1224">
            <v>0</v>
          </cell>
          <cell r="AG1224">
            <v>0</v>
          </cell>
          <cell r="AJ1224">
            <v>543289</v>
          </cell>
          <cell r="AK1224">
            <v>1</v>
          </cell>
        </row>
        <row r="1225">
          <cell r="E1225" t="str">
            <v>Rapid Anti-HIV Test (Test nhanh phát hiện kháng thể virus HIV 1 và 2)</v>
          </cell>
          <cell r="F1225" t="str">
            <v>Rapid Anti-HIV Test, ITP02006-TC40</v>
          </cell>
          <cell r="H1225" t="str">
            <v>Test</v>
          </cell>
          <cell r="I1225" t="str">
            <v/>
          </cell>
          <cell r="J1225" t="str">
            <v>Công ty cổ phần BCN Việt Nam</v>
          </cell>
          <cell r="K1225" t="str">
            <v>InTec Products, Inc</v>
          </cell>
          <cell r="L1225" t="str">
            <v>Trung Quốc</v>
          </cell>
          <cell r="M1225" t="str">
            <v/>
          </cell>
          <cell r="N1225" t="str">
            <v>2404752ĐKLH/BYT-HTTB</v>
          </cell>
          <cell r="O1225">
            <v>19000</v>
          </cell>
          <cell r="P1225">
            <v>19000</v>
          </cell>
          <cell r="Q1225">
            <v>19000</v>
          </cell>
          <cell r="R1225">
            <v>19000</v>
          </cell>
          <cell r="S1225" t="str">
            <v>GJ240101427</v>
          </cell>
          <cell r="T1225" t="str">
            <v>537/QĐ-BVQY103</v>
          </cell>
          <cell r="U1225">
            <v>46326</v>
          </cell>
          <cell r="V1225">
            <v>0</v>
          </cell>
          <cell r="W1225">
            <v>0</v>
          </cell>
          <cell r="X1225">
            <v>1480</v>
          </cell>
          <cell r="Y1225">
            <v>1480</v>
          </cell>
          <cell r="Z1225">
            <v>0</v>
          </cell>
          <cell r="AA1225">
            <v>19000</v>
          </cell>
          <cell r="AB1225">
            <v>28120000</v>
          </cell>
          <cell r="AC1225">
            <v>1480</v>
          </cell>
          <cell r="AD1225">
            <v>19000</v>
          </cell>
          <cell r="AE1225">
            <v>28120000</v>
          </cell>
          <cell r="AF1225">
            <v>0</v>
          </cell>
          <cell r="AG1225">
            <v>0</v>
          </cell>
          <cell r="AJ1225">
            <v>534931</v>
          </cell>
          <cell r="AK1225">
            <v>10320</v>
          </cell>
        </row>
        <row r="1226">
          <cell r="E1226" t="str">
            <v>Rapid Anti-HIV Test (Test nhanh phát hiện kháng thể virus HIV 1 và 2)</v>
          </cell>
          <cell r="F1226" t="str">
            <v>Rapid Anti-HIV Test, ITP02006-TC40</v>
          </cell>
          <cell r="H1226" t="str">
            <v>Test</v>
          </cell>
          <cell r="I1226" t="str">
            <v/>
          </cell>
          <cell r="J1226" t="str">
            <v>Công ty cổ phần BCN Việt Nam</v>
          </cell>
          <cell r="K1226" t="str">
            <v>InTec Products, Inc</v>
          </cell>
          <cell r="L1226" t="str">
            <v>Trung Quốc</v>
          </cell>
          <cell r="M1226" t="str">
            <v/>
          </cell>
          <cell r="N1226" t="str">
            <v>2404752ĐKLH/BYT-HTTB</v>
          </cell>
          <cell r="O1226">
            <v>19000</v>
          </cell>
          <cell r="P1226">
            <v>19000</v>
          </cell>
          <cell r="Q1226">
            <v>19000</v>
          </cell>
          <cell r="R1226">
            <v>19000</v>
          </cell>
          <cell r="S1226" t="str">
            <v>GJ24101427</v>
          </cell>
          <cell r="T1226" t="str">
            <v>537/QĐ-BVQY103</v>
          </cell>
          <cell r="U1226">
            <v>46326</v>
          </cell>
          <cell r="V1226">
            <v>0</v>
          </cell>
          <cell r="W1226">
            <v>0</v>
          </cell>
          <cell r="X1226">
            <v>3320</v>
          </cell>
          <cell r="Y1226">
            <v>3320</v>
          </cell>
          <cell r="Z1226">
            <v>0</v>
          </cell>
          <cell r="AA1226">
            <v>19000</v>
          </cell>
          <cell r="AB1226">
            <v>63080000</v>
          </cell>
          <cell r="AC1226">
            <v>3320</v>
          </cell>
          <cell r="AD1226">
            <v>19000</v>
          </cell>
          <cell r="AE1226">
            <v>63080000</v>
          </cell>
          <cell r="AF1226">
            <v>0</v>
          </cell>
          <cell r="AG1226">
            <v>0</v>
          </cell>
          <cell r="AJ1226">
            <v>530388</v>
          </cell>
          <cell r="AK1226">
            <v>10320</v>
          </cell>
        </row>
        <row r="1227">
          <cell r="E1227" t="str">
            <v>Rapid Anti-HIV Test (Test nhanh phát hiện kháng thể virus HIV 1 và 2)</v>
          </cell>
          <cell r="F1227" t="str">
            <v>Rapid Anti-HIV Test, ITP02006-TC40</v>
          </cell>
          <cell r="H1227" t="str">
            <v>Test</v>
          </cell>
          <cell r="I1227" t="str">
            <v/>
          </cell>
          <cell r="J1227" t="str">
            <v>Công ty cổ phần BCN Việt Nam</v>
          </cell>
          <cell r="K1227" t="str">
            <v>InTec Products, Inc</v>
          </cell>
          <cell r="L1227" t="str">
            <v>Trung Quốc</v>
          </cell>
          <cell r="M1227" t="str">
            <v/>
          </cell>
          <cell r="N1227" t="str">
            <v>2404752ĐKLH/BYT-HTTB</v>
          </cell>
          <cell r="O1227">
            <v>19000</v>
          </cell>
          <cell r="P1227">
            <v>19000</v>
          </cell>
          <cell r="Q1227">
            <v>19000</v>
          </cell>
          <cell r="R1227">
            <v>19000</v>
          </cell>
          <cell r="S1227" t="str">
            <v>Gj24101427</v>
          </cell>
          <cell r="T1227" t="str">
            <v>537/QĐ-BVQY103</v>
          </cell>
          <cell r="U1227">
            <v>46326</v>
          </cell>
          <cell r="V1227">
            <v>0</v>
          </cell>
          <cell r="W1227">
            <v>0</v>
          </cell>
          <cell r="X1227">
            <v>920</v>
          </cell>
          <cell r="Y1227">
            <v>920</v>
          </cell>
          <cell r="Z1227">
            <v>0</v>
          </cell>
          <cell r="AA1227">
            <v>19000</v>
          </cell>
          <cell r="AB1227">
            <v>17480000</v>
          </cell>
          <cell r="AC1227">
            <v>920</v>
          </cell>
          <cell r="AD1227">
            <v>19000</v>
          </cell>
          <cell r="AE1227">
            <v>17480000</v>
          </cell>
          <cell r="AF1227">
            <v>0</v>
          </cell>
          <cell r="AG1227">
            <v>0</v>
          </cell>
          <cell r="AJ1227">
            <v>530387</v>
          </cell>
          <cell r="AK1227">
            <v>10320</v>
          </cell>
        </row>
        <row r="1228">
          <cell r="E1228" t="str">
            <v>Rapid Anti-HIV Test (Test nhanh phát hiện kháng thể virus HIV 1 và 2)</v>
          </cell>
          <cell r="F1228" t="str">
            <v>Rapid Anti-HIV Test, ITP02006-TC40</v>
          </cell>
          <cell r="H1228" t="str">
            <v>Test</v>
          </cell>
          <cell r="I1228" t="str">
            <v/>
          </cell>
          <cell r="J1228" t="str">
            <v>Công ty cổ phần BCN Việt Nam</v>
          </cell>
          <cell r="K1228" t="str">
            <v>InTec Products, Inc</v>
          </cell>
          <cell r="L1228" t="str">
            <v>Trung Quốc</v>
          </cell>
          <cell r="M1228" t="str">
            <v/>
          </cell>
          <cell r="N1228" t="str">
            <v>QLSP-
0563-12</v>
          </cell>
          <cell r="O1228">
            <v>19000</v>
          </cell>
          <cell r="P1228">
            <v>19000</v>
          </cell>
          <cell r="Q1228">
            <v>19000</v>
          </cell>
          <cell r="R1228">
            <v>19000</v>
          </cell>
          <cell r="S1228" t="str">
            <v>GJ24081020</v>
          </cell>
          <cell r="T1228" t="str">
            <v>2965/QĐ-BVQY103</v>
          </cell>
          <cell r="U1228">
            <v>46265</v>
          </cell>
          <cell r="V1228">
            <v>0</v>
          </cell>
          <cell r="W1228">
            <v>0</v>
          </cell>
          <cell r="X1228">
            <v>2120</v>
          </cell>
          <cell r="Y1228">
            <v>2120</v>
          </cell>
          <cell r="Z1228">
            <v>0</v>
          </cell>
          <cell r="AA1228">
            <v>19000</v>
          </cell>
          <cell r="AB1228">
            <v>40280000</v>
          </cell>
          <cell r="AC1228">
            <v>2120</v>
          </cell>
          <cell r="AD1228">
            <v>19000</v>
          </cell>
          <cell r="AE1228">
            <v>40280000</v>
          </cell>
          <cell r="AF1228">
            <v>0</v>
          </cell>
          <cell r="AG1228">
            <v>0</v>
          </cell>
          <cell r="AJ1228">
            <v>518809</v>
          </cell>
          <cell r="AK1228">
            <v>10320</v>
          </cell>
        </row>
        <row r="1229">
          <cell r="E1229" t="str">
            <v>Rapid Anti-HIV Test (Test nhanh phát hiện kháng thể virus HIV 1 và 2)</v>
          </cell>
          <cell r="F1229" t="str">
            <v>Rapid Anti-HIV Test, ITP02006-TC40</v>
          </cell>
          <cell r="H1229" t="str">
            <v>Test</v>
          </cell>
          <cell r="I1229" t="str">
            <v/>
          </cell>
          <cell r="J1229" t="str">
            <v>Công ty cổ phần BCN Việt Nam</v>
          </cell>
          <cell r="K1229" t="str">
            <v>InTec Products, Inc</v>
          </cell>
          <cell r="L1229" t="str">
            <v>Trung Quốc</v>
          </cell>
          <cell r="M1229" t="str">
            <v/>
          </cell>
          <cell r="N1229" t="str">
            <v>QLSP-
0563-12</v>
          </cell>
          <cell r="O1229">
            <v>19000</v>
          </cell>
          <cell r="P1229">
            <v>19000</v>
          </cell>
          <cell r="Q1229">
            <v>19000</v>
          </cell>
          <cell r="R1229">
            <v>19000</v>
          </cell>
          <cell r="S1229" t="str">
            <v>GJ24050698</v>
          </cell>
          <cell r="T1229" t="str">
            <v>2965/QĐ-BVQY103</v>
          </cell>
          <cell r="U1229">
            <v>46172</v>
          </cell>
          <cell r="V1229">
            <v>0</v>
          </cell>
          <cell r="W1229">
            <v>0</v>
          </cell>
          <cell r="X1229">
            <v>2480</v>
          </cell>
          <cell r="Y1229">
            <v>2480</v>
          </cell>
          <cell r="Z1229">
            <v>0</v>
          </cell>
          <cell r="AA1229">
            <v>19000</v>
          </cell>
          <cell r="AB1229">
            <v>47120000</v>
          </cell>
          <cell r="AC1229">
            <v>2480</v>
          </cell>
          <cell r="AD1229">
            <v>19000</v>
          </cell>
          <cell r="AE1229">
            <v>47120000</v>
          </cell>
          <cell r="AF1229">
            <v>0</v>
          </cell>
          <cell r="AG1229">
            <v>0</v>
          </cell>
          <cell r="AJ1229">
            <v>390519</v>
          </cell>
          <cell r="AK1229">
            <v>10320</v>
          </cell>
        </row>
        <row r="1230">
          <cell r="E1230" t="str">
            <v>Sinh phẩm xét nghiệm định lượng kháng thể kháng HLA lớp 1</v>
          </cell>
          <cell r="F1230" t="str">
            <v>LABScreen™ Single Antigen HLA Class I - Combi; LS1A04</v>
          </cell>
          <cell r="H1230" t="str">
            <v>Hộp</v>
          </cell>
          <cell r="I1230" t="str">
            <v/>
          </cell>
          <cell r="J1230" t="str">
            <v>Công ty TNHH Thiết Bị Khoa Học Kỹ Thuật Hóa Sinh</v>
          </cell>
          <cell r="K1230" t="str">
            <v>One Lambda</v>
          </cell>
          <cell r="L1230" t="str">
            <v>Mỹ</v>
          </cell>
          <cell r="M1230" t="str">
            <v/>
          </cell>
          <cell r="N1230" t="str">
            <v>Số công bố: 180000403/PCBA-HCM</v>
          </cell>
          <cell r="O1230">
            <v>131985000</v>
          </cell>
          <cell r="P1230">
            <v>131985000</v>
          </cell>
          <cell r="Q1230">
            <v>131985000</v>
          </cell>
          <cell r="R1230">
            <v>131985000</v>
          </cell>
          <cell r="S1230" t="str">
            <v>015</v>
          </cell>
          <cell r="T1230" t="str">
            <v>779/QĐ-BVQY103</v>
          </cell>
          <cell r="U1230">
            <v>46332</v>
          </cell>
          <cell r="V1230">
            <v>0</v>
          </cell>
          <cell r="W1230">
            <v>0</v>
          </cell>
          <cell r="X1230">
            <v>2</v>
          </cell>
          <cell r="Y1230">
            <v>2</v>
          </cell>
          <cell r="Z1230">
            <v>0</v>
          </cell>
          <cell r="AA1230">
            <v>131985000</v>
          </cell>
          <cell r="AB1230">
            <v>263970000</v>
          </cell>
          <cell r="AC1230">
            <v>2</v>
          </cell>
          <cell r="AD1230">
            <v>131985000</v>
          </cell>
          <cell r="AE1230">
            <v>263970000</v>
          </cell>
          <cell r="AF1230">
            <v>0</v>
          </cell>
          <cell r="AG1230">
            <v>0</v>
          </cell>
          <cell r="AJ1230">
            <v>537774</v>
          </cell>
          <cell r="AK1230">
            <v>2</v>
          </cell>
        </row>
        <row r="1231">
          <cell r="E1231" t="str">
            <v>Sinh phẩm xét nghiệm định lượng kháng thể kháng HLA lớp 2</v>
          </cell>
          <cell r="F1231" t="str">
            <v>LABScreen™ Single Antigen HLA Class II - Group 1;  LS2A01</v>
          </cell>
          <cell r="H1231" t="str">
            <v>Hộp</v>
          </cell>
          <cell r="I1231" t="str">
            <v/>
          </cell>
          <cell r="J1231" t="str">
            <v>Công ty TNHH Thiết Bị Khoa Học Kỹ Thuật Hóa Sinh</v>
          </cell>
          <cell r="K1231" t="str">
            <v>One Lambda</v>
          </cell>
          <cell r="L1231" t="str">
            <v>Mỹ</v>
          </cell>
          <cell r="M1231" t="str">
            <v/>
          </cell>
          <cell r="N1231" t="str">
            <v>Số công bố: 180000403/PCBA-HCM</v>
          </cell>
          <cell r="O1231">
            <v>104075000</v>
          </cell>
          <cell r="P1231">
            <v>104075000</v>
          </cell>
          <cell r="Q1231">
            <v>104075000</v>
          </cell>
          <cell r="R1231">
            <v>104075000</v>
          </cell>
          <cell r="S1231" t="str">
            <v>017</v>
          </cell>
          <cell r="T1231" t="str">
            <v>779/QĐ-BVQY103</v>
          </cell>
          <cell r="U1231">
            <v>46492</v>
          </cell>
          <cell r="V1231">
            <v>0</v>
          </cell>
          <cell r="W1231">
            <v>0</v>
          </cell>
          <cell r="X1231">
            <v>2</v>
          </cell>
          <cell r="Y1231">
            <v>2</v>
          </cell>
          <cell r="Z1231">
            <v>0</v>
          </cell>
          <cell r="AA1231">
            <v>104075000</v>
          </cell>
          <cell r="AB1231">
            <v>208150000</v>
          </cell>
          <cell r="AC1231">
            <v>2</v>
          </cell>
          <cell r="AD1231">
            <v>104075000</v>
          </cell>
          <cell r="AE1231">
            <v>208150000</v>
          </cell>
          <cell r="AF1231">
            <v>0</v>
          </cell>
          <cell r="AG1231">
            <v>0</v>
          </cell>
          <cell r="AJ1231">
            <v>537777</v>
          </cell>
          <cell r="AK1231">
            <v>2</v>
          </cell>
        </row>
        <row r="1232">
          <cell r="E1232" t="str">
            <v>Sinh phẩm Xét nghiệm kháng thể kháng HLA Class I</v>
          </cell>
          <cell r="F1232" t="str">
            <v>LABScreen™ PRA Class I; LS1PRA</v>
          </cell>
          <cell r="H1232" t="str">
            <v>Hộp</v>
          </cell>
          <cell r="I1232" t="str">
            <v/>
          </cell>
          <cell r="J1232" t="str">
            <v>Công ty TNHH Thiết Bị Khoa Học Kỹ Thuật Hóa Sinh</v>
          </cell>
          <cell r="K1232" t="str">
            <v>One Lambda</v>
          </cell>
          <cell r="L1232" t="str">
            <v>Mỹ</v>
          </cell>
          <cell r="M1232" t="str">
            <v/>
          </cell>
          <cell r="N1232" t="str">
            <v>Số công bố: 180000403/PCBA-HCM</v>
          </cell>
          <cell r="O1232">
            <v>49712500</v>
          </cell>
          <cell r="P1232">
            <v>49712500</v>
          </cell>
          <cell r="Q1232">
            <v>49712500</v>
          </cell>
          <cell r="R1232">
            <v>49712500</v>
          </cell>
          <cell r="S1232" t="str">
            <v>021</v>
          </cell>
          <cell r="T1232" t="str">
            <v>779/QĐ-BVQY103</v>
          </cell>
          <cell r="U1232">
            <v>46367</v>
          </cell>
          <cell r="V1232">
            <v>0</v>
          </cell>
          <cell r="W1232">
            <v>0</v>
          </cell>
          <cell r="X1232">
            <v>9</v>
          </cell>
          <cell r="Y1232">
            <v>9</v>
          </cell>
          <cell r="Z1232">
            <v>0</v>
          </cell>
          <cell r="AA1232">
            <v>49712500</v>
          </cell>
          <cell r="AB1232">
            <v>447412500</v>
          </cell>
          <cell r="AC1232">
            <v>9</v>
          </cell>
          <cell r="AD1232">
            <v>49712500</v>
          </cell>
          <cell r="AE1232">
            <v>447412500</v>
          </cell>
          <cell r="AF1232">
            <v>0</v>
          </cell>
          <cell r="AG1232">
            <v>0</v>
          </cell>
          <cell r="AJ1232">
            <v>537775</v>
          </cell>
          <cell r="AK1232">
            <v>9</v>
          </cell>
        </row>
        <row r="1233">
          <cell r="E1233" t="str">
            <v>Sinh phẩm Xét nghiệm kháng thể kháng HLA Class II</v>
          </cell>
          <cell r="F1233" t="str">
            <v>LABScreen™ PRA Class II; LS2PRA</v>
          </cell>
          <cell r="H1233" t="str">
            <v>Hộp</v>
          </cell>
          <cell r="I1233" t="str">
            <v/>
          </cell>
          <cell r="J1233" t="str">
            <v>Công ty TNHH Thiết Bị Khoa Học Kỹ Thuật Hóa Sinh</v>
          </cell>
          <cell r="K1233" t="str">
            <v>One Lambda</v>
          </cell>
          <cell r="L1233" t="str">
            <v>Mỹ</v>
          </cell>
          <cell r="M1233" t="str">
            <v/>
          </cell>
          <cell r="N1233" t="str">
            <v>Số công bố: 180000403/PCBA-HCM</v>
          </cell>
          <cell r="O1233">
            <v>39007500</v>
          </cell>
          <cell r="P1233">
            <v>39007500</v>
          </cell>
          <cell r="Q1233">
            <v>39007500</v>
          </cell>
          <cell r="R1233">
            <v>39007500</v>
          </cell>
          <cell r="S1233" t="str">
            <v>021</v>
          </cell>
          <cell r="T1233" t="str">
            <v>779/QĐ-BVQY103</v>
          </cell>
          <cell r="U1233">
            <v>46599</v>
          </cell>
          <cell r="V1233">
            <v>0</v>
          </cell>
          <cell r="W1233">
            <v>0</v>
          </cell>
          <cell r="X1233">
            <v>4</v>
          </cell>
          <cell r="Y1233">
            <v>4</v>
          </cell>
          <cell r="Z1233">
            <v>0</v>
          </cell>
          <cell r="AA1233">
            <v>39007500</v>
          </cell>
          <cell r="AB1233">
            <v>156030000</v>
          </cell>
          <cell r="AC1233">
            <v>4</v>
          </cell>
          <cell r="AD1233">
            <v>39007500</v>
          </cell>
          <cell r="AE1233">
            <v>156030000</v>
          </cell>
          <cell r="AF1233">
            <v>0</v>
          </cell>
          <cell r="AG1233">
            <v>0</v>
          </cell>
          <cell r="AJ1233">
            <v>543024</v>
          </cell>
          <cell r="AK1233">
            <v>9</v>
          </cell>
        </row>
        <row r="1234">
          <cell r="E1234" t="str">
            <v>Sinh phẩm Xét nghiệm kháng thể kháng HLA Class II</v>
          </cell>
          <cell r="F1234" t="str">
            <v>LABScreen™ PRA Class II; LS2PRA</v>
          </cell>
          <cell r="H1234" t="str">
            <v>Hộp</v>
          </cell>
          <cell r="I1234" t="str">
            <v/>
          </cell>
          <cell r="J1234" t="str">
            <v>Công ty TNHH Thiết Bị Khoa Học Kỹ Thuật Hóa Sinh</v>
          </cell>
          <cell r="K1234" t="str">
            <v>One Lambda</v>
          </cell>
          <cell r="L1234" t="str">
            <v>Mỹ</v>
          </cell>
          <cell r="M1234" t="str">
            <v/>
          </cell>
          <cell r="N1234" t="str">
            <v>Số công bố: 180000403/PCBA-HCM</v>
          </cell>
          <cell r="O1234">
            <v>39007500</v>
          </cell>
          <cell r="P1234">
            <v>39007500</v>
          </cell>
          <cell r="Q1234">
            <v>39007500</v>
          </cell>
          <cell r="R1234">
            <v>39007500</v>
          </cell>
          <cell r="S1234" t="str">
            <v>020</v>
          </cell>
          <cell r="T1234" t="str">
            <v>779/QĐ-BVQY103</v>
          </cell>
          <cell r="U1234">
            <v>46255</v>
          </cell>
          <cell r="V1234">
            <v>0</v>
          </cell>
          <cell r="W1234">
            <v>0</v>
          </cell>
          <cell r="X1234">
            <v>5</v>
          </cell>
          <cell r="Y1234">
            <v>5</v>
          </cell>
          <cell r="Z1234">
            <v>0</v>
          </cell>
          <cell r="AA1234">
            <v>39007500</v>
          </cell>
          <cell r="AB1234">
            <v>195037500</v>
          </cell>
          <cell r="AC1234">
            <v>5</v>
          </cell>
          <cell r="AD1234">
            <v>39007500</v>
          </cell>
          <cell r="AE1234">
            <v>195037500</v>
          </cell>
          <cell r="AF1234">
            <v>0</v>
          </cell>
          <cell r="AG1234">
            <v>0</v>
          </cell>
          <cell r="AJ1234">
            <v>537776</v>
          </cell>
          <cell r="AK1234">
            <v>9</v>
          </cell>
        </row>
        <row r="1235">
          <cell r="E1235" t="str">
            <v>Strongyloides - Giun lươn</v>
          </cell>
          <cell r="F1235" t="str">
            <v>Strongyloides IgG; 7051184</v>
          </cell>
          <cell r="H1235" t="str">
            <v>Hộp</v>
          </cell>
          <cell r="I1235" t="str">
            <v/>
          </cell>
          <cell r="J1235" t="str">
            <v>Công ty TNHH Thiết bị Khoa học kỹ thuật Quang Phát</v>
          </cell>
          <cell r="K1235" t="str">
            <v>Immunocentrix</v>
          </cell>
          <cell r="L1235" t="str">
            <v>Mỹ</v>
          </cell>
          <cell r="M1235" t="str">
            <v/>
          </cell>
          <cell r="N1235" t="str">
            <v>220003579/PCBB-HCM</v>
          </cell>
          <cell r="O1235">
            <v>3300000</v>
          </cell>
          <cell r="P1235">
            <v>3300000</v>
          </cell>
          <cell r="Q1235">
            <v>3300000</v>
          </cell>
          <cell r="R1235">
            <v>3300000</v>
          </cell>
          <cell r="S1235" t="str">
            <v>2655</v>
          </cell>
          <cell r="T1235" t="str">
            <v>4883/QĐ-BVQY103</v>
          </cell>
          <cell r="U1235">
            <v>46112</v>
          </cell>
          <cell r="V1235">
            <v>0</v>
          </cell>
          <cell r="W1235">
            <v>0</v>
          </cell>
          <cell r="X1235">
            <v>4</v>
          </cell>
          <cell r="Y1235">
            <v>4</v>
          </cell>
          <cell r="Z1235">
            <v>0</v>
          </cell>
          <cell r="AA1235">
            <v>3300000</v>
          </cell>
          <cell r="AB1235">
            <v>13200000</v>
          </cell>
          <cell r="AC1235">
            <v>4</v>
          </cell>
          <cell r="AD1235">
            <v>3300000</v>
          </cell>
          <cell r="AE1235">
            <v>13200000</v>
          </cell>
          <cell r="AF1235">
            <v>0</v>
          </cell>
          <cell r="AG1235">
            <v>0</v>
          </cell>
          <cell r="AJ1235">
            <v>534843</v>
          </cell>
          <cell r="AK1235">
            <v>4</v>
          </cell>
        </row>
        <row r="1236">
          <cell r="E1236" t="str">
            <v>Test nhanh Cúm A/B</v>
          </cell>
          <cell r="F1236" t="str">
            <v>Influenza A/B Antigen Rapid Test</v>
          </cell>
          <cell r="H1236" t="str">
            <v>Test</v>
          </cell>
          <cell r="I1236" t="str">
            <v/>
          </cell>
          <cell r="J1236" t="str">
            <v>Công ty Cổ phần Thương mại Thiên Lương</v>
          </cell>
          <cell r="K1236" t="str">
            <v>GeneSign Biotech (Xiamen) Co., Ltd</v>
          </cell>
          <cell r="L1236" t="str">
            <v>Trung Quốc</v>
          </cell>
          <cell r="M1236" t="str">
            <v/>
          </cell>
          <cell r="N1236" t="str">
            <v>2403546ĐKLH/BYT-HTTB</v>
          </cell>
          <cell r="O1236">
            <v>29400</v>
          </cell>
          <cell r="P1236">
            <v>29400</v>
          </cell>
          <cell r="Q1236">
            <v>29400</v>
          </cell>
          <cell r="R1236">
            <v>29400</v>
          </cell>
          <cell r="S1236" t="str">
            <v>2025022101</v>
          </cell>
          <cell r="T1236" t="str">
            <v>823/QĐ_BVQY103</v>
          </cell>
          <cell r="U1236">
            <v>46438</v>
          </cell>
          <cell r="V1236">
            <v>0</v>
          </cell>
          <cell r="W1236">
            <v>0</v>
          </cell>
          <cell r="X1236">
            <v>15</v>
          </cell>
          <cell r="Y1236">
            <v>15</v>
          </cell>
          <cell r="Z1236">
            <v>0</v>
          </cell>
          <cell r="AA1236">
            <v>29400</v>
          </cell>
          <cell r="AB1236">
            <v>441000</v>
          </cell>
          <cell r="AC1236">
            <v>15</v>
          </cell>
          <cell r="AD1236">
            <v>29400</v>
          </cell>
          <cell r="AE1236">
            <v>441000</v>
          </cell>
          <cell r="AF1236">
            <v>0</v>
          </cell>
          <cell r="AG1236">
            <v>0</v>
          </cell>
          <cell r="AJ1236">
            <v>538458</v>
          </cell>
          <cell r="AK1236">
            <v>7440</v>
          </cell>
        </row>
        <row r="1237">
          <cell r="E1237" t="str">
            <v>Test nhanh Cúm A/B</v>
          </cell>
          <cell r="F1237" t="str">
            <v>Influenza A/B Antigen Rapid Test</v>
          </cell>
          <cell r="H1237" t="str">
            <v>Test</v>
          </cell>
          <cell r="I1237" t="str">
            <v/>
          </cell>
          <cell r="J1237" t="str">
            <v>Công ty Cổ phần Thương mại Thiên Lương</v>
          </cell>
          <cell r="K1237" t="str">
            <v>GeneSign Biotech (Xiamen) Co., Ltd</v>
          </cell>
          <cell r="L1237" t="str">
            <v>Trung Quốc</v>
          </cell>
          <cell r="M1237" t="str">
            <v/>
          </cell>
          <cell r="N1237" t="str">
            <v>2403546ĐKLH/BYT-HTTB</v>
          </cell>
          <cell r="O1237">
            <v>29400</v>
          </cell>
          <cell r="P1237">
            <v>29400</v>
          </cell>
          <cell r="Q1237">
            <v>29400</v>
          </cell>
          <cell r="R1237">
            <v>29400</v>
          </cell>
          <cell r="S1237" t="str">
            <v>2025032002</v>
          </cell>
          <cell r="T1237" t="str">
            <v>823/QĐ_BVQY103</v>
          </cell>
          <cell r="U1237">
            <v>46465</v>
          </cell>
          <cell r="V1237">
            <v>0</v>
          </cell>
          <cell r="W1237">
            <v>0</v>
          </cell>
          <cell r="X1237">
            <v>1925</v>
          </cell>
          <cell r="Y1237">
            <v>1925</v>
          </cell>
          <cell r="Z1237">
            <v>0</v>
          </cell>
          <cell r="AA1237">
            <v>29400</v>
          </cell>
          <cell r="AB1237">
            <v>56595000</v>
          </cell>
          <cell r="AC1237">
            <v>1925</v>
          </cell>
          <cell r="AD1237">
            <v>29400</v>
          </cell>
          <cell r="AE1237">
            <v>56595000</v>
          </cell>
          <cell r="AF1237">
            <v>0</v>
          </cell>
          <cell r="AG1237">
            <v>0</v>
          </cell>
          <cell r="AJ1237">
            <v>538457</v>
          </cell>
          <cell r="AK1237">
            <v>7440</v>
          </cell>
        </row>
        <row r="1238">
          <cell r="E1238" t="str">
            <v>Test nhanh Cúm A/B</v>
          </cell>
          <cell r="F1238" t="str">
            <v>Influenza A/B Antigen Rapid Test</v>
          </cell>
          <cell r="H1238" t="str">
            <v>Test</v>
          </cell>
          <cell r="I1238" t="str">
            <v/>
          </cell>
          <cell r="J1238" t="str">
            <v>Công ty Cổ phần Thương mại Thiên Lương</v>
          </cell>
          <cell r="K1238" t="str">
            <v>GeneSign Biotech (Xiamen) Co., Ltd</v>
          </cell>
          <cell r="L1238" t="str">
            <v>Trung Quốc</v>
          </cell>
          <cell r="M1238" t="str">
            <v/>
          </cell>
          <cell r="N1238" t="str">
            <v>2403546ĐKLH/BYT-HTTB</v>
          </cell>
          <cell r="O1238">
            <v>29400</v>
          </cell>
          <cell r="P1238">
            <v>29400</v>
          </cell>
          <cell r="Q1238">
            <v>29400</v>
          </cell>
          <cell r="R1238">
            <v>29400</v>
          </cell>
          <cell r="S1238" t="str">
            <v>2025022503</v>
          </cell>
          <cell r="T1238" t="str">
            <v>823/QĐ_BVQY103</v>
          </cell>
          <cell r="U1238">
            <v>46442</v>
          </cell>
          <cell r="V1238">
            <v>0</v>
          </cell>
          <cell r="W1238">
            <v>0</v>
          </cell>
          <cell r="X1238">
            <v>1000</v>
          </cell>
          <cell r="Y1238">
            <v>1000</v>
          </cell>
          <cell r="Z1238">
            <v>0</v>
          </cell>
          <cell r="AA1238">
            <v>29400</v>
          </cell>
          <cell r="AB1238">
            <v>29400000</v>
          </cell>
          <cell r="AC1238">
            <v>1000</v>
          </cell>
          <cell r="AD1238">
            <v>29400</v>
          </cell>
          <cell r="AE1238">
            <v>29400000</v>
          </cell>
          <cell r="AF1238">
            <v>0</v>
          </cell>
          <cell r="AG1238">
            <v>0</v>
          </cell>
          <cell r="AJ1238">
            <v>534929</v>
          </cell>
          <cell r="AK1238">
            <v>7440</v>
          </cell>
        </row>
        <row r="1239">
          <cell r="E1239" t="str">
            <v>Test nhanh Cúm A/B</v>
          </cell>
          <cell r="F1239" t="str">
            <v>Influenza A/B Antigen Rapid Test</v>
          </cell>
          <cell r="H1239" t="str">
            <v>Test</v>
          </cell>
          <cell r="I1239" t="str">
            <v/>
          </cell>
          <cell r="J1239" t="str">
            <v>Công ty Cổ phần Thương mại Thiên Lương</v>
          </cell>
          <cell r="K1239" t="str">
            <v>GeneSign Biotech (Xiamen) Co., Ltd</v>
          </cell>
          <cell r="L1239" t="str">
            <v>Trung Quốc</v>
          </cell>
          <cell r="M1239" t="str">
            <v/>
          </cell>
          <cell r="N1239" t="str">
            <v>2403456/ĐKLH/BYT-HTTB</v>
          </cell>
          <cell r="O1239">
            <v>28350</v>
          </cell>
          <cell r="P1239">
            <v>28350</v>
          </cell>
          <cell r="Q1239">
            <v>28350</v>
          </cell>
          <cell r="R1239">
            <v>28350</v>
          </cell>
          <cell r="S1239" t="str">
            <v>2025021104</v>
          </cell>
          <cell r="T1239" t="str">
            <v>440/QĐ-BVQY103</v>
          </cell>
          <cell r="U1239">
            <v>46428</v>
          </cell>
          <cell r="V1239">
            <v>0</v>
          </cell>
          <cell r="W1239">
            <v>0</v>
          </cell>
          <cell r="X1239">
            <v>1500</v>
          </cell>
          <cell r="Y1239">
            <v>1500</v>
          </cell>
          <cell r="Z1239">
            <v>0</v>
          </cell>
          <cell r="AA1239">
            <v>28350</v>
          </cell>
          <cell r="AB1239">
            <v>42525000</v>
          </cell>
          <cell r="AC1239">
            <v>1500</v>
          </cell>
          <cell r="AD1239">
            <v>28350</v>
          </cell>
          <cell r="AE1239">
            <v>42525000</v>
          </cell>
          <cell r="AF1239">
            <v>0</v>
          </cell>
          <cell r="AG1239">
            <v>0</v>
          </cell>
          <cell r="AJ1239">
            <v>530270</v>
          </cell>
          <cell r="AK1239">
            <v>7440</v>
          </cell>
        </row>
        <row r="1240">
          <cell r="E1240" t="str">
            <v>Test nhanh Cúm A/B</v>
          </cell>
          <cell r="F1240" t="str">
            <v>Influenza A/B Antigen Rapid Test</v>
          </cell>
          <cell r="H1240" t="str">
            <v>Test</v>
          </cell>
          <cell r="I1240" t="str">
            <v/>
          </cell>
          <cell r="J1240" t="str">
            <v>Công ty Cổ phần Thương mại Thiên Lương</v>
          </cell>
          <cell r="K1240" t="str">
            <v>GeneSign Biotech (Xiamen) Co., Ltd</v>
          </cell>
          <cell r="L1240" t="str">
            <v>Trung Quốc</v>
          </cell>
          <cell r="M1240" t="str">
            <v/>
          </cell>
          <cell r="N1240" t="str">
            <v>2403456/ĐKLH/BYT-HTTB</v>
          </cell>
          <cell r="O1240">
            <v>28350</v>
          </cell>
          <cell r="P1240">
            <v>28350</v>
          </cell>
          <cell r="Q1240">
            <v>28350</v>
          </cell>
          <cell r="R1240">
            <v>28350</v>
          </cell>
          <cell r="S1240" t="str">
            <v>2025011401</v>
          </cell>
          <cell r="T1240" t="str">
            <v>440/QĐ-BVQY103</v>
          </cell>
          <cell r="U1240">
            <v>46400</v>
          </cell>
          <cell r="V1240">
            <v>0</v>
          </cell>
          <cell r="W1240">
            <v>0</v>
          </cell>
          <cell r="X1240">
            <v>1000</v>
          </cell>
          <cell r="Y1240">
            <v>1000</v>
          </cell>
          <cell r="Z1240">
            <v>0</v>
          </cell>
          <cell r="AA1240">
            <v>28350</v>
          </cell>
          <cell r="AB1240">
            <v>28350000</v>
          </cell>
          <cell r="AC1240">
            <v>1000</v>
          </cell>
          <cell r="AD1240">
            <v>28350</v>
          </cell>
          <cell r="AE1240">
            <v>28350000</v>
          </cell>
          <cell r="AF1240">
            <v>0</v>
          </cell>
          <cell r="AG1240">
            <v>0</v>
          </cell>
          <cell r="AJ1240">
            <v>529468</v>
          </cell>
          <cell r="AK1240">
            <v>7440</v>
          </cell>
        </row>
        <row r="1241">
          <cell r="E1241" t="str">
            <v>Test nhanh Cúm A/B</v>
          </cell>
          <cell r="F1241" t="str">
            <v>Influenza A/B Antigen Rapid Test</v>
          </cell>
          <cell r="H1241" t="str">
            <v>Test</v>
          </cell>
          <cell r="I1241" t="str">
            <v/>
          </cell>
          <cell r="J1241" t="str">
            <v>Công ty Cổ phần Thương mại Thiên Lương</v>
          </cell>
          <cell r="K1241" t="str">
            <v>GeneSign Biotech (Xiamen) Co., Ltd</v>
          </cell>
          <cell r="L1241" t="str">
            <v>Trung Quốc</v>
          </cell>
          <cell r="M1241" t="str">
            <v/>
          </cell>
          <cell r="N1241" t="str">
            <v>240000203/PCBB-HN</v>
          </cell>
          <cell r="O1241">
            <v>35490</v>
          </cell>
          <cell r="P1241">
            <v>35490</v>
          </cell>
          <cell r="Q1241">
            <v>35490</v>
          </cell>
          <cell r="R1241">
            <v>35490</v>
          </cell>
          <cell r="S1241" t="str">
            <v>2024072301</v>
          </cell>
          <cell r="T1241" t="str">
            <v>1832/QĐ-BVQY103</v>
          </cell>
          <cell r="U1241">
            <v>46225</v>
          </cell>
          <cell r="V1241">
            <v>0</v>
          </cell>
          <cell r="W1241">
            <v>0</v>
          </cell>
          <cell r="X1241">
            <v>1000</v>
          </cell>
          <cell r="Y1241">
            <v>1000</v>
          </cell>
          <cell r="Z1241">
            <v>0</v>
          </cell>
          <cell r="AA1241">
            <v>35490</v>
          </cell>
          <cell r="AB1241">
            <v>35490000</v>
          </cell>
          <cell r="AC1241">
            <v>1000</v>
          </cell>
          <cell r="AD1241">
            <v>35490</v>
          </cell>
          <cell r="AE1241">
            <v>35490000</v>
          </cell>
          <cell r="AF1241">
            <v>0</v>
          </cell>
          <cell r="AG1241">
            <v>0</v>
          </cell>
          <cell r="AJ1241">
            <v>394491</v>
          </cell>
          <cell r="AK1241">
            <v>7440</v>
          </cell>
        </row>
        <row r="1242">
          <cell r="E1242" t="str">
            <v>Test nhanh Cúm A/B</v>
          </cell>
          <cell r="F1242" t="str">
            <v>Influenza A/B Antigen Rapid Test</v>
          </cell>
          <cell r="H1242" t="str">
            <v>Test</v>
          </cell>
          <cell r="I1242" t="str">
            <v/>
          </cell>
          <cell r="J1242" t="str">
            <v>Công ty Cổ phần Thương mại Thiên Lương</v>
          </cell>
          <cell r="K1242" t="str">
            <v>GeneSign Biotech (Xiamen) Co., Ltd</v>
          </cell>
          <cell r="L1242" t="str">
            <v>Trung Quốc</v>
          </cell>
          <cell r="M1242" t="str">
            <v/>
          </cell>
          <cell r="N1242" t="str">
            <v>240000203/PCBB-HN</v>
          </cell>
          <cell r="O1242">
            <v>35490</v>
          </cell>
          <cell r="P1242">
            <v>35490</v>
          </cell>
          <cell r="Q1242">
            <v>35490</v>
          </cell>
          <cell r="R1242">
            <v>35490</v>
          </cell>
          <cell r="S1242" t="str">
            <v>2024012402</v>
          </cell>
          <cell r="T1242" t="str">
            <v>1832/QĐ-BVQY103</v>
          </cell>
          <cell r="U1242">
            <v>46045</v>
          </cell>
          <cell r="V1242">
            <v>0</v>
          </cell>
          <cell r="W1242">
            <v>0</v>
          </cell>
          <cell r="X1242">
            <v>1000</v>
          </cell>
          <cell r="Y1242">
            <v>1000</v>
          </cell>
          <cell r="Z1242">
            <v>0</v>
          </cell>
          <cell r="AA1242">
            <v>35490</v>
          </cell>
          <cell r="AB1242">
            <v>35490000</v>
          </cell>
          <cell r="AC1242">
            <v>1000</v>
          </cell>
          <cell r="AD1242">
            <v>35490</v>
          </cell>
          <cell r="AE1242">
            <v>35490000</v>
          </cell>
          <cell r="AF1242">
            <v>0</v>
          </cell>
          <cell r="AG1242">
            <v>0</v>
          </cell>
          <cell r="AJ1242">
            <v>377259</v>
          </cell>
          <cell r="AK1242">
            <v>7440</v>
          </cell>
        </row>
        <row r="1243">
          <cell r="E1243" t="str">
            <v>Test nhanh chẩn đoán viêm gan B</v>
          </cell>
          <cell r="F1243" t="str">
            <v>QHBS01G, STANDARD™ Q HBsAg Test</v>
          </cell>
          <cell r="H1243" t="str">
            <v>Test</v>
          </cell>
          <cell r="I1243" t="str">
            <v/>
          </cell>
          <cell r="J1243" t="str">
            <v>Công ty cổ phần y tế AMVGROUP</v>
          </cell>
          <cell r="K1243" t="str">
            <v>SD Biosensor, InC</v>
          </cell>
          <cell r="L1243" t="str">
            <v>Hàn Quốc</v>
          </cell>
          <cell r="M1243" t="str">
            <v/>
          </cell>
          <cell r="N1243" t="str">
            <v/>
          </cell>
          <cell r="O1243">
            <v>13860</v>
          </cell>
          <cell r="P1243">
            <v>13860</v>
          </cell>
          <cell r="Q1243">
            <v>13860</v>
          </cell>
          <cell r="R1243">
            <v>13860</v>
          </cell>
          <cell r="S1243" t="str">
            <v>57159A2AC/1</v>
          </cell>
          <cell r="T1243" t="str">
            <v>5140/QĐ-BVQY103</v>
          </cell>
          <cell r="U1243">
            <v>46290</v>
          </cell>
          <cell r="V1243">
            <v>0</v>
          </cell>
          <cell r="W1243">
            <v>0</v>
          </cell>
          <cell r="X1243">
            <v>1900</v>
          </cell>
          <cell r="Y1243">
            <v>1900</v>
          </cell>
          <cell r="Z1243">
            <v>0</v>
          </cell>
          <cell r="AA1243">
            <v>13860</v>
          </cell>
          <cell r="AB1243">
            <v>26334000</v>
          </cell>
          <cell r="AC1243">
            <v>1900</v>
          </cell>
          <cell r="AD1243">
            <v>13860</v>
          </cell>
          <cell r="AE1243">
            <v>26334000</v>
          </cell>
          <cell r="AF1243">
            <v>0</v>
          </cell>
          <cell r="AG1243">
            <v>0</v>
          </cell>
          <cell r="AJ1243">
            <v>534674</v>
          </cell>
          <cell r="AK1243">
            <v>7000</v>
          </cell>
        </row>
        <row r="1244">
          <cell r="E1244" t="str">
            <v>Test nhanh chẩn đoán viêm gan B</v>
          </cell>
          <cell r="F1244" t="str">
            <v>QHBS01G, STANDARD™ Q HBsAg Test</v>
          </cell>
          <cell r="H1244" t="str">
            <v>Test</v>
          </cell>
          <cell r="I1244" t="str">
            <v/>
          </cell>
          <cell r="J1244" t="str">
            <v>Công ty cổ phần y tế AMVGROUP</v>
          </cell>
          <cell r="K1244" t="str">
            <v>SD Biosensor, InC</v>
          </cell>
          <cell r="L1244" t="str">
            <v>Hàn Quốc</v>
          </cell>
          <cell r="M1244" t="str">
            <v/>
          </cell>
          <cell r="N1244" t="str">
            <v/>
          </cell>
          <cell r="O1244">
            <v>13860</v>
          </cell>
          <cell r="P1244">
            <v>13860</v>
          </cell>
          <cell r="Q1244">
            <v>13860</v>
          </cell>
          <cell r="R1244">
            <v>13860</v>
          </cell>
          <cell r="S1244" t="str">
            <v>57159S2AC/1</v>
          </cell>
          <cell r="T1244" t="str">
            <v>5140/QĐ-BVQY103</v>
          </cell>
          <cell r="U1244">
            <v>46290</v>
          </cell>
          <cell r="V1244">
            <v>0</v>
          </cell>
          <cell r="W1244">
            <v>0</v>
          </cell>
          <cell r="X1244">
            <v>5000</v>
          </cell>
          <cell r="Y1244">
            <v>5000</v>
          </cell>
          <cell r="Z1244">
            <v>0</v>
          </cell>
          <cell r="AA1244">
            <v>13860</v>
          </cell>
          <cell r="AB1244">
            <v>69300000</v>
          </cell>
          <cell r="AC1244">
            <v>5000</v>
          </cell>
          <cell r="AD1244">
            <v>13860</v>
          </cell>
          <cell r="AE1244">
            <v>69300000</v>
          </cell>
          <cell r="AF1244">
            <v>0</v>
          </cell>
          <cell r="AG1244">
            <v>0</v>
          </cell>
          <cell r="AJ1244">
            <v>531204</v>
          </cell>
          <cell r="AK1244">
            <v>7000</v>
          </cell>
        </row>
        <row r="1245">
          <cell r="E1245" t="str">
            <v>Test nhanh chẩn đoán viêm gan B</v>
          </cell>
          <cell r="F1245" t="str">
            <v>QHBS01G, STANDARD™ Q HBsAg Test</v>
          </cell>
          <cell r="H1245" t="str">
            <v>Test</v>
          </cell>
          <cell r="I1245" t="str">
            <v/>
          </cell>
          <cell r="J1245" t="str">
            <v>Công ty cổ phần y tế AMVGROUP</v>
          </cell>
          <cell r="K1245" t="str">
            <v>SD Biosensor, InC</v>
          </cell>
          <cell r="L1245" t="str">
            <v>Hàn Quốc</v>
          </cell>
          <cell r="M1245" t="str">
            <v/>
          </cell>
          <cell r="N1245" t="str">
            <v/>
          </cell>
          <cell r="O1245">
            <v>13860</v>
          </cell>
          <cell r="P1245">
            <v>13860</v>
          </cell>
          <cell r="Q1245">
            <v>13860</v>
          </cell>
          <cell r="R1245">
            <v>13860</v>
          </cell>
          <cell r="S1245" t="str">
            <v>5715491AC/2</v>
          </cell>
          <cell r="T1245" t="str">
            <v>5140/QĐ-BVQY103</v>
          </cell>
          <cell r="U1245">
            <v>46120</v>
          </cell>
          <cell r="V1245">
            <v>0</v>
          </cell>
          <cell r="W1245">
            <v>0</v>
          </cell>
          <cell r="X1245">
            <v>100</v>
          </cell>
          <cell r="Y1245">
            <v>100</v>
          </cell>
          <cell r="Z1245">
            <v>0</v>
          </cell>
          <cell r="AA1245">
            <v>13860</v>
          </cell>
          <cell r="AB1245">
            <v>1386000</v>
          </cell>
          <cell r="AC1245">
            <v>100</v>
          </cell>
          <cell r="AD1245">
            <v>13860</v>
          </cell>
          <cell r="AE1245">
            <v>1386000</v>
          </cell>
          <cell r="AF1245">
            <v>0</v>
          </cell>
          <cell r="AG1245">
            <v>0</v>
          </cell>
          <cell r="AJ1245">
            <v>527118</v>
          </cell>
          <cell r="AK1245">
            <v>7000</v>
          </cell>
        </row>
        <row r="1246">
          <cell r="E1246" t="str">
            <v>Test nhanh phát hiện kháng nguyên bề mặt viêm gan B</v>
          </cell>
          <cell r="F1246" t="str">
            <v>THSG00AM, Quick Test HBsAg Card</v>
          </cell>
          <cell r="H1246" t="str">
            <v>Test</v>
          </cell>
          <cell r="I1246" t="str">
            <v/>
          </cell>
          <cell r="J1246" t="str">
            <v>Công ty Cổ phần Thương mại Thiên Lương</v>
          </cell>
          <cell r="K1246" t="str">
            <v>Công ty Cổ phần  SXKD sinh phẩm chẩn đoán y tế Việt Mỹ</v>
          </cell>
          <cell r="L1246" t="str">
            <v>Việt Nam</v>
          </cell>
          <cell r="M1246" t="str">
            <v/>
          </cell>
          <cell r="N1246" t="str">
            <v>SPCĐ-TTB-300-17</v>
          </cell>
          <cell r="O1246">
            <v>11970</v>
          </cell>
          <cell r="P1246">
            <v>11970</v>
          </cell>
          <cell r="Q1246">
            <v>11970</v>
          </cell>
          <cell r="R1246">
            <v>11970</v>
          </cell>
          <cell r="S1246" t="str">
            <v>HSG022-25</v>
          </cell>
          <cell r="T1246" t="str">
            <v>147/QĐ-BVQY103</v>
          </cell>
          <cell r="U1246">
            <v>46518</v>
          </cell>
          <cell r="V1246">
            <v>0</v>
          </cell>
          <cell r="W1246">
            <v>0</v>
          </cell>
          <cell r="X1246">
            <v>250</v>
          </cell>
          <cell r="Y1246">
            <v>250</v>
          </cell>
          <cell r="Z1246">
            <v>0</v>
          </cell>
          <cell r="AA1246">
            <v>11970</v>
          </cell>
          <cell r="AB1246">
            <v>2992500</v>
          </cell>
          <cell r="AC1246">
            <v>250</v>
          </cell>
          <cell r="AD1246">
            <v>11970</v>
          </cell>
          <cell r="AE1246">
            <v>2992500</v>
          </cell>
          <cell r="AF1246">
            <v>0</v>
          </cell>
          <cell r="AG1246">
            <v>0</v>
          </cell>
          <cell r="AJ1246">
            <v>545607</v>
          </cell>
          <cell r="AK1246">
            <v>12005</v>
          </cell>
        </row>
        <row r="1247">
          <cell r="E1247" t="str">
            <v>Test nhanh phát hiện kháng nguyên bề mặt viêm gan B</v>
          </cell>
          <cell r="F1247" t="str">
            <v>THSG00AM, Quick Test HBsAg Card</v>
          </cell>
          <cell r="H1247" t="str">
            <v>Test</v>
          </cell>
          <cell r="I1247" t="str">
            <v/>
          </cell>
          <cell r="J1247" t="str">
            <v>Công ty Cổ phần Thương mại Thiên Lương</v>
          </cell>
          <cell r="K1247" t="str">
            <v>Công ty Cổ phần  SXKD sinh phẩm chẩn đoán y tế Việt Mỹ</v>
          </cell>
          <cell r="L1247" t="str">
            <v>Việt Nam</v>
          </cell>
          <cell r="M1247" t="str">
            <v/>
          </cell>
          <cell r="N1247" t="str">
            <v>SPCĐ-TTB-300-17</v>
          </cell>
          <cell r="O1247">
            <v>11970</v>
          </cell>
          <cell r="P1247">
            <v>11970</v>
          </cell>
          <cell r="Q1247">
            <v>11970</v>
          </cell>
          <cell r="R1247">
            <v>11970</v>
          </cell>
          <cell r="S1247" t="str">
            <v>HSG016-25</v>
          </cell>
          <cell r="T1247" t="str">
            <v>147/QĐ-BVQY103</v>
          </cell>
          <cell r="U1247">
            <v>46479</v>
          </cell>
          <cell r="V1247">
            <v>0</v>
          </cell>
          <cell r="W1247">
            <v>0</v>
          </cell>
          <cell r="X1247">
            <v>1950</v>
          </cell>
          <cell r="Y1247">
            <v>1950</v>
          </cell>
          <cell r="Z1247">
            <v>0</v>
          </cell>
          <cell r="AA1247">
            <v>11970</v>
          </cell>
          <cell r="AB1247">
            <v>23341500</v>
          </cell>
          <cell r="AC1247">
            <v>1950</v>
          </cell>
          <cell r="AD1247">
            <v>11970</v>
          </cell>
          <cell r="AE1247">
            <v>23341500</v>
          </cell>
          <cell r="AF1247">
            <v>0</v>
          </cell>
          <cell r="AG1247">
            <v>0</v>
          </cell>
          <cell r="AJ1247">
            <v>540992</v>
          </cell>
          <cell r="AK1247">
            <v>12005</v>
          </cell>
        </row>
        <row r="1248">
          <cell r="E1248" t="str">
            <v>Test nhanh phát hiện kháng nguyên bề mặt viêm gan B</v>
          </cell>
          <cell r="F1248" t="str">
            <v>THSG00AM, Quick Test HBsAg Card</v>
          </cell>
          <cell r="H1248" t="str">
            <v>Test</v>
          </cell>
          <cell r="I1248" t="str">
            <v/>
          </cell>
          <cell r="J1248" t="str">
            <v>Công ty Cổ phần Thương mại Thiên Lương</v>
          </cell>
          <cell r="K1248" t="str">
            <v>Công ty Cổ phần  SXKD sinh phẩm chẩn đoán y tế Việt Mỹ</v>
          </cell>
          <cell r="L1248" t="str">
            <v>Việt Nam</v>
          </cell>
          <cell r="M1248" t="str">
            <v/>
          </cell>
          <cell r="N1248" t="str">
            <v>SPCĐ-TTB-300-17</v>
          </cell>
          <cell r="O1248">
            <v>11970</v>
          </cell>
          <cell r="P1248">
            <v>11970</v>
          </cell>
          <cell r="Q1248">
            <v>11970</v>
          </cell>
          <cell r="R1248">
            <v>11970</v>
          </cell>
          <cell r="S1248" t="str">
            <v>HSG002-25</v>
          </cell>
          <cell r="T1248" t="str">
            <v>147/QĐ-BVQY103</v>
          </cell>
          <cell r="U1248">
            <v>46423</v>
          </cell>
          <cell r="V1248">
            <v>0</v>
          </cell>
          <cell r="W1248">
            <v>0</v>
          </cell>
          <cell r="X1248">
            <v>800</v>
          </cell>
          <cell r="Y1248">
            <v>800</v>
          </cell>
          <cell r="Z1248">
            <v>0</v>
          </cell>
          <cell r="AA1248">
            <v>11970</v>
          </cell>
          <cell r="AB1248">
            <v>9576000</v>
          </cell>
          <cell r="AC1248">
            <v>800</v>
          </cell>
          <cell r="AD1248">
            <v>11970</v>
          </cell>
          <cell r="AE1248">
            <v>9576000</v>
          </cell>
          <cell r="AF1248">
            <v>0</v>
          </cell>
          <cell r="AG1248">
            <v>0</v>
          </cell>
          <cell r="AJ1248">
            <v>534932</v>
          </cell>
          <cell r="AK1248">
            <v>12005</v>
          </cell>
        </row>
        <row r="1249">
          <cell r="E1249" t="str">
            <v>Test nhanh phát hiện kháng nguyên bề mặt viêm gan B</v>
          </cell>
          <cell r="F1249" t="str">
            <v>THSG00AM, Quick Test HBsAg Card</v>
          </cell>
          <cell r="H1249" t="str">
            <v>Test</v>
          </cell>
          <cell r="I1249" t="str">
            <v/>
          </cell>
          <cell r="J1249" t="str">
            <v>Công ty Cổ phần Thương mại Thiên Lương</v>
          </cell>
          <cell r="K1249" t="str">
            <v>Công ty Cổ phần  SXKD sinh phẩm chẩn đoán y tế Việt Mỹ</v>
          </cell>
          <cell r="L1249" t="str">
            <v>Việt Nam</v>
          </cell>
          <cell r="M1249" t="str">
            <v/>
          </cell>
          <cell r="N1249" t="str">
            <v>SPCĐ-TTB-300-17</v>
          </cell>
          <cell r="O1249">
            <v>11970</v>
          </cell>
          <cell r="P1249">
            <v>11970</v>
          </cell>
          <cell r="Q1249">
            <v>11970</v>
          </cell>
          <cell r="R1249">
            <v>11970</v>
          </cell>
          <cell r="S1249" t="str">
            <v>HSG088-24</v>
          </cell>
          <cell r="T1249" t="str">
            <v>147/QĐ-BVQY103</v>
          </cell>
          <cell r="U1249">
            <v>46372</v>
          </cell>
          <cell r="V1249">
            <v>0</v>
          </cell>
          <cell r="W1249">
            <v>0</v>
          </cell>
          <cell r="X1249">
            <v>1500</v>
          </cell>
          <cell r="Y1249">
            <v>1500</v>
          </cell>
          <cell r="Z1249">
            <v>0</v>
          </cell>
          <cell r="AA1249">
            <v>11970</v>
          </cell>
          <cell r="AB1249">
            <v>17955000</v>
          </cell>
          <cell r="AC1249">
            <v>1500</v>
          </cell>
          <cell r="AD1249">
            <v>11970</v>
          </cell>
          <cell r="AE1249">
            <v>17955000</v>
          </cell>
          <cell r="AF1249">
            <v>0</v>
          </cell>
          <cell r="AG1249">
            <v>0</v>
          </cell>
          <cell r="AJ1249">
            <v>528237</v>
          </cell>
          <cell r="AK1249">
            <v>12005</v>
          </cell>
        </row>
        <row r="1250">
          <cell r="E1250" t="str">
            <v>Test nhanh phát hiện kháng nguyên bề mặt viêm gan B</v>
          </cell>
          <cell r="F1250" t="str">
            <v>THSG00AM, Quick Test HBsAg Card</v>
          </cell>
          <cell r="H1250" t="str">
            <v>Test</v>
          </cell>
          <cell r="I1250" t="str">
            <v/>
          </cell>
          <cell r="J1250" t="str">
            <v>Công ty Cổ phần Thương mại Thiên Lương</v>
          </cell>
          <cell r="K1250" t="str">
            <v>Công ty Cổ phần  SXKD sinh phẩm chẩn đoán y tế Việt Mỹ</v>
          </cell>
          <cell r="L1250" t="str">
            <v>Việt Nam</v>
          </cell>
          <cell r="M1250" t="str">
            <v/>
          </cell>
          <cell r="N1250" t="str">
            <v>SPCĐ-TTB-300-17</v>
          </cell>
          <cell r="O1250">
            <v>11970</v>
          </cell>
          <cell r="P1250">
            <v>11970</v>
          </cell>
          <cell r="Q1250">
            <v>11970</v>
          </cell>
          <cell r="R1250">
            <v>11970</v>
          </cell>
          <cell r="S1250" t="str">
            <v>HSG073-24</v>
          </cell>
          <cell r="T1250" t="str">
            <v>3774/QĐ-BVQY103</v>
          </cell>
          <cell r="U1250">
            <v>46330</v>
          </cell>
          <cell r="V1250">
            <v>0</v>
          </cell>
          <cell r="W1250">
            <v>0</v>
          </cell>
          <cell r="X1250">
            <v>2375</v>
          </cell>
          <cell r="Y1250">
            <v>2375</v>
          </cell>
          <cell r="Z1250">
            <v>0</v>
          </cell>
          <cell r="AA1250">
            <v>11970</v>
          </cell>
          <cell r="AB1250">
            <v>28428750</v>
          </cell>
          <cell r="AC1250">
            <v>2375</v>
          </cell>
          <cell r="AD1250">
            <v>11970</v>
          </cell>
          <cell r="AE1250">
            <v>28428750</v>
          </cell>
          <cell r="AF1250">
            <v>0</v>
          </cell>
          <cell r="AG1250">
            <v>0</v>
          </cell>
          <cell r="AJ1250">
            <v>523326</v>
          </cell>
          <cell r="AK1250">
            <v>12005</v>
          </cell>
        </row>
        <row r="1251">
          <cell r="E1251" t="str">
            <v>Test nhanh phát hiện kháng nguyên bề mặt viêm gan B</v>
          </cell>
          <cell r="F1251" t="str">
            <v>THSG00AM, Quick Test HBsAg Card</v>
          </cell>
          <cell r="H1251" t="str">
            <v>Test</v>
          </cell>
          <cell r="I1251" t="str">
            <v/>
          </cell>
          <cell r="J1251" t="str">
            <v>Công ty Cổ phần Thương mại Thiên Lương</v>
          </cell>
          <cell r="K1251" t="str">
            <v>Công ty Cổ phần  SXKD sinh phẩm chẩn đoán y tế Việt Mỹ</v>
          </cell>
          <cell r="L1251" t="str">
            <v>Việt Nam</v>
          </cell>
          <cell r="M1251" t="str">
            <v/>
          </cell>
          <cell r="N1251" t="str">
            <v>SPCĐ-TTB-300-17</v>
          </cell>
          <cell r="O1251">
            <v>11970</v>
          </cell>
          <cell r="P1251">
            <v>11970</v>
          </cell>
          <cell r="Q1251">
            <v>11970</v>
          </cell>
          <cell r="R1251">
            <v>11970</v>
          </cell>
          <cell r="S1251" t="str">
            <v>HSG058-24</v>
          </cell>
          <cell r="T1251" t="str">
            <v>3774/QĐ-BVQY103</v>
          </cell>
          <cell r="U1251">
            <v>46282</v>
          </cell>
          <cell r="V1251">
            <v>0</v>
          </cell>
          <cell r="W1251">
            <v>0</v>
          </cell>
          <cell r="X1251">
            <v>25</v>
          </cell>
          <cell r="Y1251">
            <v>25</v>
          </cell>
          <cell r="Z1251">
            <v>0</v>
          </cell>
          <cell r="AA1251">
            <v>11970</v>
          </cell>
          <cell r="AB1251">
            <v>299250</v>
          </cell>
          <cell r="AC1251">
            <v>25</v>
          </cell>
          <cell r="AD1251">
            <v>11970</v>
          </cell>
          <cell r="AE1251">
            <v>299250</v>
          </cell>
          <cell r="AF1251">
            <v>0</v>
          </cell>
          <cell r="AG1251">
            <v>0</v>
          </cell>
          <cell r="AJ1251">
            <v>516830</v>
          </cell>
          <cell r="AK1251">
            <v>12005</v>
          </cell>
        </row>
        <row r="1252">
          <cell r="E1252" t="str">
            <v>Test nhanh phát hiện kháng nguyên bề mặt viêm gan B</v>
          </cell>
          <cell r="F1252" t="str">
            <v>THSG00AM, Quick Test HBsAg Card</v>
          </cell>
          <cell r="H1252" t="str">
            <v>Test</v>
          </cell>
          <cell r="I1252" t="str">
            <v/>
          </cell>
          <cell r="J1252" t="str">
            <v>Công ty Cổ phần Thương mại Thiên Lương</v>
          </cell>
          <cell r="K1252" t="str">
            <v>Công ty Cổ phần  SXKD sinh phẩm chẩn đoán y tế Việt Mỹ</v>
          </cell>
          <cell r="L1252" t="str">
            <v>Việt Nam</v>
          </cell>
          <cell r="M1252" t="str">
            <v/>
          </cell>
          <cell r="N1252" t="str">
            <v>SPCĐ-TTB-300-17</v>
          </cell>
          <cell r="O1252">
            <v>11970</v>
          </cell>
          <cell r="P1252">
            <v>11970</v>
          </cell>
          <cell r="Q1252">
            <v>11970</v>
          </cell>
          <cell r="R1252">
            <v>11970</v>
          </cell>
          <cell r="S1252" t="str">
            <v>HSG040-24</v>
          </cell>
          <cell r="T1252" t="str">
            <v>3774/QĐ-BVQY103</v>
          </cell>
          <cell r="U1252">
            <v>46191</v>
          </cell>
          <cell r="V1252">
            <v>0</v>
          </cell>
          <cell r="W1252">
            <v>0</v>
          </cell>
          <cell r="X1252">
            <v>100</v>
          </cell>
          <cell r="Y1252">
            <v>100</v>
          </cell>
          <cell r="Z1252">
            <v>0</v>
          </cell>
          <cell r="AA1252">
            <v>11970</v>
          </cell>
          <cell r="AB1252">
            <v>1197000</v>
          </cell>
          <cell r="AC1252">
            <v>100</v>
          </cell>
          <cell r="AD1252">
            <v>11970</v>
          </cell>
          <cell r="AE1252">
            <v>1197000</v>
          </cell>
          <cell r="AF1252">
            <v>0</v>
          </cell>
          <cell r="AG1252">
            <v>0</v>
          </cell>
          <cell r="AJ1252">
            <v>516829</v>
          </cell>
          <cell r="AK1252">
            <v>12005</v>
          </cell>
        </row>
        <row r="1253">
          <cell r="E1253" t="str">
            <v>Test nhanh phát hiện kháng nguyên bề mặt viêm gan B</v>
          </cell>
          <cell r="F1253" t="str">
            <v>ABSG-6100; Humasis HBsAg Card</v>
          </cell>
          <cell r="H1253" t="str">
            <v>Test</v>
          </cell>
          <cell r="I1253" t="str">
            <v/>
          </cell>
          <cell r="J1253" t="str">
            <v>Công ty Cổ phần thiêt bị Y tế VIMEC</v>
          </cell>
          <cell r="K1253" t="str">
            <v>Humasis Co., Ltd</v>
          </cell>
          <cell r="L1253" t="str">
            <v>Hàn Quốc</v>
          </cell>
          <cell r="M1253" t="str">
            <v/>
          </cell>
          <cell r="N1253" t="str">
            <v>2300598ĐKLH/BYT-HTTB</v>
          </cell>
          <cell r="O1253">
            <v>13755</v>
          </cell>
          <cell r="P1253">
            <v>13755</v>
          </cell>
          <cell r="Q1253">
            <v>13755</v>
          </cell>
          <cell r="R1253">
            <v>13755</v>
          </cell>
          <cell r="S1253" t="str">
            <v>BSGTEG3005</v>
          </cell>
          <cell r="T1253" t="str">
            <v>2965/QĐ-BVQY103</v>
          </cell>
          <cell r="U1253">
            <v>45746</v>
          </cell>
          <cell r="V1253">
            <v>0</v>
          </cell>
          <cell r="W1253">
            <v>0</v>
          </cell>
          <cell r="X1253">
            <v>3500</v>
          </cell>
          <cell r="Y1253">
            <v>3500</v>
          </cell>
          <cell r="Z1253">
            <v>0</v>
          </cell>
          <cell r="AA1253">
            <v>13755</v>
          </cell>
          <cell r="AB1253">
            <v>48142500</v>
          </cell>
          <cell r="AC1253">
            <v>3500</v>
          </cell>
          <cell r="AD1253">
            <v>13755</v>
          </cell>
          <cell r="AE1253">
            <v>48142500</v>
          </cell>
          <cell r="AF1253">
            <v>0</v>
          </cell>
          <cell r="AG1253">
            <v>0</v>
          </cell>
          <cell r="AJ1253">
            <v>390732</v>
          </cell>
          <cell r="AK1253">
            <v>12005</v>
          </cell>
        </row>
        <row r="1254">
          <cell r="E1254" t="str">
            <v>Test nhanh phát hiện kháng nguyên bề mặt viêm gan B</v>
          </cell>
          <cell r="F1254" t="str">
            <v>ABSG-6100; Humasis HBsAg Card</v>
          </cell>
          <cell r="H1254" t="str">
            <v>Test</v>
          </cell>
          <cell r="I1254" t="str">
            <v/>
          </cell>
          <cell r="J1254" t="str">
            <v>Công ty Cổ phần thiêt bị Y tế VIMEC</v>
          </cell>
          <cell r="K1254" t="str">
            <v>Humasis Co., Ltd</v>
          </cell>
          <cell r="L1254" t="str">
            <v>Hàn Quốc</v>
          </cell>
          <cell r="M1254" t="str">
            <v/>
          </cell>
          <cell r="N1254" t="str">
            <v>2300598ĐKLH/BYT-HTTB</v>
          </cell>
          <cell r="O1254">
            <v>13755</v>
          </cell>
          <cell r="P1254">
            <v>13755</v>
          </cell>
          <cell r="Q1254">
            <v>13755</v>
          </cell>
          <cell r="R1254">
            <v>13755</v>
          </cell>
          <cell r="S1254" t="str">
            <v>BSGTEG3007</v>
          </cell>
          <cell r="T1254" t="str">
            <v>2965/QĐ-BVQY103</v>
          </cell>
          <cell r="U1254">
            <v>45788</v>
          </cell>
          <cell r="V1254">
            <v>0</v>
          </cell>
          <cell r="W1254">
            <v>0</v>
          </cell>
          <cell r="X1254">
            <v>1500</v>
          </cell>
          <cell r="Y1254">
            <v>1500</v>
          </cell>
          <cell r="Z1254">
            <v>0</v>
          </cell>
          <cell r="AA1254">
            <v>13755</v>
          </cell>
          <cell r="AB1254">
            <v>20632500</v>
          </cell>
          <cell r="AC1254">
            <v>1500</v>
          </cell>
          <cell r="AD1254">
            <v>13755</v>
          </cell>
          <cell r="AE1254">
            <v>20632500</v>
          </cell>
          <cell r="AF1254">
            <v>0</v>
          </cell>
          <cell r="AG1254">
            <v>0</v>
          </cell>
          <cell r="AJ1254">
            <v>387480</v>
          </cell>
          <cell r="AK1254">
            <v>12005</v>
          </cell>
        </row>
        <row r="1255">
          <cell r="E1255" t="str">
            <v>Test nhanh phát hiện kháng nguyên bề mặt viêm gan B</v>
          </cell>
          <cell r="F1255" t="str">
            <v>ABSG-6100; Humasis HBsAg Card</v>
          </cell>
          <cell r="H1255" t="str">
            <v>Test</v>
          </cell>
          <cell r="I1255" t="str">
            <v/>
          </cell>
          <cell r="J1255" t="str">
            <v>Bệnh viện Quân y 103</v>
          </cell>
          <cell r="K1255" t="str">
            <v>Humasis Co., Ltd</v>
          </cell>
          <cell r="L1255" t="str">
            <v>Hàn Quốc</v>
          </cell>
          <cell r="M1255" t="str">
            <v/>
          </cell>
          <cell r="N1255" t="str">
            <v/>
          </cell>
          <cell r="O1255">
            <v>1386000</v>
          </cell>
          <cell r="P1255">
            <v>1386000</v>
          </cell>
          <cell r="Q1255">
            <v>1386000</v>
          </cell>
          <cell r="R1255">
            <v>1386000</v>
          </cell>
          <cell r="S1255" t="str">
            <v>BSGTEG3005</v>
          </cell>
          <cell r="T1255" t="str">
            <v>nhập trả từ HHTM</v>
          </cell>
          <cell r="U1255">
            <v>45746</v>
          </cell>
          <cell r="V1255">
            <v>0</v>
          </cell>
          <cell r="W1255">
            <v>0</v>
          </cell>
          <cell r="X1255">
            <v>5</v>
          </cell>
          <cell r="Y1255">
            <v>5</v>
          </cell>
          <cell r="Z1255">
            <v>0</v>
          </cell>
          <cell r="AA1255">
            <v>1386000</v>
          </cell>
          <cell r="AB1255">
            <v>6930000</v>
          </cell>
          <cell r="AC1255">
            <v>5</v>
          </cell>
          <cell r="AD1255">
            <v>1386000</v>
          </cell>
          <cell r="AE1255">
            <v>6930000</v>
          </cell>
          <cell r="AF1255">
            <v>0</v>
          </cell>
          <cell r="AG1255">
            <v>0</v>
          </cell>
          <cell r="AJ1255">
            <v>384382</v>
          </cell>
          <cell r="AK1255">
            <v>12005</v>
          </cell>
        </row>
        <row r="1256">
          <cell r="E1256" t="str">
            <v>Test nhanh phát hiện kháng nguyên bề mặt viêm gan B thế hệ thứ 2</v>
          </cell>
          <cell r="F1256" t="str">
            <v>HBsAg Rapid Test; IHBSG-301</v>
          </cell>
          <cell r="H1256" t="str">
            <v>Test</v>
          </cell>
          <cell r="I1256" t="str">
            <v/>
          </cell>
          <cell r="J1256" t="str">
            <v>Công ty cổ phần BCN Việt Nam</v>
          </cell>
          <cell r="K1256" t="str">
            <v>Medicon</v>
          </cell>
          <cell r="L1256" t="str">
            <v>Việt Nam</v>
          </cell>
          <cell r="M1256" t="str">
            <v/>
          </cell>
          <cell r="N1256" t="str">
            <v>SPCĐ-TTB-713-19</v>
          </cell>
          <cell r="O1256">
            <v>4100</v>
          </cell>
          <cell r="P1256">
            <v>4100</v>
          </cell>
          <cell r="Q1256">
            <v>4100</v>
          </cell>
          <cell r="R1256">
            <v>4100</v>
          </cell>
          <cell r="S1256" t="str">
            <v>MI2412019</v>
          </cell>
          <cell r="T1256" t="str">
            <v>823/QĐ_BVQY103</v>
          </cell>
          <cell r="U1256">
            <v>46375</v>
          </cell>
          <cell r="V1256">
            <v>0</v>
          </cell>
          <cell r="W1256">
            <v>0</v>
          </cell>
          <cell r="X1256">
            <v>200</v>
          </cell>
          <cell r="Y1256">
            <v>200</v>
          </cell>
          <cell r="Z1256">
            <v>0</v>
          </cell>
          <cell r="AA1256">
            <v>4100</v>
          </cell>
          <cell r="AB1256">
            <v>820000</v>
          </cell>
          <cell r="AC1256">
            <v>200</v>
          </cell>
          <cell r="AD1256">
            <v>4100</v>
          </cell>
          <cell r="AE1256">
            <v>820000</v>
          </cell>
          <cell r="AF1256">
            <v>0</v>
          </cell>
          <cell r="AG1256">
            <v>0</v>
          </cell>
          <cell r="AJ1256">
            <v>535182</v>
          </cell>
          <cell r="AK1256">
            <v>200</v>
          </cell>
        </row>
        <row r="1257">
          <cell r="E1257" t="str">
            <v>Test nhanh phát hiện kháng nguyên vi rút Dengue NS1</v>
          </cell>
          <cell r="F1257" t="str">
            <v>GS110405C25, Khay thử xét nghiệm định tính kháng nguyên NS1 vi rút Dengue</v>
          </cell>
          <cell r="H1257" t="str">
            <v>Test</v>
          </cell>
          <cell r="I1257" t="str">
            <v/>
          </cell>
          <cell r="J1257" t="str">
            <v>CÔNG TY TNHH THIẾT BỊ Y TẾ &amp; HÓA CHẤT MEDITEK VIỆT NAM</v>
          </cell>
          <cell r="K1257" t="str">
            <v>GeneSign Biotech (Xiamen) Co., Ltd</v>
          </cell>
          <cell r="L1257" t="str">
            <v>Trung Quốc</v>
          </cell>
          <cell r="M1257" t="str">
            <v/>
          </cell>
          <cell r="N1257" t="str">
            <v>2402920ĐKLH/BYT-HTTB</v>
          </cell>
          <cell r="O1257">
            <v>23715</v>
          </cell>
          <cell r="P1257">
            <v>23715</v>
          </cell>
          <cell r="Q1257">
            <v>23715</v>
          </cell>
          <cell r="R1257">
            <v>23715</v>
          </cell>
          <cell r="S1257" t="str">
            <v>2025020707</v>
          </cell>
          <cell r="T1257" t="str">
            <v>4676/QĐ-BVQY103</v>
          </cell>
          <cell r="U1257">
            <v>46424</v>
          </cell>
          <cell r="V1257">
            <v>0</v>
          </cell>
          <cell r="W1257">
            <v>0</v>
          </cell>
          <cell r="X1257">
            <v>3000</v>
          </cell>
          <cell r="Y1257">
            <v>3000</v>
          </cell>
          <cell r="Z1257">
            <v>0</v>
          </cell>
          <cell r="AA1257">
            <v>23715</v>
          </cell>
          <cell r="AB1257">
            <v>71145000</v>
          </cell>
          <cell r="AC1257">
            <v>3000</v>
          </cell>
          <cell r="AD1257">
            <v>23715</v>
          </cell>
          <cell r="AE1257">
            <v>71145000</v>
          </cell>
          <cell r="AF1257">
            <v>0</v>
          </cell>
          <cell r="AG1257">
            <v>0</v>
          </cell>
          <cell r="AJ1257">
            <v>538013</v>
          </cell>
          <cell r="AK1257">
            <v>3580</v>
          </cell>
        </row>
        <row r="1258">
          <cell r="E1258" t="str">
            <v>Test nhanh phát hiện kháng nguyên vi rút Dengue NS1</v>
          </cell>
          <cell r="F1258" t="str">
            <v>GS110405C25, Khay thử xét nghiệm định tính kháng nguyên NS1 vi rút Dengue</v>
          </cell>
          <cell r="H1258" t="str">
            <v>Test</v>
          </cell>
          <cell r="I1258" t="str">
            <v/>
          </cell>
          <cell r="J1258" t="str">
            <v>CÔNG TY TNHH THIẾT BỊ Y TẾ &amp; HÓA CHẤT MEDITEK VIỆT NAM</v>
          </cell>
          <cell r="K1258" t="str">
            <v>GeneSign Biotech (Xiamen) Co., Ltd</v>
          </cell>
          <cell r="L1258" t="str">
            <v>Trung Quốc</v>
          </cell>
          <cell r="M1258" t="str">
            <v/>
          </cell>
          <cell r="N1258" t="str">
            <v>2402920ĐKLH/BYT-HTTB</v>
          </cell>
          <cell r="O1258">
            <v>23715</v>
          </cell>
          <cell r="P1258">
            <v>23715</v>
          </cell>
          <cell r="Q1258">
            <v>23715</v>
          </cell>
          <cell r="R1258">
            <v>23715</v>
          </cell>
          <cell r="S1258" t="str">
            <v>2024102301</v>
          </cell>
          <cell r="T1258" t="str">
            <v>4676/QĐ-BVQY103</v>
          </cell>
          <cell r="U1258">
            <v>46317</v>
          </cell>
          <cell r="V1258">
            <v>0</v>
          </cell>
          <cell r="W1258">
            <v>0</v>
          </cell>
          <cell r="X1258">
            <v>100</v>
          </cell>
          <cell r="Y1258">
            <v>100</v>
          </cell>
          <cell r="Z1258">
            <v>0</v>
          </cell>
          <cell r="AA1258">
            <v>23715</v>
          </cell>
          <cell r="AB1258">
            <v>2371500</v>
          </cell>
          <cell r="AC1258">
            <v>100</v>
          </cell>
          <cell r="AD1258">
            <v>23715</v>
          </cell>
          <cell r="AE1258">
            <v>2371500</v>
          </cell>
          <cell r="AF1258">
            <v>0</v>
          </cell>
          <cell r="AG1258">
            <v>0</v>
          </cell>
          <cell r="AJ1258">
            <v>535181</v>
          </cell>
          <cell r="AK1258">
            <v>3580</v>
          </cell>
        </row>
        <row r="1259">
          <cell r="E1259" t="str">
            <v>Test nhanh phát hiện kháng nguyên vi rút Dengue NS1</v>
          </cell>
          <cell r="F1259" t="str">
            <v>IDENG-402
, Dengue NS1 Ag Rapid Test</v>
          </cell>
          <cell r="H1259" t="str">
            <v>Test</v>
          </cell>
          <cell r="I1259" t="str">
            <v/>
          </cell>
          <cell r="J1259" t="str">
            <v>Công ty cổ phần BCN Việt Nam</v>
          </cell>
          <cell r="K1259" t="str">
            <v>Medicon</v>
          </cell>
          <cell r="L1259" t="str">
            <v>Việt Nam</v>
          </cell>
          <cell r="M1259" t="str">
            <v/>
          </cell>
          <cell r="N1259" t="str">
            <v>SPCĐ-TTB-712-19</v>
          </cell>
          <cell r="O1259">
            <v>33000</v>
          </cell>
          <cell r="P1259">
            <v>33000</v>
          </cell>
          <cell r="Q1259">
            <v>33000</v>
          </cell>
          <cell r="R1259">
            <v>33000</v>
          </cell>
          <cell r="S1259" t="str">
            <v>MI2406010</v>
          </cell>
          <cell r="T1259" t="str">
            <v>3774/QĐ-BVQY103</v>
          </cell>
          <cell r="U1259">
            <v>46203</v>
          </cell>
          <cell r="V1259">
            <v>0</v>
          </cell>
          <cell r="W1259">
            <v>0</v>
          </cell>
          <cell r="X1259">
            <v>180</v>
          </cell>
          <cell r="Y1259">
            <v>180</v>
          </cell>
          <cell r="Z1259">
            <v>0</v>
          </cell>
          <cell r="AA1259">
            <v>33000</v>
          </cell>
          <cell r="AB1259">
            <v>5940000</v>
          </cell>
          <cell r="AC1259">
            <v>180</v>
          </cell>
          <cell r="AD1259">
            <v>33000</v>
          </cell>
          <cell r="AE1259">
            <v>5940000</v>
          </cell>
          <cell r="AF1259">
            <v>0</v>
          </cell>
          <cell r="AG1259">
            <v>0</v>
          </cell>
          <cell r="AJ1259">
            <v>516705</v>
          </cell>
          <cell r="AK1259">
            <v>3580</v>
          </cell>
        </row>
        <row r="1260">
          <cell r="E1260" t="str">
            <v>Test nhanh phát hiện kháng nguyên vi rút Dengue NS1</v>
          </cell>
          <cell r="F1260" t="str">
            <v>IDENG-402
, Dengue NS1 Ag Rapid Test</v>
          </cell>
          <cell r="H1260" t="str">
            <v>Test</v>
          </cell>
          <cell r="I1260" t="str">
            <v/>
          </cell>
          <cell r="J1260" t="str">
            <v>Công ty cổ phần BCN Việt Nam</v>
          </cell>
          <cell r="K1260" t="str">
            <v>Medicon</v>
          </cell>
          <cell r="L1260" t="str">
            <v>Việt Nam</v>
          </cell>
          <cell r="M1260" t="str">
            <v/>
          </cell>
          <cell r="N1260" t="str">
            <v>SPCĐ-TTB-712-19</v>
          </cell>
          <cell r="O1260">
            <v>33000</v>
          </cell>
          <cell r="P1260">
            <v>33000</v>
          </cell>
          <cell r="Q1260">
            <v>33000</v>
          </cell>
          <cell r="R1260">
            <v>33000</v>
          </cell>
          <cell r="S1260" t="str">
            <v>MI2406003</v>
          </cell>
          <cell r="T1260" t="str">
            <v>3774/QĐ-BVQY103</v>
          </cell>
          <cell r="U1260">
            <v>46203</v>
          </cell>
          <cell r="V1260">
            <v>0</v>
          </cell>
          <cell r="W1260">
            <v>0</v>
          </cell>
          <cell r="X1260">
            <v>300</v>
          </cell>
          <cell r="Y1260">
            <v>300</v>
          </cell>
          <cell r="Z1260">
            <v>0</v>
          </cell>
          <cell r="AA1260">
            <v>33000</v>
          </cell>
          <cell r="AB1260">
            <v>9900000</v>
          </cell>
          <cell r="AC1260">
            <v>300</v>
          </cell>
          <cell r="AD1260">
            <v>33000</v>
          </cell>
          <cell r="AE1260">
            <v>9900000</v>
          </cell>
          <cell r="AF1260">
            <v>0</v>
          </cell>
          <cell r="AG1260">
            <v>0</v>
          </cell>
          <cell r="AJ1260">
            <v>516704</v>
          </cell>
          <cell r="AK1260">
            <v>3580</v>
          </cell>
        </row>
        <row r="1261">
          <cell r="E1261" t="str">
            <v>Test nhanh phát hiện kháng nguyên vi rút Dengue NS1 huyết thanh, huyết tương hay máu toàn phần người.</v>
          </cell>
          <cell r="F1261" t="str">
            <v>Dengue NS1 Antigen Test Card</v>
          </cell>
          <cell r="H1261" t="str">
            <v>Test</v>
          </cell>
          <cell r="I1261" t="str">
            <v/>
          </cell>
          <cell r="J1261" t="str">
            <v>Công ty Cổ phần Thương mại Thiên Lương</v>
          </cell>
          <cell r="K1261" t="str">
            <v>Reckon Diagnostics</v>
          </cell>
          <cell r="L1261" t="str">
            <v>Ấn Độ</v>
          </cell>
          <cell r="M1261" t="str">
            <v/>
          </cell>
          <cell r="N1261" t="str">
            <v>7163/BYT-TB-CT</v>
          </cell>
          <cell r="O1261">
            <v>35595</v>
          </cell>
          <cell r="P1261">
            <v>35595</v>
          </cell>
          <cell r="Q1261">
            <v>35595</v>
          </cell>
          <cell r="R1261">
            <v>35595</v>
          </cell>
          <cell r="S1261" t="str">
            <v>23LX101M</v>
          </cell>
          <cell r="T1261" t="str">
            <v>4327/QĐ-BVQY103</v>
          </cell>
          <cell r="U1261">
            <v>45746</v>
          </cell>
          <cell r="V1261">
            <v>0</v>
          </cell>
          <cell r="W1261">
            <v>0</v>
          </cell>
          <cell r="X1261">
            <v>400</v>
          </cell>
          <cell r="Y1261">
            <v>400</v>
          </cell>
          <cell r="Z1261">
            <v>0</v>
          </cell>
          <cell r="AA1261">
            <v>35595</v>
          </cell>
          <cell r="AB1261">
            <v>14238000</v>
          </cell>
          <cell r="AC1261">
            <v>400</v>
          </cell>
          <cell r="AD1261">
            <v>35595</v>
          </cell>
          <cell r="AE1261">
            <v>14238000</v>
          </cell>
          <cell r="AF1261">
            <v>0</v>
          </cell>
          <cell r="AG1261">
            <v>0</v>
          </cell>
          <cell r="AJ1261">
            <v>377257</v>
          </cell>
          <cell r="AK1261">
            <v>2000</v>
          </cell>
        </row>
        <row r="1262">
          <cell r="E1262" t="str">
            <v>Test nhanh phát hiện kháng nguyên vi rút Dengue NS1 huyết thanh, huyết tương hay máu toàn phần người.</v>
          </cell>
          <cell r="F1262" t="str">
            <v>Dengue NS1 Antigen Test Card</v>
          </cell>
          <cell r="H1262" t="str">
            <v>Test</v>
          </cell>
          <cell r="I1262" t="str">
            <v/>
          </cell>
          <cell r="J1262" t="str">
            <v>Công ty Cổ phần Thương mại Thiên Lương</v>
          </cell>
          <cell r="K1262" t="str">
            <v>Reckon Diagnostics</v>
          </cell>
          <cell r="L1262" t="str">
            <v>Ấn Độ</v>
          </cell>
          <cell r="M1262" t="str">
            <v/>
          </cell>
          <cell r="N1262" t="str">
            <v>7163/BYT-TB-CT</v>
          </cell>
          <cell r="O1262">
            <v>35595</v>
          </cell>
          <cell r="P1262">
            <v>35595</v>
          </cell>
          <cell r="Q1262">
            <v>35595</v>
          </cell>
          <cell r="R1262">
            <v>35595</v>
          </cell>
          <cell r="S1262" t="str">
            <v>23LX101M</v>
          </cell>
          <cell r="T1262" t="str">
            <v>4327/QĐ-BVQY103</v>
          </cell>
          <cell r="U1262">
            <v>45991</v>
          </cell>
          <cell r="V1262">
            <v>0</v>
          </cell>
          <cell r="W1262">
            <v>0</v>
          </cell>
          <cell r="X1262">
            <v>1600</v>
          </cell>
          <cell r="Y1262">
            <v>1600</v>
          </cell>
          <cell r="Z1262">
            <v>0</v>
          </cell>
          <cell r="AA1262">
            <v>35595</v>
          </cell>
          <cell r="AB1262">
            <v>56952000</v>
          </cell>
          <cell r="AC1262">
            <v>1600</v>
          </cell>
          <cell r="AD1262">
            <v>35595</v>
          </cell>
          <cell r="AE1262">
            <v>56952000</v>
          </cell>
          <cell r="AF1262">
            <v>0</v>
          </cell>
          <cell r="AG1262">
            <v>0</v>
          </cell>
          <cell r="AJ1262">
            <v>377153</v>
          </cell>
          <cell r="AK1262">
            <v>2000</v>
          </cell>
        </row>
        <row r="1263">
          <cell r="E1263" t="str">
            <v>Test nhanh phát hiện kháng nguyên Virus SARS CoV - 2</v>
          </cell>
          <cell r="F1263" t="str">
            <v>Trueline™ COVID-19 Ag Rapid Test; MICOG-502 (2503A2)</v>
          </cell>
          <cell r="H1263" t="str">
            <v>Test</v>
          </cell>
          <cell r="I1263" t="str">
            <v/>
          </cell>
          <cell r="J1263" t="str">
            <v>Công ty cổ phần BCN Việt Nam</v>
          </cell>
          <cell r="K1263" t="str">
            <v>Medicon</v>
          </cell>
          <cell r="L1263" t="str">
            <v>Việt Nam</v>
          </cell>
          <cell r="M1263" t="str">
            <v/>
          </cell>
          <cell r="N1263" t="str">
            <v>2402474ĐKLH/BYT-HTTB</v>
          </cell>
          <cell r="O1263">
            <v>24800</v>
          </cell>
          <cell r="P1263">
            <v>24800</v>
          </cell>
          <cell r="Q1263">
            <v>24800</v>
          </cell>
          <cell r="R1263">
            <v>24800</v>
          </cell>
          <cell r="S1263" t="str">
            <v>MI2412039</v>
          </cell>
          <cell r="T1263" t="str">
            <v>823/QĐ-BVQY103</v>
          </cell>
          <cell r="U1263">
            <v>46361</v>
          </cell>
          <cell r="V1263">
            <v>0</v>
          </cell>
          <cell r="W1263">
            <v>0</v>
          </cell>
          <cell r="X1263">
            <v>550</v>
          </cell>
          <cell r="Y1263">
            <v>550</v>
          </cell>
          <cell r="Z1263">
            <v>0</v>
          </cell>
          <cell r="AA1263">
            <v>24800</v>
          </cell>
          <cell r="AB1263">
            <v>13640000</v>
          </cell>
          <cell r="AC1263">
            <v>550</v>
          </cell>
          <cell r="AD1263">
            <v>24800</v>
          </cell>
          <cell r="AE1263">
            <v>13640000</v>
          </cell>
          <cell r="AF1263">
            <v>0</v>
          </cell>
          <cell r="AG1263">
            <v>0</v>
          </cell>
          <cell r="AJ1263">
            <v>546591</v>
          </cell>
          <cell r="AK1263">
            <v>1300</v>
          </cell>
        </row>
        <row r="1264">
          <cell r="E1264" t="str">
            <v>Test nhanh phát hiện kháng nguyên Virus SARS CoV - 2</v>
          </cell>
          <cell r="F1264" t="str">
            <v>Trueline™ COVID-19 Ag Rapid Test; MICOG-502 (2503A2)</v>
          </cell>
          <cell r="H1264" t="str">
            <v>Test</v>
          </cell>
          <cell r="I1264" t="str">
            <v/>
          </cell>
          <cell r="J1264" t="str">
            <v>Công ty cổ phần BCN Việt Nam</v>
          </cell>
          <cell r="K1264" t="str">
            <v>Medicon</v>
          </cell>
          <cell r="L1264" t="str">
            <v>Việt Nam</v>
          </cell>
          <cell r="M1264" t="str">
            <v/>
          </cell>
          <cell r="N1264" t="str">
            <v>2402474ĐKLH/BYT-HTTB</v>
          </cell>
          <cell r="O1264">
            <v>24800</v>
          </cell>
          <cell r="P1264">
            <v>24800</v>
          </cell>
          <cell r="Q1264">
            <v>24800</v>
          </cell>
          <cell r="R1264">
            <v>24800</v>
          </cell>
          <cell r="S1264" t="str">
            <v>MI2412034</v>
          </cell>
          <cell r="T1264" t="str">
            <v>823/QĐ-BVQY103</v>
          </cell>
          <cell r="U1264">
            <v>46361</v>
          </cell>
          <cell r="V1264">
            <v>0</v>
          </cell>
          <cell r="W1264">
            <v>0</v>
          </cell>
          <cell r="X1264">
            <v>250</v>
          </cell>
          <cell r="Y1264">
            <v>250</v>
          </cell>
          <cell r="Z1264">
            <v>0</v>
          </cell>
          <cell r="AA1264">
            <v>24800</v>
          </cell>
          <cell r="AB1264">
            <v>6200000</v>
          </cell>
          <cell r="AC1264">
            <v>250</v>
          </cell>
          <cell r="AD1264">
            <v>24800</v>
          </cell>
          <cell r="AE1264">
            <v>6200000</v>
          </cell>
          <cell r="AF1264">
            <v>0</v>
          </cell>
          <cell r="AG1264">
            <v>0</v>
          </cell>
          <cell r="AJ1264">
            <v>546590</v>
          </cell>
          <cell r="AK1264">
            <v>1300</v>
          </cell>
        </row>
        <row r="1265">
          <cell r="E1265" t="str">
            <v>Test nhanh phát hiện kháng nguyên Virus SARS CoV - 2</v>
          </cell>
          <cell r="F1265" t="str">
            <v>Trueline™ COVID-19 Ag Rapid Test; MICOG-502 (2503A2)</v>
          </cell>
          <cell r="H1265" t="str">
            <v>Test</v>
          </cell>
          <cell r="I1265" t="str">
            <v/>
          </cell>
          <cell r="J1265" t="str">
            <v>Công ty cổ phần BCN Việt Nam</v>
          </cell>
          <cell r="K1265" t="str">
            <v>Medicon</v>
          </cell>
          <cell r="L1265" t="str">
            <v>Việt Nam</v>
          </cell>
          <cell r="M1265" t="str">
            <v/>
          </cell>
          <cell r="N1265" t="str">
            <v>2402474ĐKLH/BYT-HTTB</v>
          </cell>
          <cell r="O1265">
            <v>35000</v>
          </cell>
          <cell r="P1265">
            <v>35000</v>
          </cell>
          <cell r="Q1265">
            <v>35000</v>
          </cell>
          <cell r="R1265">
            <v>35000</v>
          </cell>
          <cell r="S1265" t="str">
            <v>MI2412034</v>
          </cell>
          <cell r="T1265" t="str">
            <v>823/QĐ_BVQY103</v>
          </cell>
          <cell r="U1265">
            <v>46361</v>
          </cell>
          <cell r="V1265">
            <v>0</v>
          </cell>
          <cell r="W1265">
            <v>0</v>
          </cell>
          <cell r="X1265">
            <v>500</v>
          </cell>
          <cell r="Y1265">
            <v>500</v>
          </cell>
          <cell r="Z1265">
            <v>0</v>
          </cell>
          <cell r="AA1265">
            <v>35000</v>
          </cell>
          <cell r="AB1265">
            <v>17500000</v>
          </cell>
          <cell r="AC1265">
            <v>500</v>
          </cell>
          <cell r="AD1265">
            <v>35000</v>
          </cell>
          <cell r="AE1265">
            <v>17500000</v>
          </cell>
          <cell r="AF1265">
            <v>0</v>
          </cell>
          <cell r="AG1265">
            <v>0</v>
          </cell>
          <cell r="AJ1265">
            <v>544523</v>
          </cell>
          <cell r="AK1265">
            <v>1300</v>
          </cell>
        </row>
        <row r="1266">
          <cell r="E1266" t="str">
            <v>Test nhanh phát hiện kháng thể HCV</v>
          </cell>
          <cell r="F1266" t="str">
            <v>ITP01102-TC40; Rapid Anti-HCV Test</v>
          </cell>
          <cell r="H1266" t="str">
            <v>Test</v>
          </cell>
          <cell r="I1266" t="str">
            <v/>
          </cell>
          <cell r="J1266" t="str">
            <v>Công ty TNHH phát triển công nghệ NDK</v>
          </cell>
          <cell r="K1266" t="str">
            <v>InTec Products, Inc.</v>
          </cell>
          <cell r="L1266" t="str">
            <v>Trung Quốc</v>
          </cell>
          <cell r="M1266" t="str">
            <v/>
          </cell>
          <cell r="N1266" t="str">
            <v>SPCĐ-TTB-702-19</v>
          </cell>
          <cell r="O1266">
            <v>9200</v>
          </cell>
          <cell r="P1266">
            <v>9200</v>
          </cell>
          <cell r="Q1266">
            <v>9200</v>
          </cell>
          <cell r="R1266">
            <v>9200</v>
          </cell>
          <cell r="S1266" t="str">
            <v>GJ24101433</v>
          </cell>
          <cell r="T1266" t="str">
            <v>146/QĐ-BVQY103</v>
          </cell>
          <cell r="U1266">
            <v>46326</v>
          </cell>
          <cell r="V1266">
            <v>0</v>
          </cell>
          <cell r="W1266">
            <v>0</v>
          </cell>
          <cell r="X1266">
            <v>120</v>
          </cell>
          <cell r="Y1266">
            <v>120</v>
          </cell>
          <cell r="Z1266">
            <v>0</v>
          </cell>
          <cell r="AA1266">
            <v>9200</v>
          </cell>
          <cell r="AB1266">
            <v>1104000</v>
          </cell>
          <cell r="AC1266">
            <v>120</v>
          </cell>
          <cell r="AD1266">
            <v>9200</v>
          </cell>
          <cell r="AE1266">
            <v>1104000</v>
          </cell>
          <cell r="AF1266">
            <v>0</v>
          </cell>
          <cell r="AG1266">
            <v>0</v>
          </cell>
          <cell r="AJ1266">
            <v>529306</v>
          </cell>
          <cell r="AK1266">
            <v>120</v>
          </cell>
        </row>
        <row r="1267">
          <cell r="E1267" t="str">
            <v>Test nhanh phát hiện kháng thể IgG và IgM kháng vi rút Dengue</v>
          </cell>
          <cell r="F1267" t="str">
            <v>Kit định tính kháng thể sốt xuất huyết IgG &amp; IgM; OEM06-DAB01-01</v>
          </cell>
          <cell r="H1267" t="str">
            <v>Test</v>
          </cell>
          <cell r="I1267" t="str">
            <v/>
          </cell>
          <cell r="J1267" t="str">
            <v>Công ty cổ phần Y dược Bảo An</v>
          </cell>
          <cell r="K1267" t="str">
            <v>Koshbio</v>
          </cell>
          <cell r="L1267" t="str">
            <v>CH Ấn Độ</v>
          </cell>
          <cell r="M1267" t="str">
            <v/>
          </cell>
          <cell r="N1267" t="str">
            <v>230002001/PCBB-HN</v>
          </cell>
          <cell r="O1267">
            <v>30100</v>
          </cell>
          <cell r="P1267">
            <v>30100</v>
          </cell>
          <cell r="Q1267">
            <v>30100</v>
          </cell>
          <cell r="R1267">
            <v>30100</v>
          </cell>
          <cell r="S1267" t="str">
            <v>ODAB0124001</v>
          </cell>
          <cell r="T1267" t="str">
            <v>4327/QĐ-BVQY103</v>
          </cell>
          <cell r="U1267">
            <v>46052</v>
          </cell>
          <cell r="V1267">
            <v>0</v>
          </cell>
          <cell r="W1267">
            <v>0</v>
          </cell>
          <cell r="X1267">
            <v>5100</v>
          </cell>
          <cell r="Y1267">
            <v>5000</v>
          </cell>
          <cell r="Z1267">
            <v>100</v>
          </cell>
          <cell r="AA1267">
            <v>30100</v>
          </cell>
          <cell r="AB1267">
            <v>153510000</v>
          </cell>
          <cell r="AC1267">
            <v>5100</v>
          </cell>
          <cell r="AD1267">
            <v>30100</v>
          </cell>
          <cell r="AE1267">
            <v>153510000</v>
          </cell>
          <cell r="AF1267">
            <v>0</v>
          </cell>
          <cell r="AG1267">
            <v>0</v>
          </cell>
          <cell r="AJ1267">
            <v>385147</v>
          </cell>
          <cell r="AK1267">
            <v>5600</v>
          </cell>
        </row>
        <row r="1268">
          <cell r="E1268" t="str">
            <v>Test nhanh phát hiện kháng thể IgG và IgM kháng vi rút Dengue</v>
          </cell>
          <cell r="F1268" t="str">
            <v>Kit định tính kháng thể sốt xuất huyết IgG &amp; IgM; OEM06-DAB01-01</v>
          </cell>
          <cell r="H1268" t="str">
            <v>Test</v>
          </cell>
          <cell r="I1268" t="str">
            <v/>
          </cell>
          <cell r="J1268" t="str">
            <v>Công ty cổ phần Y dược Bảo An</v>
          </cell>
          <cell r="K1268" t="str">
            <v>Koshbio</v>
          </cell>
          <cell r="L1268" t="str">
            <v>CH Ấn Độ</v>
          </cell>
          <cell r="M1268" t="str">
            <v/>
          </cell>
          <cell r="N1268" t="str">
            <v>230002001/PCBB-HN</v>
          </cell>
          <cell r="O1268">
            <v>30100</v>
          </cell>
          <cell r="P1268">
            <v>30100</v>
          </cell>
          <cell r="Q1268">
            <v>30100</v>
          </cell>
          <cell r="R1268">
            <v>30100</v>
          </cell>
          <cell r="S1268" t="str">
            <v>ODAB0124001</v>
          </cell>
          <cell r="T1268" t="str">
            <v>4327/QĐ-BVQY103</v>
          </cell>
          <cell r="U1268">
            <v>46053</v>
          </cell>
          <cell r="V1268">
            <v>0</v>
          </cell>
          <cell r="W1268">
            <v>0</v>
          </cell>
          <cell r="X1268">
            <v>500</v>
          </cell>
          <cell r="Y1268">
            <v>500</v>
          </cell>
          <cell r="Z1268">
            <v>0</v>
          </cell>
          <cell r="AA1268">
            <v>30100</v>
          </cell>
          <cell r="AB1268">
            <v>15050000</v>
          </cell>
          <cell r="AC1268">
            <v>500</v>
          </cell>
          <cell r="AD1268">
            <v>30100</v>
          </cell>
          <cell r="AE1268">
            <v>15050000</v>
          </cell>
          <cell r="AF1268">
            <v>0</v>
          </cell>
          <cell r="AG1268">
            <v>0</v>
          </cell>
          <cell r="AJ1268">
            <v>377999</v>
          </cell>
          <cell r="AK1268">
            <v>5600</v>
          </cell>
        </row>
        <row r="1269">
          <cell r="E1269" t="str">
            <v>Test nhanh phát hiện kháng thể kháng HIV 1/2</v>
          </cell>
          <cell r="F1269" t="str">
            <v>Rapid Anti-HIV Test; ITP02006-DS50</v>
          </cell>
          <cell r="H1269" t="str">
            <v>Test</v>
          </cell>
          <cell r="I1269" t="str">
            <v/>
          </cell>
          <cell r="J1269" t="str">
            <v>Công ty TNHH Thiết bị Vật tư Hoàng Bảo</v>
          </cell>
          <cell r="K1269" t="str">
            <v>InTec Products, Inc, Trung Quốc</v>
          </cell>
          <cell r="L1269" t="str">
            <v>Trung Quốc</v>
          </cell>
          <cell r="M1269" t="str">
            <v/>
          </cell>
          <cell r="N1269" t="str">
            <v>QLSP-
0563-12</v>
          </cell>
          <cell r="O1269">
            <v>13090</v>
          </cell>
          <cell r="P1269">
            <v>13090</v>
          </cell>
          <cell r="Q1269">
            <v>13090</v>
          </cell>
          <cell r="R1269">
            <v>13090</v>
          </cell>
          <cell r="S1269" t="str">
            <v>GJ24101452</v>
          </cell>
          <cell r="T1269" t="str">
            <v>823/QĐ_BVQY103</v>
          </cell>
          <cell r="U1269">
            <v>46326</v>
          </cell>
          <cell r="V1269">
            <v>0</v>
          </cell>
          <cell r="W1269">
            <v>0</v>
          </cell>
          <cell r="X1269">
            <v>1000</v>
          </cell>
          <cell r="Y1269">
            <v>1000</v>
          </cell>
          <cell r="Z1269">
            <v>0</v>
          </cell>
          <cell r="AA1269">
            <v>13090</v>
          </cell>
          <cell r="AB1269">
            <v>13090000</v>
          </cell>
          <cell r="AC1269">
            <v>1000</v>
          </cell>
          <cell r="AD1269">
            <v>13090</v>
          </cell>
          <cell r="AE1269">
            <v>13090000</v>
          </cell>
          <cell r="AF1269">
            <v>0</v>
          </cell>
          <cell r="AG1269">
            <v>0</v>
          </cell>
          <cell r="AJ1269">
            <v>538482</v>
          </cell>
          <cell r="AK1269">
            <v>1000</v>
          </cell>
        </row>
        <row r="1270">
          <cell r="E1270" t="str">
            <v>Test nhanh phát hiện tất cả kháng thể IgG, IgM, IgA kháng khuẩn giang mai</v>
          </cell>
          <cell r="F1270" t="str">
            <v>MAUVE™ Syphilis Test</v>
          </cell>
          <cell r="H1270" t="str">
            <v>Test</v>
          </cell>
          <cell r="I1270" t="str">
            <v/>
          </cell>
          <cell r="J1270" t="str">
            <v>Công ty Cổ phần đầu tư DSC Việt Nam</v>
          </cell>
          <cell r="K1270" t="str">
            <v>InTelos, Inc.</v>
          </cell>
          <cell r="L1270" t="str">
            <v>Hàn Quốc</v>
          </cell>
          <cell r="M1270" t="str">
            <v/>
          </cell>
          <cell r="N1270" t="str">
            <v>240000728/PCBB-HCM</v>
          </cell>
          <cell r="O1270">
            <v>18200</v>
          </cell>
          <cell r="P1270">
            <v>18200</v>
          </cell>
          <cell r="Q1270">
            <v>18200</v>
          </cell>
          <cell r="R1270">
            <v>18200</v>
          </cell>
          <cell r="S1270" t="str">
            <v>L191E04011</v>
          </cell>
          <cell r="T1270" t="str">
            <v>1832/QĐ-BVQY103</v>
          </cell>
          <cell r="U1270">
            <v>46112</v>
          </cell>
          <cell r="V1270">
            <v>0</v>
          </cell>
          <cell r="W1270">
            <v>0</v>
          </cell>
          <cell r="X1270">
            <v>800</v>
          </cell>
          <cell r="Y1270">
            <v>800</v>
          </cell>
          <cell r="Z1270">
            <v>0</v>
          </cell>
          <cell r="AA1270">
            <v>18200</v>
          </cell>
          <cell r="AB1270">
            <v>14560000</v>
          </cell>
          <cell r="AC1270">
            <v>800</v>
          </cell>
          <cell r="AD1270">
            <v>18200</v>
          </cell>
          <cell r="AE1270">
            <v>14560000</v>
          </cell>
          <cell r="AF1270">
            <v>0</v>
          </cell>
          <cell r="AG1270">
            <v>0</v>
          </cell>
          <cell r="AJ1270">
            <v>383316</v>
          </cell>
          <cell r="AK1270">
            <v>800</v>
          </cell>
        </row>
        <row r="1271">
          <cell r="E1271" t="str">
            <v>Test nhanh phát hiện tất cả kháng thể IgG, IgM, IgA kháng virus giang mai</v>
          </cell>
          <cell r="F1271" t="str">
            <v>Diagnostic Kit for Antibody to Treponema Pallidum (Colloidal Gold); ITP03004-DS50</v>
          </cell>
          <cell r="H1271" t="str">
            <v>Test</v>
          </cell>
          <cell r="I1271" t="str">
            <v/>
          </cell>
          <cell r="J1271" t="str">
            <v>Công ty TNHH phát triển công nghệ NDK</v>
          </cell>
          <cell r="K1271" t="str">
            <v>InTec Products, Inc</v>
          </cell>
          <cell r="L1271" t="str">
            <v>Trung Quốc</v>
          </cell>
          <cell r="M1271" t="str">
            <v/>
          </cell>
          <cell r="N1271" t="str">
            <v>SPCĐ-TTB-697-19</v>
          </cell>
          <cell r="O1271">
            <v>4950</v>
          </cell>
          <cell r="P1271">
            <v>4950</v>
          </cell>
          <cell r="Q1271">
            <v>4950</v>
          </cell>
          <cell r="R1271">
            <v>4950</v>
          </cell>
          <cell r="S1271" t="str">
            <v>GJ24101434</v>
          </cell>
          <cell r="T1271" t="str">
            <v>823/QĐ_BVQY103</v>
          </cell>
          <cell r="U1271">
            <v>46326</v>
          </cell>
          <cell r="V1271">
            <v>0</v>
          </cell>
          <cell r="W1271">
            <v>0</v>
          </cell>
          <cell r="X1271">
            <v>400</v>
          </cell>
          <cell r="Y1271">
            <v>400</v>
          </cell>
          <cell r="Z1271">
            <v>0</v>
          </cell>
          <cell r="AA1271">
            <v>4950</v>
          </cell>
          <cell r="AB1271">
            <v>1980000</v>
          </cell>
          <cell r="AC1271">
            <v>400</v>
          </cell>
          <cell r="AD1271">
            <v>4950</v>
          </cell>
          <cell r="AE1271">
            <v>1980000</v>
          </cell>
          <cell r="AF1271">
            <v>0</v>
          </cell>
          <cell r="AG1271">
            <v>0</v>
          </cell>
          <cell r="AJ1271">
            <v>535065</v>
          </cell>
          <cell r="AK1271">
            <v>400</v>
          </cell>
        </row>
        <row r="1272">
          <cell r="E1272" t="str">
            <v>Test nhanh xét nghiệm Codeine</v>
          </cell>
          <cell r="F1272" t="str">
            <v>Quick Test Codeine Strip 4.0</v>
          </cell>
          <cell r="H1272" t="str">
            <v>Test</v>
          </cell>
          <cell r="I1272" t="str">
            <v/>
          </cell>
          <cell r="J1272" t="str">
            <v>Công ty Cổ phần Thương mại Thiên Lương</v>
          </cell>
          <cell r="K1272" t="str">
            <v>Công ty CP SXKD Sinh phẩm chẩn đoán Y tế Việt Mỹ</v>
          </cell>
          <cell r="L1272" t="str">
            <v>Việt Nam</v>
          </cell>
          <cell r="M1272" t="str">
            <v/>
          </cell>
          <cell r="N1272" t="str">
            <v>250000049/PCBB-HCM</v>
          </cell>
          <cell r="O1272">
            <v>19950</v>
          </cell>
          <cell r="P1272">
            <v>19950</v>
          </cell>
          <cell r="Q1272">
            <v>19950</v>
          </cell>
          <cell r="R1272">
            <v>19950</v>
          </cell>
          <cell r="S1272" t="str">
            <v>COD044-25</v>
          </cell>
          <cell r="T1272" t="str">
            <v>952/QĐ-BVQY103</v>
          </cell>
          <cell r="U1272">
            <v>46459</v>
          </cell>
          <cell r="V1272">
            <v>0</v>
          </cell>
          <cell r="W1272">
            <v>0</v>
          </cell>
          <cell r="X1272">
            <v>2000</v>
          </cell>
          <cell r="Y1272">
            <v>2000</v>
          </cell>
          <cell r="Z1272">
            <v>0</v>
          </cell>
          <cell r="AA1272">
            <v>19950</v>
          </cell>
          <cell r="AB1272">
            <v>39900000</v>
          </cell>
          <cell r="AC1272">
            <v>2000</v>
          </cell>
          <cell r="AD1272">
            <v>19950</v>
          </cell>
          <cell r="AE1272">
            <v>39900000</v>
          </cell>
          <cell r="AF1272">
            <v>0</v>
          </cell>
          <cell r="AG1272">
            <v>0</v>
          </cell>
          <cell r="AJ1272">
            <v>535452</v>
          </cell>
          <cell r="AK1272">
            <v>2000</v>
          </cell>
        </row>
        <row r="1273">
          <cell r="E1273" t="str">
            <v>Test nhanh xét nghiệm ma tuý 5 chỉ tiêu (Amphetamine, Marijuana, Morphine, Codeine, Heroin)</v>
          </cell>
          <cell r="F1273" t="str">
            <v>Quick Test DOA Multi 5 Drug (AMP - THC - MOP - COD - HER)</v>
          </cell>
          <cell r="H1273" t="str">
            <v>Hộp</v>
          </cell>
          <cell r="I1273" t="str">
            <v/>
          </cell>
          <cell r="J1273" t="str">
            <v>Công ty Cổ phần Thương mại Thiên Lương</v>
          </cell>
          <cell r="K1273" t="str">
            <v>Công ty CP SXKD Sinh phẩm chẩn đoán Y tế Việt Mỹ</v>
          </cell>
          <cell r="L1273" t="str">
            <v>Việt Nam</v>
          </cell>
          <cell r="M1273" t="str">
            <v/>
          </cell>
          <cell r="N1273" t="str">
            <v>250000046/PCBB-HCM</v>
          </cell>
          <cell r="O1273">
            <v>1077750</v>
          </cell>
          <cell r="P1273">
            <v>1077750</v>
          </cell>
          <cell r="Q1273">
            <v>1077750</v>
          </cell>
          <cell r="R1273">
            <v>1077750</v>
          </cell>
          <cell r="S1273" t="str">
            <v>DOA070-25</v>
          </cell>
          <cell r="T1273" t="str">
            <v>952/QĐ-BVQY103</v>
          </cell>
          <cell r="U1273">
            <v>46520</v>
          </cell>
          <cell r="V1273">
            <v>0</v>
          </cell>
          <cell r="W1273">
            <v>0</v>
          </cell>
          <cell r="X1273">
            <v>80</v>
          </cell>
          <cell r="Y1273">
            <v>80</v>
          </cell>
          <cell r="Z1273">
            <v>0</v>
          </cell>
          <cell r="AA1273">
            <v>1077750</v>
          </cell>
          <cell r="AB1273">
            <v>86220000</v>
          </cell>
          <cell r="AC1273">
            <v>80</v>
          </cell>
          <cell r="AD1273">
            <v>1077750</v>
          </cell>
          <cell r="AE1273">
            <v>86220000</v>
          </cell>
          <cell r="AF1273">
            <v>0</v>
          </cell>
          <cell r="AG1273">
            <v>0</v>
          </cell>
          <cell r="AJ1273">
            <v>546629</v>
          </cell>
          <cell r="AK1273">
            <v>80</v>
          </cell>
        </row>
        <row r="1274">
          <cell r="E1274" t="str">
            <v>Test phát hiện kháng nguyên bề mặt viêm gan B trong huyết thanh người hoặc huyết tương</v>
          </cell>
          <cell r="F1274" t="str">
            <v>9F80-01; Murex HBsAg Version 3</v>
          </cell>
          <cell r="H1274" t="str">
            <v>Hộp</v>
          </cell>
          <cell r="I1274" t="str">
            <v/>
          </cell>
          <cell r="J1274" t="str">
            <v>Công ty Cổ phần thiêt bị Y tế VIMEC</v>
          </cell>
          <cell r="K1274" t="str">
            <v>Diasorin</v>
          </cell>
          <cell r="L1274" t="str">
            <v>Anh Quốc</v>
          </cell>
          <cell r="M1274" t="str">
            <v/>
          </cell>
          <cell r="N1274" t="str">
            <v>QLSP-0625-13</v>
          </cell>
          <cell r="O1274">
            <v>3969000</v>
          </cell>
          <cell r="P1274">
            <v>3969000</v>
          </cell>
          <cell r="Q1274">
            <v>3969000</v>
          </cell>
          <cell r="R1274">
            <v>3969000</v>
          </cell>
          <cell r="S1274" t="str">
            <v>A003410</v>
          </cell>
          <cell r="T1274" t="str">
            <v>779/QĐ-BVQY103</v>
          </cell>
          <cell r="U1274">
            <v>45991</v>
          </cell>
          <cell r="V1274">
            <v>0</v>
          </cell>
          <cell r="W1274">
            <v>0</v>
          </cell>
          <cell r="X1274">
            <v>1</v>
          </cell>
          <cell r="Y1274">
            <v>1</v>
          </cell>
          <cell r="Z1274">
            <v>0</v>
          </cell>
          <cell r="AA1274">
            <v>3969000</v>
          </cell>
          <cell r="AB1274">
            <v>3969000</v>
          </cell>
          <cell r="AC1274">
            <v>1</v>
          </cell>
          <cell r="AD1274">
            <v>3969000</v>
          </cell>
          <cell r="AE1274">
            <v>3969000</v>
          </cell>
          <cell r="AF1274">
            <v>0</v>
          </cell>
          <cell r="AG1274">
            <v>0</v>
          </cell>
          <cell r="AJ1274">
            <v>546421</v>
          </cell>
          <cell r="AK1274">
            <v>55</v>
          </cell>
        </row>
        <row r="1275">
          <cell r="E1275" t="str">
            <v>Test phát hiện kháng nguyên bề mặt viêm gan B trong huyết thanh người hoặc huyết tương</v>
          </cell>
          <cell r="F1275" t="str">
            <v>9F80-01; Murex HBsAg Version 3</v>
          </cell>
          <cell r="H1275" t="str">
            <v>Hộp</v>
          </cell>
          <cell r="I1275" t="str">
            <v/>
          </cell>
          <cell r="J1275" t="str">
            <v>Công ty Cổ phần thiêt bị Y tế VIMEC</v>
          </cell>
          <cell r="K1275" t="str">
            <v>Diasorin</v>
          </cell>
          <cell r="L1275" t="str">
            <v>Anh Quốc</v>
          </cell>
          <cell r="M1275" t="str">
            <v/>
          </cell>
          <cell r="N1275" t="str">
            <v>QLSP-0625-13</v>
          </cell>
          <cell r="O1275">
            <v>3969000</v>
          </cell>
          <cell r="P1275">
            <v>3969000</v>
          </cell>
          <cell r="Q1275">
            <v>3969000</v>
          </cell>
          <cell r="R1275">
            <v>3969000</v>
          </cell>
          <cell r="S1275" t="str">
            <v>A001511</v>
          </cell>
          <cell r="T1275" t="str">
            <v>779/QĐ-BVQY103</v>
          </cell>
          <cell r="U1275">
            <v>45900</v>
          </cell>
          <cell r="V1275">
            <v>0</v>
          </cell>
          <cell r="W1275">
            <v>0</v>
          </cell>
          <cell r="X1275">
            <v>35</v>
          </cell>
          <cell r="Y1275">
            <v>35</v>
          </cell>
          <cell r="Z1275">
            <v>0</v>
          </cell>
          <cell r="AA1275">
            <v>3969000</v>
          </cell>
          <cell r="AB1275">
            <v>138915000</v>
          </cell>
          <cell r="AC1275">
            <v>35</v>
          </cell>
          <cell r="AD1275">
            <v>3969000</v>
          </cell>
          <cell r="AE1275">
            <v>138915000</v>
          </cell>
          <cell r="AF1275">
            <v>0</v>
          </cell>
          <cell r="AG1275">
            <v>0</v>
          </cell>
          <cell r="AJ1275">
            <v>538366</v>
          </cell>
          <cell r="AK1275">
            <v>55</v>
          </cell>
        </row>
        <row r="1276">
          <cell r="E1276" t="str">
            <v>Test phát hiện kháng nguyên bề mặt viêm gan B trong huyết thanh người hoặc huyết tương</v>
          </cell>
          <cell r="F1276" t="str">
            <v>9F80-01; Murex HBsAg Version 3</v>
          </cell>
          <cell r="H1276" t="str">
            <v>Hộp</v>
          </cell>
          <cell r="I1276" t="str">
            <v/>
          </cell>
          <cell r="J1276" t="str">
            <v>Công ty Cổ phần thiêt bị Y tế VIMEC</v>
          </cell>
          <cell r="K1276" t="str">
            <v>Diasorin</v>
          </cell>
          <cell r="L1276" t="str">
            <v>Anh Quốc</v>
          </cell>
          <cell r="M1276" t="str">
            <v/>
          </cell>
          <cell r="N1276" t="str">
            <v>QLSP-0625-13</v>
          </cell>
          <cell r="O1276">
            <v>3969000</v>
          </cell>
          <cell r="P1276">
            <v>3969000</v>
          </cell>
          <cell r="Q1276">
            <v>3969000</v>
          </cell>
          <cell r="R1276">
            <v>3969000</v>
          </cell>
          <cell r="S1276" t="str">
            <v>A001110</v>
          </cell>
          <cell r="T1276" t="str">
            <v>2965/QĐ-BVQY103</v>
          </cell>
          <cell r="U1276">
            <v>45838</v>
          </cell>
          <cell r="V1276">
            <v>0</v>
          </cell>
          <cell r="W1276">
            <v>0</v>
          </cell>
          <cell r="X1276">
            <v>4</v>
          </cell>
          <cell r="Y1276">
            <v>4</v>
          </cell>
          <cell r="Z1276">
            <v>0</v>
          </cell>
          <cell r="AA1276">
            <v>3969000</v>
          </cell>
          <cell r="AB1276">
            <v>15876000</v>
          </cell>
          <cell r="AC1276">
            <v>4</v>
          </cell>
          <cell r="AD1276">
            <v>3969000</v>
          </cell>
          <cell r="AE1276">
            <v>15876000</v>
          </cell>
          <cell r="AF1276">
            <v>0</v>
          </cell>
          <cell r="AG1276">
            <v>0</v>
          </cell>
          <cell r="AJ1276">
            <v>526683</v>
          </cell>
          <cell r="AK1276">
            <v>55</v>
          </cell>
        </row>
        <row r="1277">
          <cell r="E1277" t="str">
            <v>Test phát hiện kháng nguyên bề mặt viêm gan B trong huyết thanh người hoặc huyết tương</v>
          </cell>
          <cell r="F1277" t="str">
            <v>9F80-01; Murex HBsAg Version 3</v>
          </cell>
          <cell r="H1277" t="str">
            <v>Hộp</v>
          </cell>
          <cell r="I1277" t="str">
            <v/>
          </cell>
          <cell r="J1277" t="str">
            <v>Công ty Cổ phần thiêt bị Y tế VIMEC</v>
          </cell>
          <cell r="K1277" t="str">
            <v>Diasorin</v>
          </cell>
          <cell r="L1277" t="str">
            <v>Anh Quốc</v>
          </cell>
          <cell r="M1277" t="str">
            <v/>
          </cell>
          <cell r="N1277" t="str">
            <v>QLSP-0625-13</v>
          </cell>
          <cell r="O1277">
            <v>3969000</v>
          </cell>
          <cell r="P1277">
            <v>3969000</v>
          </cell>
          <cell r="Q1277">
            <v>3969000</v>
          </cell>
          <cell r="R1277">
            <v>3969000</v>
          </cell>
          <cell r="S1277" t="str">
            <v>E088710</v>
          </cell>
          <cell r="T1277" t="str">
            <v>2965/QĐ-BVQY103</v>
          </cell>
          <cell r="U1277">
            <v>45900</v>
          </cell>
          <cell r="V1277">
            <v>0</v>
          </cell>
          <cell r="W1277">
            <v>0</v>
          </cell>
          <cell r="X1277">
            <v>5</v>
          </cell>
          <cell r="Y1277">
            <v>5</v>
          </cell>
          <cell r="Z1277">
            <v>0</v>
          </cell>
          <cell r="AA1277">
            <v>3969000</v>
          </cell>
          <cell r="AB1277">
            <v>19845000</v>
          </cell>
          <cell r="AC1277">
            <v>5</v>
          </cell>
          <cell r="AD1277">
            <v>3969000</v>
          </cell>
          <cell r="AE1277">
            <v>19845000</v>
          </cell>
          <cell r="AF1277">
            <v>0</v>
          </cell>
          <cell r="AG1277">
            <v>0</v>
          </cell>
          <cell r="AJ1277">
            <v>524188</v>
          </cell>
          <cell r="AK1277">
            <v>55</v>
          </cell>
        </row>
        <row r="1278">
          <cell r="E1278" t="str">
            <v>Test phát hiện kháng nguyên bề mặt viêm gan B trong huyết thanh người hoặc huyết tương</v>
          </cell>
          <cell r="F1278" t="str">
            <v>9F80-01; Murex HBsAg Version 3</v>
          </cell>
          <cell r="H1278" t="str">
            <v>Hộp</v>
          </cell>
          <cell r="I1278" t="str">
            <v/>
          </cell>
          <cell r="J1278" t="str">
            <v>Công ty Cổ phần thiêt bị Y tế VIMEC</v>
          </cell>
          <cell r="K1278" t="str">
            <v>Diasorin</v>
          </cell>
          <cell r="L1278" t="str">
            <v>Anh Quốc</v>
          </cell>
          <cell r="M1278" t="str">
            <v/>
          </cell>
          <cell r="N1278" t="str">
            <v>QLSP-0625-13</v>
          </cell>
          <cell r="O1278">
            <v>3969000</v>
          </cell>
          <cell r="P1278">
            <v>3969000</v>
          </cell>
          <cell r="Q1278">
            <v>3969000</v>
          </cell>
          <cell r="R1278">
            <v>3969000</v>
          </cell>
          <cell r="S1278" t="str">
            <v>E087710</v>
          </cell>
          <cell r="T1278" t="str">
            <v>2965/QĐ-BVQY103</v>
          </cell>
          <cell r="U1278">
            <v>45869</v>
          </cell>
          <cell r="V1278">
            <v>0</v>
          </cell>
          <cell r="W1278">
            <v>0</v>
          </cell>
          <cell r="X1278">
            <v>10</v>
          </cell>
          <cell r="Y1278">
            <v>10</v>
          </cell>
          <cell r="Z1278">
            <v>0</v>
          </cell>
          <cell r="AA1278">
            <v>3969000</v>
          </cell>
          <cell r="AB1278">
            <v>39690000</v>
          </cell>
          <cell r="AC1278">
            <v>10</v>
          </cell>
          <cell r="AD1278">
            <v>3969000</v>
          </cell>
          <cell r="AE1278">
            <v>39690000</v>
          </cell>
          <cell r="AF1278">
            <v>0</v>
          </cell>
          <cell r="AG1278">
            <v>0</v>
          </cell>
          <cell r="AJ1278">
            <v>524181</v>
          </cell>
          <cell r="AK1278">
            <v>55</v>
          </cell>
        </row>
        <row r="1279">
          <cell r="E1279" t="str">
            <v>Test phát hiện kháng thể và kháng nguyên virus HIV trong huyết thanh hoặc huyết tương người</v>
          </cell>
          <cell r="F1279" t="str">
            <v>Murex HIV Ag/Ab combination; 7G79-09</v>
          </cell>
          <cell r="H1279" t="str">
            <v>Test</v>
          </cell>
          <cell r="I1279" t="str">
            <v/>
          </cell>
          <cell r="J1279" t="str">
            <v>Công ty Cổ phần thiêt bị Y tế VIMEC</v>
          </cell>
          <cell r="K1279" t="str">
            <v>DiaSorin Italia S.p.A. UK Branch</v>
          </cell>
          <cell r="L1279" t="str">
            <v>Anh</v>
          </cell>
          <cell r="M1279" t="str">
            <v/>
          </cell>
          <cell r="N1279" t="str">
            <v>QLSP-TTB-0787-14</v>
          </cell>
          <cell r="O1279">
            <v>50820</v>
          </cell>
          <cell r="P1279">
            <v>50820</v>
          </cell>
          <cell r="Q1279">
            <v>50820</v>
          </cell>
          <cell r="R1279">
            <v>50820</v>
          </cell>
          <cell r="S1279" t="str">
            <v>A003210</v>
          </cell>
          <cell r="T1279" t="str">
            <v>779/QĐ-BVQY103</v>
          </cell>
          <cell r="U1279">
            <v>45961</v>
          </cell>
          <cell r="V1279">
            <v>0</v>
          </cell>
          <cell r="W1279">
            <v>0</v>
          </cell>
          <cell r="X1279">
            <v>480</v>
          </cell>
          <cell r="Y1279">
            <v>480</v>
          </cell>
          <cell r="Z1279">
            <v>0</v>
          </cell>
          <cell r="AA1279">
            <v>50820</v>
          </cell>
          <cell r="AB1279">
            <v>24393600</v>
          </cell>
          <cell r="AC1279">
            <v>480</v>
          </cell>
          <cell r="AD1279">
            <v>50820</v>
          </cell>
          <cell r="AE1279">
            <v>24393600</v>
          </cell>
          <cell r="AF1279">
            <v>0</v>
          </cell>
          <cell r="AG1279">
            <v>0</v>
          </cell>
          <cell r="AJ1279">
            <v>547812</v>
          </cell>
          <cell r="AK1279">
            <v>3168</v>
          </cell>
        </row>
        <row r="1280">
          <cell r="E1280" t="str">
            <v>Test phát hiện kháng thể và kháng nguyên virus HIV trong huyết thanh hoặc huyết tương người</v>
          </cell>
          <cell r="F1280" t="str">
            <v>Murex HIV Ag/Ab combination; 7G79-09</v>
          </cell>
          <cell r="H1280" t="str">
            <v>Test</v>
          </cell>
          <cell r="I1280" t="str">
            <v/>
          </cell>
          <cell r="J1280" t="str">
            <v>Công ty Cổ phần thiêt bị Y tế VIMEC</v>
          </cell>
          <cell r="K1280" t="str">
            <v>DiaSorin Italia S.p.A. UK Branch</v>
          </cell>
          <cell r="L1280" t="str">
            <v>Anh</v>
          </cell>
          <cell r="M1280" t="str">
            <v/>
          </cell>
          <cell r="N1280" t="str">
            <v>QLSP-TTB-0787-14</v>
          </cell>
          <cell r="O1280">
            <v>50820</v>
          </cell>
          <cell r="P1280">
            <v>50820</v>
          </cell>
          <cell r="Q1280">
            <v>50820</v>
          </cell>
          <cell r="R1280">
            <v>50820</v>
          </cell>
          <cell r="S1280" t="str">
            <v>A003610</v>
          </cell>
          <cell r="T1280" t="str">
            <v>779/QĐ-BVQY103</v>
          </cell>
          <cell r="U1280">
            <v>46022</v>
          </cell>
          <cell r="V1280">
            <v>0</v>
          </cell>
          <cell r="W1280">
            <v>0</v>
          </cell>
          <cell r="X1280">
            <v>768</v>
          </cell>
          <cell r="Y1280">
            <v>768</v>
          </cell>
          <cell r="Z1280">
            <v>0</v>
          </cell>
          <cell r="AA1280">
            <v>50820</v>
          </cell>
          <cell r="AB1280">
            <v>39029760</v>
          </cell>
          <cell r="AC1280">
            <v>768</v>
          </cell>
          <cell r="AD1280">
            <v>50820</v>
          </cell>
          <cell r="AE1280">
            <v>39029760</v>
          </cell>
          <cell r="AF1280">
            <v>0</v>
          </cell>
          <cell r="AG1280">
            <v>0</v>
          </cell>
          <cell r="AJ1280">
            <v>539046</v>
          </cell>
          <cell r="AK1280">
            <v>3168</v>
          </cell>
        </row>
        <row r="1281">
          <cell r="E1281" t="str">
            <v>Test phát hiện kháng thể và kháng nguyên virus HIV trong huyết thanh hoặc huyết tương người</v>
          </cell>
          <cell r="F1281" t="str">
            <v>Murex HIV Ag/Ab combination; 7G79-09</v>
          </cell>
          <cell r="H1281" t="str">
            <v>Test</v>
          </cell>
          <cell r="I1281" t="str">
            <v/>
          </cell>
          <cell r="J1281" t="str">
            <v>Công ty Cổ phần thiêt bị Y tế VIMEC</v>
          </cell>
          <cell r="K1281" t="str">
            <v>DiaSorin Italia S.p.A. UK Branch</v>
          </cell>
          <cell r="L1281" t="str">
            <v>Anh</v>
          </cell>
          <cell r="M1281" t="str">
            <v/>
          </cell>
          <cell r="N1281" t="str">
            <v>QLSP-TTB-0787-14</v>
          </cell>
          <cell r="O1281">
            <v>50820</v>
          </cell>
          <cell r="P1281">
            <v>50820</v>
          </cell>
          <cell r="Q1281">
            <v>50820</v>
          </cell>
          <cell r="R1281">
            <v>50820</v>
          </cell>
          <cell r="S1281" t="str">
            <v>A002210</v>
          </cell>
          <cell r="T1281" t="str">
            <v>779/QĐ-BVQY103</v>
          </cell>
          <cell r="U1281">
            <v>45961</v>
          </cell>
          <cell r="V1281">
            <v>0</v>
          </cell>
          <cell r="W1281">
            <v>0</v>
          </cell>
          <cell r="X1281">
            <v>480</v>
          </cell>
          <cell r="Y1281">
            <v>480</v>
          </cell>
          <cell r="Z1281">
            <v>0</v>
          </cell>
          <cell r="AA1281">
            <v>50820</v>
          </cell>
          <cell r="AB1281">
            <v>24393600</v>
          </cell>
          <cell r="AC1281">
            <v>480</v>
          </cell>
          <cell r="AD1281">
            <v>50820</v>
          </cell>
          <cell r="AE1281">
            <v>24393600</v>
          </cell>
          <cell r="AF1281">
            <v>0</v>
          </cell>
          <cell r="AG1281">
            <v>0</v>
          </cell>
          <cell r="AJ1281">
            <v>539045</v>
          </cell>
          <cell r="AK1281">
            <v>3168</v>
          </cell>
        </row>
        <row r="1282">
          <cell r="E1282" t="str">
            <v>Test phát hiện kháng thể và kháng nguyên virus HIV trong huyết thanh hoặc huyết tương người</v>
          </cell>
          <cell r="F1282" t="str">
            <v>Murex HIV Ag/Ab combination; 7G79-09</v>
          </cell>
          <cell r="H1282" t="str">
            <v>Test</v>
          </cell>
          <cell r="I1282" t="str">
            <v/>
          </cell>
          <cell r="J1282" t="str">
            <v>Công ty Cổ phần thiêt bị Y tế VIMEC</v>
          </cell>
          <cell r="K1282" t="str">
            <v>DiaSorin Italia S.p.A. UK Branch</v>
          </cell>
          <cell r="L1282" t="str">
            <v>Anh</v>
          </cell>
          <cell r="M1282" t="str">
            <v/>
          </cell>
          <cell r="N1282" t="str">
            <v>QLSP-TTB-0787-14</v>
          </cell>
          <cell r="O1282">
            <v>50820</v>
          </cell>
          <cell r="P1282">
            <v>50820</v>
          </cell>
          <cell r="Q1282">
            <v>50820</v>
          </cell>
          <cell r="R1282">
            <v>50820</v>
          </cell>
          <cell r="S1282" t="str">
            <v>E108810</v>
          </cell>
          <cell r="T1282" t="str">
            <v>779/QĐ-BVQY103</v>
          </cell>
          <cell r="U1282">
            <v>45961</v>
          </cell>
          <cell r="V1282">
            <v>0</v>
          </cell>
          <cell r="W1282">
            <v>0</v>
          </cell>
          <cell r="X1282">
            <v>96</v>
          </cell>
          <cell r="Y1282">
            <v>96</v>
          </cell>
          <cell r="Z1282">
            <v>0</v>
          </cell>
          <cell r="AA1282">
            <v>50820</v>
          </cell>
          <cell r="AB1282">
            <v>4878720</v>
          </cell>
          <cell r="AC1282">
            <v>96</v>
          </cell>
          <cell r="AD1282">
            <v>50820</v>
          </cell>
          <cell r="AE1282">
            <v>4878720</v>
          </cell>
          <cell r="AF1282">
            <v>0</v>
          </cell>
          <cell r="AG1282">
            <v>0</v>
          </cell>
          <cell r="AJ1282">
            <v>538368</v>
          </cell>
          <cell r="AK1282">
            <v>3168</v>
          </cell>
        </row>
        <row r="1283">
          <cell r="E1283" t="str">
            <v>Test phát hiện kháng thể và kháng nguyên virus HIV trong huyết thanh hoặc huyết tương người</v>
          </cell>
          <cell r="F1283" t="str">
            <v>Murex HIV Ag/Ab combination; 7G79-09</v>
          </cell>
          <cell r="H1283" t="str">
            <v>Test</v>
          </cell>
          <cell r="I1283" t="str">
            <v/>
          </cell>
          <cell r="J1283" t="str">
            <v>Công ty Cổ phần thiêt bị Y tế VIMEC</v>
          </cell>
          <cell r="K1283" t="str">
            <v>DiaSorin Italia S.p.A. UK Branch</v>
          </cell>
          <cell r="L1283" t="str">
            <v>Anh</v>
          </cell>
          <cell r="M1283" t="str">
            <v/>
          </cell>
          <cell r="N1283" t="str">
            <v>QLSP-TTB-0787-14</v>
          </cell>
          <cell r="O1283">
            <v>50820</v>
          </cell>
          <cell r="P1283">
            <v>50820</v>
          </cell>
          <cell r="Q1283">
            <v>50820</v>
          </cell>
          <cell r="R1283">
            <v>50820</v>
          </cell>
          <cell r="S1283" t="str">
            <v>E107210</v>
          </cell>
          <cell r="T1283" t="str">
            <v>779/QĐ-BVQY103</v>
          </cell>
          <cell r="U1283">
            <v>45930</v>
          </cell>
          <cell r="V1283">
            <v>0</v>
          </cell>
          <cell r="W1283">
            <v>0</v>
          </cell>
          <cell r="X1283">
            <v>384</v>
          </cell>
          <cell r="Y1283">
            <v>384</v>
          </cell>
          <cell r="Z1283">
            <v>0</v>
          </cell>
          <cell r="AA1283">
            <v>50820</v>
          </cell>
          <cell r="AB1283">
            <v>19514880</v>
          </cell>
          <cell r="AC1283">
            <v>384</v>
          </cell>
          <cell r="AD1283">
            <v>50820</v>
          </cell>
          <cell r="AE1283">
            <v>19514880</v>
          </cell>
          <cell r="AF1283">
            <v>0</v>
          </cell>
          <cell r="AG1283">
            <v>0</v>
          </cell>
          <cell r="AJ1283">
            <v>538367</v>
          </cell>
          <cell r="AK1283">
            <v>3168</v>
          </cell>
        </row>
        <row r="1284">
          <cell r="E1284" t="str">
            <v>Test phát hiện kháng thể và kháng nguyên virus HIV trong huyết thanh hoặc huyết tương người</v>
          </cell>
          <cell r="F1284" t="str">
            <v>Murex HIV Ag/Ab combination; 7G79-09</v>
          </cell>
          <cell r="H1284" t="str">
            <v>Test</v>
          </cell>
          <cell r="I1284" t="str">
            <v/>
          </cell>
          <cell r="J1284" t="str">
            <v>Công ty Cổ phần thiêt bị Y tế VIMEC</v>
          </cell>
          <cell r="K1284" t="str">
            <v>DiaSorin Italia S.p.A. UK Branch</v>
          </cell>
          <cell r="L1284" t="str">
            <v>Anh</v>
          </cell>
          <cell r="M1284" t="str">
            <v/>
          </cell>
          <cell r="N1284" t="str">
            <v>QLSP-TTB-0787-14</v>
          </cell>
          <cell r="O1284">
            <v>50820</v>
          </cell>
          <cell r="P1284">
            <v>50820</v>
          </cell>
          <cell r="Q1284">
            <v>50820</v>
          </cell>
          <cell r="R1284">
            <v>50820</v>
          </cell>
          <cell r="S1284" t="str">
            <v>A001910</v>
          </cell>
          <cell r="T1284" t="str">
            <v>2963/QĐ-BVQY103</v>
          </cell>
          <cell r="U1284">
            <v>45900</v>
          </cell>
          <cell r="V1284">
            <v>0</v>
          </cell>
          <cell r="W1284">
            <v>0</v>
          </cell>
          <cell r="X1284">
            <v>960</v>
          </cell>
          <cell r="Y1284">
            <v>960</v>
          </cell>
          <cell r="Z1284">
            <v>0</v>
          </cell>
          <cell r="AA1284">
            <v>50820</v>
          </cell>
          <cell r="AB1284">
            <v>48787200</v>
          </cell>
          <cell r="AC1284">
            <v>960</v>
          </cell>
          <cell r="AD1284">
            <v>50820</v>
          </cell>
          <cell r="AE1284">
            <v>48787200</v>
          </cell>
          <cell r="AF1284">
            <v>0</v>
          </cell>
          <cell r="AG1284">
            <v>0</v>
          </cell>
          <cell r="AJ1284">
            <v>524196</v>
          </cell>
          <cell r="AK1284">
            <v>3168</v>
          </cell>
        </row>
        <row r="1285">
          <cell r="E1285" t="str">
            <v>Test phát hiện kháng thể viêm gan C</v>
          </cell>
          <cell r="F1285" t="str">
            <v>L031-10321
, HCV Rapid Test Strip (Serum/Plasma/Whole Blood)</v>
          </cell>
          <cell r="H1285" t="str">
            <v>Test</v>
          </cell>
          <cell r="I1285" t="str">
            <v/>
          </cell>
          <cell r="J1285" t="str">
            <v>Công ty cổ phần BCN Việt Nam</v>
          </cell>
          <cell r="K1285" t="str">
            <v>ACON Biotech (Hangzhou) Co., Ltd.</v>
          </cell>
          <cell r="L1285" t="str">
            <v>Trung Quốc</v>
          </cell>
          <cell r="M1285" t="str">
            <v/>
          </cell>
          <cell r="N1285" t="str">
            <v>2401089ĐKLH/BYT-HTTB</v>
          </cell>
          <cell r="O1285">
            <v>7600</v>
          </cell>
          <cell r="P1285">
            <v>7600</v>
          </cell>
          <cell r="Q1285">
            <v>7600</v>
          </cell>
          <cell r="R1285">
            <v>7600</v>
          </cell>
          <cell r="S1285" t="str">
            <v>HCV4085008</v>
          </cell>
          <cell r="T1285" t="str">
            <v>4676/QĐ-BVQY103</v>
          </cell>
          <cell r="U1285">
            <v>46235</v>
          </cell>
          <cell r="V1285">
            <v>0</v>
          </cell>
          <cell r="W1285">
            <v>0</v>
          </cell>
          <cell r="X1285">
            <v>100</v>
          </cell>
          <cell r="Y1285">
            <v>100</v>
          </cell>
          <cell r="Z1285">
            <v>0</v>
          </cell>
          <cell r="AA1285">
            <v>7600</v>
          </cell>
          <cell r="AB1285">
            <v>760000</v>
          </cell>
          <cell r="AC1285">
            <v>100</v>
          </cell>
          <cell r="AD1285">
            <v>7600</v>
          </cell>
          <cell r="AE1285">
            <v>760000</v>
          </cell>
          <cell r="AF1285">
            <v>0</v>
          </cell>
          <cell r="AG1285">
            <v>0</v>
          </cell>
          <cell r="AJ1285">
            <v>524135</v>
          </cell>
          <cell r="AK1285">
            <v>100</v>
          </cell>
        </row>
        <row r="1286">
          <cell r="E1286" t="str">
            <v>Test phát hiện kháng thể viêm gan C trong huyết thanh hoặc huyết tương người</v>
          </cell>
          <cell r="F1286" t="str">
            <v>Murex anti-HCV (version 4.0); 7F5156</v>
          </cell>
          <cell r="H1286" t="str">
            <v>Hộp</v>
          </cell>
          <cell r="I1286" t="str">
            <v/>
          </cell>
          <cell r="J1286" t="str">
            <v>Công ty Cổ phần thiêt bị Y tế VIMEC</v>
          </cell>
          <cell r="K1286" t="str">
            <v>DiaSorin Italia S.p.A. UK Branch</v>
          </cell>
          <cell r="L1286" t="str">
            <v>Anh</v>
          </cell>
          <cell r="M1286" t="str">
            <v/>
          </cell>
          <cell r="N1286" t="str">
            <v>1273/BYT-TB-CT</v>
          </cell>
          <cell r="O1286">
            <v>11161500</v>
          </cell>
          <cell r="P1286">
            <v>11161500</v>
          </cell>
          <cell r="Q1286">
            <v>11161500</v>
          </cell>
          <cell r="R1286">
            <v>11161500</v>
          </cell>
          <cell r="S1286" t="str">
            <v>E247510</v>
          </cell>
          <cell r="T1286" t="str">
            <v>779/QĐ-BVQY103</v>
          </cell>
          <cell r="U1286">
            <v>46022</v>
          </cell>
          <cell r="V1286">
            <v>0</v>
          </cell>
          <cell r="W1286">
            <v>0</v>
          </cell>
          <cell r="X1286">
            <v>4</v>
          </cell>
          <cell r="Y1286">
            <v>4</v>
          </cell>
          <cell r="Z1286">
            <v>0</v>
          </cell>
          <cell r="AA1286">
            <v>11161500</v>
          </cell>
          <cell r="AB1286">
            <v>44646000</v>
          </cell>
          <cell r="AC1286">
            <v>4</v>
          </cell>
          <cell r="AD1286">
            <v>11161500</v>
          </cell>
          <cell r="AE1286">
            <v>44646000</v>
          </cell>
          <cell r="AF1286">
            <v>0</v>
          </cell>
          <cell r="AG1286">
            <v>0</v>
          </cell>
          <cell r="AJ1286">
            <v>546422</v>
          </cell>
          <cell r="AK1286">
            <v>2419</v>
          </cell>
        </row>
        <row r="1287">
          <cell r="E1287" t="str">
            <v>Test phát hiện kháng thể viêm gan C trong huyết thanh hoặc huyết tương người</v>
          </cell>
          <cell r="F1287" t="str">
            <v>Murex anti-HCV (version 4.0); 7F5156</v>
          </cell>
          <cell r="H1287" t="str">
            <v>Hộp</v>
          </cell>
          <cell r="I1287" t="str">
            <v/>
          </cell>
          <cell r="J1287" t="str">
            <v>Công ty Cổ phần thiêt bị Y tế VIMEC</v>
          </cell>
          <cell r="K1287" t="str">
            <v>DiaSorin Italia S.p.A. UK Branch</v>
          </cell>
          <cell r="L1287" t="str">
            <v>Anh</v>
          </cell>
          <cell r="M1287" t="str">
            <v/>
          </cell>
          <cell r="N1287" t="str">
            <v>1273/BYT-TB-CT</v>
          </cell>
          <cell r="O1287">
            <v>11161500</v>
          </cell>
          <cell r="P1287">
            <v>11161500</v>
          </cell>
          <cell r="Q1287">
            <v>11161500</v>
          </cell>
          <cell r="R1287">
            <v>11161500</v>
          </cell>
          <cell r="S1287" t="str">
            <v>E105710</v>
          </cell>
          <cell r="T1287" t="str">
            <v>779/QĐ-BVQY103</v>
          </cell>
          <cell r="U1287">
            <v>45900</v>
          </cell>
          <cell r="V1287">
            <v>0</v>
          </cell>
          <cell r="W1287">
            <v>0</v>
          </cell>
          <cell r="X1287">
            <v>15</v>
          </cell>
          <cell r="Y1287">
            <v>15</v>
          </cell>
          <cell r="Z1287">
            <v>0</v>
          </cell>
          <cell r="AA1287">
            <v>11161500</v>
          </cell>
          <cell r="AB1287">
            <v>167422500</v>
          </cell>
          <cell r="AC1287">
            <v>15</v>
          </cell>
          <cell r="AD1287">
            <v>11161500</v>
          </cell>
          <cell r="AE1287">
            <v>167422500</v>
          </cell>
          <cell r="AF1287">
            <v>0</v>
          </cell>
          <cell r="AG1287">
            <v>0</v>
          </cell>
          <cell r="AJ1287">
            <v>538365</v>
          </cell>
          <cell r="AK1287">
            <v>2419</v>
          </cell>
        </row>
        <row r="1288">
          <cell r="E1288" t="str">
            <v>Test phát hiện kháng thể viêm gan C trong huyết thanh hoặc huyết tương người</v>
          </cell>
          <cell r="F1288" t="str">
            <v>Murex HCV Ag/Ab combination; 4J2454</v>
          </cell>
          <cell r="H1288" t="str">
            <v>Test</v>
          </cell>
          <cell r="I1288" t="str">
            <v/>
          </cell>
          <cell r="J1288" t="str">
            <v>Công ty Cổ phần thiêt bị Y tế VIMEC</v>
          </cell>
          <cell r="K1288" t="str">
            <v>DiaSorin Italia S.p.A. UK Branch</v>
          </cell>
          <cell r="L1288" t="str">
            <v>Anh</v>
          </cell>
          <cell r="M1288" t="str">
            <v/>
          </cell>
          <cell r="N1288" t="str">
            <v>2301633ĐKLH/BYT-HTTB</v>
          </cell>
          <cell r="O1288">
            <v>74550</v>
          </cell>
          <cell r="P1288">
            <v>74550</v>
          </cell>
          <cell r="Q1288">
            <v>74550</v>
          </cell>
          <cell r="R1288">
            <v>74550</v>
          </cell>
          <cell r="S1288" t="str">
            <v>E087510</v>
          </cell>
          <cell r="T1288" t="str">
            <v>2963/QĐ-BVQY103</v>
          </cell>
          <cell r="U1288">
            <v>45838</v>
          </cell>
          <cell r="V1288">
            <v>0</v>
          </cell>
          <cell r="W1288">
            <v>0</v>
          </cell>
          <cell r="X1288">
            <v>1920</v>
          </cell>
          <cell r="Y1288">
            <v>1920</v>
          </cell>
          <cell r="Z1288">
            <v>0</v>
          </cell>
          <cell r="AA1288">
            <v>74550</v>
          </cell>
          <cell r="AB1288">
            <v>143136000</v>
          </cell>
          <cell r="AC1288">
            <v>1920</v>
          </cell>
          <cell r="AD1288">
            <v>74550</v>
          </cell>
          <cell r="AE1288">
            <v>143136000</v>
          </cell>
          <cell r="AF1288">
            <v>0</v>
          </cell>
          <cell r="AG1288">
            <v>0</v>
          </cell>
          <cell r="AJ1288">
            <v>524197</v>
          </cell>
          <cell r="AK1288">
            <v>2419</v>
          </cell>
        </row>
        <row r="1289">
          <cell r="E1289" t="str">
            <v>Test phát hiện kháng thể viêm gan C trong huyết thanh hoặc huyết tương người</v>
          </cell>
          <cell r="F1289" t="str">
            <v>Murex HCV Ag/Ab combination; 4J2454</v>
          </cell>
          <cell r="H1289" t="str">
            <v>Test</v>
          </cell>
          <cell r="I1289" t="str">
            <v/>
          </cell>
          <cell r="J1289" t="str">
            <v>Công ty Cổ phần thiêt bị Y tế VIMEC</v>
          </cell>
          <cell r="K1289" t="str">
            <v>DiaSorin Italia S.p.A. UK Branch</v>
          </cell>
          <cell r="L1289" t="str">
            <v>Anh</v>
          </cell>
          <cell r="M1289" t="str">
            <v/>
          </cell>
          <cell r="N1289" t="str">
            <v>2301633ĐKLH/BYT-HTTB</v>
          </cell>
          <cell r="O1289">
            <v>74550</v>
          </cell>
          <cell r="P1289">
            <v>74550</v>
          </cell>
          <cell r="Q1289">
            <v>74550</v>
          </cell>
          <cell r="R1289">
            <v>74550</v>
          </cell>
          <cell r="S1289" t="str">
            <v>E065610</v>
          </cell>
          <cell r="T1289" t="str">
            <v>2963/QĐ-BVQY103</v>
          </cell>
          <cell r="U1289">
            <v>45747</v>
          </cell>
          <cell r="V1289">
            <v>0</v>
          </cell>
          <cell r="W1289">
            <v>0</v>
          </cell>
          <cell r="X1289">
            <v>480</v>
          </cell>
          <cell r="Y1289">
            <v>480</v>
          </cell>
          <cell r="Z1289">
            <v>0</v>
          </cell>
          <cell r="AA1289">
            <v>74550</v>
          </cell>
          <cell r="AB1289">
            <v>35784000</v>
          </cell>
          <cell r="AC1289">
            <v>480</v>
          </cell>
          <cell r="AD1289">
            <v>74550</v>
          </cell>
          <cell r="AE1289">
            <v>35784000</v>
          </cell>
          <cell r="AF1289">
            <v>0</v>
          </cell>
          <cell r="AG1289">
            <v>0</v>
          </cell>
          <cell r="AJ1289">
            <v>387478</v>
          </cell>
          <cell r="AK1289">
            <v>2419</v>
          </cell>
        </row>
        <row r="1290">
          <cell r="E1290" t="str">
            <v>Test phát hiện kháng thể viêm gan C trong huyết thanh người hoặc huyết tương</v>
          </cell>
          <cell r="F1290" t="str">
            <v>7F51; Murex anti-HCV Version 4</v>
          </cell>
          <cell r="H1290" t="str">
            <v>Hộp</v>
          </cell>
          <cell r="I1290" t="str">
            <v/>
          </cell>
          <cell r="J1290" t="str">
            <v>Công ty Cổ phần thiêt bị Y tế VIMEC</v>
          </cell>
          <cell r="K1290" t="str">
            <v>Diasorin</v>
          </cell>
          <cell r="L1290" t="str">
            <v>Anh Quốc- Nam Phi</v>
          </cell>
          <cell r="M1290" t="str">
            <v/>
          </cell>
          <cell r="N1290" t="str">
            <v>1273/BYT-TB-CT</v>
          </cell>
          <cell r="O1290">
            <v>11161500</v>
          </cell>
          <cell r="P1290">
            <v>11161500</v>
          </cell>
          <cell r="Q1290">
            <v>11161500</v>
          </cell>
          <cell r="R1290">
            <v>11161500</v>
          </cell>
          <cell r="S1290" t="str">
            <v>E104210</v>
          </cell>
          <cell r="T1290" t="str">
            <v>4682/QĐ-BVQY103</v>
          </cell>
          <cell r="U1290">
            <v>45838</v>
          </cell>
          <cell r="V1290">
            <v>0</v>
          </cell>
          <cell r="W1290">
            <v>0</v>
          </cell>
          <cell r="X1290">
            <v>19</v>
          </cell>
          <cell r="Y1290">
            <v>19</v>
          </cell>
          <cell r="Z1290">
            <v>0</v>
          </cell>
          <cell r="AA1290">
            <v>11161500</v>
          </cell>
          <cell r="AB1290">
            <v>212068500</v>
          </cell>
          <cell r="AC1290">
            <v>19</v>
          </cell>
          <cell r="AD1290">
            <v>11161500</v>
          </cell>
          <cell r="AE1290">
            <v>212068500</v>
          </cell>
          <cell r="AF1290">
            <v>0</v>
          </cell>
          <cell r="AG1290">
            <v>0</v>
          </cell>
          <cell r="AJ1290">
            <v>387411</v>
          </cell>
          <cell r="AK1290">
            <v>29</v>
          </cell>
        </row>
        <row r="1291">
          <cell r="E1291" t="str">
            <v>Test phát hiện kháng thể viêm gan C trong huyết thanh người hoặc huyết tương</v>
          </cell>
          <cell r="F1291" t="str">
            <v>7F51; Murex anti-HCV Version 4</v>
          </cell>
          <cell r="H1291" t="str">
            <v>Hộp</v>
          </cell>
          <cell r="I1291" t="str">
            <v/>
          </cell>
          <cell r="J1291" t="str">
            <v>Công ty Cổ phần thiêt bị Y tế VIMEC</v>
          </cell>
          <cell r="K1291" t="str">
            <v>Diasorin</v>
          </cell>
          <cell r="L1291" t="str">
            <v>Anh Quốc- Nam Phi</v>
          </cell>
          <cell r="M1291" t="str">
            <v/>
          </cell>
          <cell r="N1291" t="str">
            <v>1273/BYT-TB-CT</v>
          </cell>
          <cell r="O1291">
            <v>11161500</v>
          </cell>
          <cell r="P1291">
            <v>11161500</v>
          </cell>
          <cell r="Q1291">
            <v>11161500</v>
          </cell>
          <cell r="R1291">
            <v>11161500</v>
          </cell>
          <cell r="S1291" t="str">
            <v>E071010</v>
          </cell>
          <cell r="T1291" t="str">
            <v>4682/QĐ-BVQY103</v>
          </cell>
          <cell r="U1291">
            <v>45747</v>
          </cell>
          <cell r="V1291">
            <v>0</v>
          </cell>
          <cell r="W1291">
            <v>0</v>
          </cell>
          <cell r="X1291">
            <v>10</v>
          </cell>
          <cell r="Y1291">
            <v>10</v>
          </cell>
          <cell r="Z1291">
            <v>0</v>
          </cell>
          <cell r="AA1291">
            <v>11161500</v>
          </cell>
          <cell r="AB1291">
            <v>111615000</v>
          </cell>
          <cell r="AC1291">
            <v>10</v>
          </cell>
          <cell r="AD1291">
            <v>11161500</v>
          </cell>
          <cell r="AE1291">
            <v>111615000</v>
          </cell>
          <cell r="AF1291">
            <v>0</v>
          </cell>
          <cell r="AG1291">
            <v>0</v>
          </cell>
          <cell r="AJ1291">
            <v>377586</v>
          </cell>
          <cell r="AK1291">
            <v>29</v>
          </cell>
        </row>
        <row r="1292">
          <cell r="E1292" t="str">
            <v>Test thử vi khuẩn lao GXMTB/RIF-ULTRA</v>
          </cell>
          <cell r="F1292" t="str">
            <v>Xpert MTB/RIF Ultra</v>
          </cell>
          <cell r="H1292" t="str">
            <v>test</v>
          </cell>
          <cell r="I1292" t="str">
            <v/>
          </cell>
          <cell r="J1292" t="str">
            <v>Bệnh viện Phồi Trung ương</v>
          </cell>
          <cell r="K1292" t="str">
            <v/>
          </cell>
          <cell r="L1292" t="str">
            <v/>
          </cell>
          <cell r="M1292" t="str">
            <v/>
          </cell>
          <cell r="N1292" t="str">
            <v>Viện Phổi</v>
          </cell>
          <cell r="O1292">
            <v>0</v>
          </cell>
          <cell r="P1292">
            <v>0</v>
          </cell>
          <cell r="Q1292">
            <v>0</v>
          </cell>
          <cell r="R1292">
            <v>0</v>
          </cell>
          <cell r="S1292" t="str">
            <v>1001471499</v>
          </cell>
          <cell r="T1292" t="str">
            <v>Quỹ toàn cầu</v>
          </cell>
          <cell r="U1292">
            <v>46229</v>
          </cell>
          <cell r="V1292">
            <v>0</v>
          </cell>
          <cell r="W1292">
            <v>0</v>
          </cell>
          <cell r="X1292">
            <v>150</v>
          </cell>
          <cell r="Y1292">
            <v>150</v>
          </cell>
          <cell r="Z1292">
            <v>0</v>
          </cell>
          <cell r="AA1292">
            <v>0</v>
          </cell>
          <cell r="AB1292">
            <v>0</v>
          </cell>
          <cell r="AC1292">
            <v>150</v>
          </cell>
          <cell r="AD1292">
            <v>0</v>
          </cell>
          <cell r="AE1292">
            <v>0</v>
          </cell>
          <cell r="AF1292">
            <v>0</v>
          </cell>
          <cell r="AG1292">
            <v>0</v>
          </cell>
          <cell r="AJ1292">
            <v>537980</v>
          </cell>
          <cell r="AK1292">
            <v>950</v>
          </cell>
        </row>
        <row r="1293">
          <cell r="E1293" t="str">
            <v>Test thử vi khuẩn lao GXMTB/RIF-ULTRA</v>
          </cell>
          <cell r="F1293" t="str">
            <v>Xpert MTB/RIF Ultra</v>
          </cell>
          <cell r="H1293" t="str">
            <v>test</v>
          </cell>
          <cell r="I1293" t="str">
            <v/>
          </cell>
          <cell r="J1293" t="str">
            <v>Bệnh viện Phồi Trung ương</v>
          </cell>
          <cell r="K1293" t="str">
            <v/>
          </cell>
          <cell r="L1293" t="str">
            <v/>
          </cell>
          <cell r="M1293" t="str">
            <v/>
          </cell>
          <cell r="N1293" t="str">
            <v>Viện Phổi</v>
          </cell>
          <cell r="O1293">
            <v>0</v>
          </cell>
          <cell r="P1293">
            <v>0</v>
          </cell>
          <cell r="Q1293">
            <v>0</v>
          </cell>
          <cell r="R1293">
            <v>0</v>
          </cell>
          <cell r="S1293" t="str">
            <v>1001199000</v>
          </cell>
          <cell r="T1293" t="str">
            <v>Quỹ toàn cầu</v>
          </cell>
          <cell r="U1293">
            <v>45718</v>
          </cell>
          <cell r="V1293">
            <v>0</v>
          </cell>
          <cell r="W1293">
            <v>0</v>
          </cell>
          <cell r="X1293">
            <v>600</v>
          </cell>
          <cell r="Y1293">
            <v>500</v>
          </cell>
          <cell r="Z1293">
            <v>100</v>
          </cell>
          <cell r="AA1293">
            <v>0</v>
          </cell>
          <cell r="AB1293">
            <v>0</v>
          </cell>
          <cell r="AC1293">
            <v>600</v>
          </cell>
          <cell r="AD1293">
            <v>0</v>
          </cell>
          <cell r="AE1293">
            <v>0</v>
          </cell>
          <cell r="AF1293">
            <v>0</v>
          </cell>
          <cell r="AG1293">
            <v>0</v>
          </cell>
          <cell r="AJ1293">
            <v>518771</v>
          </cell>
          <cell r="AK1293">
            <v>950</v>
          </cell>
        </row>
        <row r="1294">
          <cell r="E1294" t="str">
            <v>Test thử vi khuẩn lao GXMTB/RIF-ULTRA</v>
          </cell>
          <cell r="F1294" t="str">
            <v>Xpert MTB/RIF Ultra</v>
          </cell>
          <cell r="H1294" t="str">
            <v>test</v>
          </cell>
          <cell r="I1294" t="str">
            <v/>
          </cell>
          <cell r="J1294" t="str">
            <v>Bệnh viện Phồi Trung ương</v>
          </cell>
          <cell r="K1294" t="str">
            <v/>
          </cell>
          <cell r="L1294" t="str">
            <v/>
          </cell>
          <cell r="M1294" t="str">
            <v/>
          </cell>
          <cell r="N1294" t="str">
            <v>Viện Phổi</v>
          </cell>
          <cell r="O1294">
            <v>0</v>
          </cell>
          <cell r="P1294">
            <v>0</v>
          </cell>
          <cell r="Q1294">
            <v>0</v>
          </cell>
          <cell r="R1294">
            <v>0</v>
          </cell>
          <cell r="S1294" t="str">
            <v>1000906141</v>
          </cell>
          <cell r="T1294" t="str">
            <v>Quỹ toàn cầu</v>
          </cell>
          <cell r="U1294">
            <v>45592</v>
          </cell>
          <cell r="V1294">
            <v>0</v>
          </cell>
          <cell r="W1294">
            <v>0</v>
          </cell>
          <cell r="X1294">
            <v>200</v>
          </cell>
          <cell r="Y1294">
            <v>200</v>
          </cell>
          <cell r="Z1294">
            <v>0</v>
          </cell>
          <cell r="AA1294">
            <v>0</v>
          </cell>
          <cell r="AB1294">
            <v>0</v>
          </cell>
          <cell r="AC1294">
            <v>200</v>
          </cell>
          <cell r="AD1294">
            <v>0</v>
          </cell>
          <cell r="AE1294">
            <v>0</v>
          </cell>
          <cell r="AF1294">
            <v>0</v>
          </cell>
          <cell r="AG1294">
            <v>0</v>
          </cell>
          <cell r="AJ1294">
            <v>384981</v>
          </cell>
          <cell r="AK1294">
            <v>950</v>
          </cell>
        </row>
        <row r="1295">
          <cell r="E1295" t="str">
            <v>Test thử VK lao</v>
          </cell>
          <cell r="F1295" t="str">
            <v>Xpert MTB/RIF</v>
          </cell>
          <cell r="H1295" t="str">
            <v>test</v>
          </cell>
          <cell r="I1295" t="str">
            <v/>
          </cell>
          <cell r="J1295" t="str">
            <v>Bệnh viện Phồi Trung ương</v>
          </cell>
          <cell r="K1295" t="str">
            <v/>
          </cell>
          <cell r="L1295" t="str">
            <v/>
          </cell>
          <cell r="M1295" t="str">
            <v/>
          </cell>
          <cell r="N1295" t="str">
            <v>Quỹ toàn cầu</v>
          </cell>
          <cell r="O1295">
            <v>0</v>
          </cell>
          <cell r="P1295">
            <v>0</v>
          </cell>
          <cell r="Q1295">
            <v>0</v>
          </cell>
          <cell r="R1295">
            <v>0</v>
          </cell>
          <cell r="S1295" t="str">
            <v>1001471502</v>
          </cell>
          <cell r="T1295" t="str">
            <v>Viện phổi TW - quỹ TC</v>
          </cell>
          <cell r="U1295">
            <v>46229</v>
          </cell>
          <cell r="V1295">
            <v>0</v>
          </cell>
          <cell r="W1295">
            <v>0</v>
          </cell>
          <cell r="X1295">
            <v>300</v>
          </cell>
          <cell r="Y1295">
            <v>300</v>
          </cell>
          <cell r="Z1295">
            <v>0</v>
          </cell>
          <cell r="AA1295">
            <v>0</v>
          </cell>
          <cell r="AB1295">
            <v>0</v>
          </cell>
          <cell r="AC1295">
            <v>300</v>
          </cell>
          <cell r="AD1295">
            <v>0</v>
          </cell>
          <cell r="AE1295">
            <v>0</v>
          </cell>
          <cell r="AF1295">
            <v>0</v>
          </cell>
          <cell r="AG1295">
            <v>0</v>
          </cell>
          <cell r="AJ1295">
            <v>544795</v>
          </cell>
          <cell r="AK1295">
            <v>300</v>
          </cell>
        </row>
        <row r="1296">
          <cell r="E1296" t="str">
            <v>Tip/cup phản ứng</v>
          </cell>
          <cell r="F1296" t="str">
            <v>12102137001 AssayTip/AssayCup</v>
          </cell>
          <cell r="H1296" t="str">
            <v>Hộp</v>
          </cell>
          <cell r="I1296" t="str">
            <v/>
          </cell>
          <cell r="J1296" t="str">
            <v>Công ty cổ phần thiết bị y tế Thành An</v>
          </cell>
          <cell r="K1296" t="str">
            <v>Roche Diagnostics GmbH, Germany</v>
          </cell>
          <cell r="L1296" t="str">
            <v>Đức</v>
          </cell>
          <cell r="M1296" t="str">
            <v/>
          </cell>
          <cell r="N1296" t="str">
            <v>220002309/PCBA-HCM</v>
          </cell>
          <cell r="O1296">
            <v>6459084</v>
          </cell>
          <cell r="P1296">
            <v>6459084</v>
          </cell>
          <cell r="Q1296">
            <v>6459084</v>
          </cell>
          <cell r="R1296">
            <v>6459084</v>
          </cell>
          <cell r="S1296" t="str">
            <v>23673917</v>
          </cell>
          <cell r="T1296" t="str">
            <v>2965/QĐ-BVQY103</v>
          </cell>
          <cell r="U1296">
            <v>47057</v>
          </cell>
          <cell r="V1296">
            <v>0</v>
          </cell>
          <cell r="W1296">
            <v>0</v>
          </cell>
          <cell r="X1296">
            <v>2</v>
          </cell>
          <cell r="Y1296">
            <v>2</v>
          </cell>
          <cell r="Z1296">
            <v>0</v>
          </cell>
          <cell r="AA1296">
            <v>6459084</v>
          </cell>
          <cell r="AB1296">
            <v>12918168</v>
          </cell>
          <cell r="AC1296">
            <v>2</v>
          </cell>
          <cell r="AD1296">
            <v>6459084</v>
          </cell>
          <cell r="AE1296">
            <v>12918168</v>
          </cell>
          <cell r="AF1296">
            <v>0</v>
          </cell>
          <cell r="AG1296">
            <v>0</v>
          </cell>
          <cell r="AJ1296">
            <v>527982</v>
          </cell>
          <cell r="AK1296">
            <v>2</v>
          </cell>
        </row>
        <row r="1297">
          <cell r="E1297" t="str">
            <v>Toxocara IgG - Giun đũa chó</v>
          </cell>
          <cell r="F1297" t="str">
            <v>Toxocara IgG; 7051188</v>
          </cell>
          <cell r="H1297" t="str">
            <v>Hộp</v>
          </cell>
          <cell r="I1297" t="str">
            <v/>
          </cell>
          <cell r="J1297" t="str">
            <v>Công ty TNHH Thiết bị Khoa học kỹ thuật Quang Phát</v>
          </cell>
          <cell r="K1297" t="str">
            <v>Immunocentrix</v>
          </cell>
          <cell r="L1297" t="str">
            <v>Mỹ</v>
          </cell>
          <cell r="M1297" t="str">
            <v/>
          </cell>
          <cell r="N1297" t="str">
            <v>220003579/PCBB-HCM</v>
          </cell>
          <cell r="O1297">
            <v>3300000</v>
          </cell>
          <cell r="P1297">
            <v>3300000</v>
          </cell>
          <cell r="Q1297">
            <v>3300000</v>
          </cell>
          <cell r="R1297">
            <v>3300000</v>
          </cell>
          <cell r="S1297" t="str">
            <v>2631</v>
          </cell>
          <cell r="T1297" t="str">
            <v>4883/QĐ-BVQY103</v>
          </cell>
          <cell r="U1297">
            <v>46112</v>
          </cell>
          <cell r="V1297">
            <v>0</v>
          </cell>
          <cell r="W1297">
            <v>0</v>
          </cell>
          <cell r="X1297">
            <v>2</v>
          </cell>
          <cell r="Y1297">
            <v>2</v>
          </cell>
          <cell r="Z1297">
            <v>0</v>
          </cell>
          <cell r="AA1297">
            <v>3300000</v>
          </cell>
          <cell r="AB1297">
            <v>6600000</v>
          </cell>
          <cell r="AC1297">
            <v>2</v>
          </cell>
          <cell r="AD1297">
            <v>3300000</v>
          </cell>
          <cell r="AE1297">
            <v>6600000</v>
          </cell>
          <cell r="AF1297">
            <v>0</v>
          </cell>
          <cell r="AG1297">
            <v>0</v>
          </cell>
          <cell r="AJ1297">
            <v>534844</v>
          </cell>
          <cell r="AK1297">
            <v>2</v>
          </cell>
        </row>
        <row r="1298">
          <cell r="E1298" t="str">
            <v>Túi lấy máu ba loại đỉnh - đỉnh 250ml chứa chất CPD-SAGM</v>
          </cell>
          <cell r="F1298" t="str">
            <v>Túi lấy máu ba loại đỉnh - đỉnh 250ml chứa chất CPD-SAGM; TS-250TT</v>
          </cell>
          <cell r="H1298" t="str">
            <v>Túi</v>
          </cell>
          <cell r="I1298" t="str">
            <v/>
          </cell>
          <cell r="J1298" t="str">
            <v>Công ty Cổ phần Novamed Việt Nam</v>
          </cell>
          <cell r="K1298" t="str">
            <v>TS-250TT, Shandong Weigao Group Medical Polymer Co., Ltd</v>
          </cell>
          <cell r="L1298" t="str">
            <v>Trung Quốc</v>
          </cell>
          <cell r="M1298" t="str">
            <v/>
          </cell>
          <cell r="N1298" t="str">
            <v>220003/RA-PL</v>
          </cell>
          <cell r="O1298">
            <v>89000</v>
          </cell>
          <cell r="P1298">
            <v>89000</v>
          </cell>
          <cell r="Q1298">
            <v>89000</v>
          </cell>
          <cell r="R1298">
            <v>89000</v>
          </cell>
          <cell r="S1298" t="str">
            <v>20240530</v>
          </cell>
          <cell r="T1298" t="str">
            <v>779/QĐ-BVQY103</v>
          </cell>
          <cell r="U1298">
            <v>46171</v>
          </cell>
          <cell r="V1298">
            <v>0</v>
          </cell>
          <cell r="W1298">
            <v>0</v>
          </cell>
          <cell r="X1298">
            <v>5500</v>
          </cell>
          <cell r="Y1298">
            <v>5500</v>
          </cell>
          <cell r="Z1298">
            <v>0</v>
          </cell>
          <cell r="AA1298">
            <v>89000</v>
          </cell>
          <cell r="AB1298">
            <v>489500000</v>
          </cell>
          <cell r="AC1298">
            <v>5500</v>
          </cell>
          <cell r="AD1298">
            <v>89000</v>
          </cell>
          <cell r="AE1298">
            <v>489500000</v>
          </cell>
          <cell r="AF1298">
            <v>0</v>
          </cell>
          <cell r="AG1298">
            <v>0</v>
          </cell>
          <cell r="AJ1298">
            <v>533282</v>
          </cell>
          <cell r="AK1298">
            <v>6900</v>
          </cell>
        </row>
        <row r="1299">
          <cell r="E1299" t="str">
            <v>Túi lấy máu ba loại đỉnh - đỉnh 250ml chứa chất CPD-SAGM</v>
          </cell>
          <cell r="F1299" t="str">
            <v>Túi lấy máu ba loại đỉnh - đỉnh 250ml chứa chất CPD-SAGM</v>
          </cell>
          <cell r="H1299" t="str">
            <v>Túi</v>
          </cell>
          <cell r="I1299" t="str">
            <v/>
          </cell>
          <cell r="J1299" t="str">
            <v>Công ty TNHH Thương Mại PSA Việt Nam</v>
          </cell>
          <cell r="K1299" t="str">
            <v>TS-250TT, Shandong Weigao Group Medical Polymer Co., Ltd</v>
          </cell>
          <cell r="L1299" t="str">
            <v>Trung Quốc</v>
          </cell>
          <cell r="M1299" t="str">
            <v/>
          </cell>
          <cell r="N1299" t="str">
            <v>220003/RA-PL</v>
          </cell>
          <cell r="O1299">
            <v>89000</v>
          </cell>
          <cell r="P1299">
            <v>89000</v>
          </cell>
          <cell r="Q1299">
            <v>89000</v>
          </cell>
          <cell r="R1299">
            <v>89000</v>
          </cell>
          <cell r="S1299" t="str">
            <v>20240310</v>
          </cell>
          <cell r="T1299" t="str">
            <v>2963/QĐ-BVQY103</v>
          </cell>
          <cell r="U1299">
            <v>46090</v>
          </cell>
          <cell r="V1299">
            <v>0</v>
          </cell>
          <cell r="W1299">
            <v>0</v>
          </cell>
          <cell r="X1299">
            <v>1400</v>
          </cell>
          <cell r="Y1299">
            <v>1400</v>
          </cell>
          <cell r="Z1299">
            <v>0</v>
          </cell>
          <cell r="AA1299">
            <v>89000</v>
          </cell>
          <cell r="AB1299">
            <v>124600000</v>
          </cell>
          <cell r="AC1299">
            <v>1400</v>
          </cell>
          <cell r="AD1299">
            <v>89000</v>
          </cell>
          <cell r="AE1299">
            <v>124600000</v>
          </cell>
          <cell r="AF1299">
            <v>0</v>
          </cell>
          <cell r="AG1299">
            <v>0</v>
          </cell>
          <cell r="AJ1299">
            <v>506345</v>
          </cell>
          <cell r="AK1299">
            <v>6900</v>
          </cell>
        </row>
        <row r="1300">
          <cell r="E1300" t="str">
            <v>Túi lấy máu ba loại đỉnh- đỉnh 350ml chứa chất CPD-SAGM</v>
          </cell>
          <cell r="F1300" t="str">
            <v>Túi lấy máu ba loại đỉnh- đỉnh 350ml chứa chất CPD-SAGM; TS-350TT</v>
          </cell>
          <cell r="H1300" t="str">
            <v>Túi</v>
          </cell>
          <cell r="I1300" t="str">
            <v/>
          </cell>
          <cell r="J1300" t="str">
            <v>Công ty TNHH Thương Mại PSA Việt Nam; Công ty Cổ phần Novamed Việt Nam</v>
          </cell>
          <cell r="K1300" t="str">
            <v>Trung Quốc, TS-350TT, Shandong Weigao Group Medical Polymer Co., Ltd</v>
          </cell>
          <cell r="L1300" t="str">
            <v>Trung Quốc</v>
          </cell>
          <cell r="M1300" t="str">
            <v/>
          </cell>
          <cell r="N1300" t="str">
            <v>220003/RA-PL</v>
          </cell>
          <cell r="O1300">
            <v>89000</v>
          </cell>
          <cell r="P1300">
            <v>89000</v>
          </cell>
          <cell r="Q1300">
            <v>89000</v>
          </cell>
          <cell r="R1300">
            <v>89000</v>
          </cell>
          <cell r="S1300" t="str">
            <v>20240530</v>
          </cell>
          <cell r="T1300" t="str">
            <v>779/QĐ-BVQY103</v>
          </cell>
          <cell r="U1300">
            <v>46171</v>
          </cell>
          <cell r="V1300">
            <v>0</v>
          </cell>
          <cell r="W1300">
            <v>0</v>
          </cell>
          <cell r="X1300">
            <v>1264</v>
          </cell>
          <cell r="Y1300">
            <v>1264</v>
          </cell>
          <cell r="Z1300">
            <v>0</v>
          </cell>
          <cell r="AA1300">
            <v>89000</v>
          </cell>
          <cell r="AB1300">
            <v>112496000</v>
          </cell>
          <cell r="AC1300">
            <v>1264</v>
          </cell>
          <cell r="AD1300">
            <v>89000</v>
          </cell>
          <cell r="AE1300">
            <v>112496000</v>
          </cell>
          <cell r="AF1300">
            <v>0</v>
          </cell>
          <cell r="AG1300">
            <v>0</v>
          </cell>
          <cell r="AJ1300">
            <v>549382</v>
          </cell>
          <cell r="AK1300">
            <v>1720</v>
          </cell>
        </row>
        <row r="1301">
          <cell r="E1301" t="str">
            <v>Túi lấy máu ba loại đỉnh- đỉnh 350ml chứa chất CPD-SAGM</v>
          </cell>
          <cell r="F1301" t="str">
            <v>Túi lấy máu ba loại đỉnh - đỉnh 350ml chứa chất CPD-SAGM</v>
          </cell>
          <cell r="H1301" t="str">
            <v>Túi</v>
          </cell>
          <cell r="I1301" t="str">
            <v/>
          </cell>
          <cell r="J1301" t="str">
            <v>Công ty TNHH Thương Mại PSA Việt Nam</v>
          </cell>
          <cell r="K1301" t="str">
            <v>Trung Quốc, TS-350TT, Shandong Weigao Group Medical Polymer Co., Ltd</v>
          </cell>
          <cell r="L1301" t="str">
            <v>Trung Quốc</v>
          </cell>
          <cell r="M1301" t="str">
            <v/>
          </cell>
          <cell r="N1301" t="str">
            <v>220003/RA-PL</v>
          </cell>
          <cell r="O1301">
            <v>89000</v>
          </cell>
          <cell r="P1301">
            <v>89000</v>
          </cell>
          <cell r="Q1301">
            <v>89000</v>
          </cell>
          <cell r="R1301">
            <v>89000</v>
          </cell>
          <cell r="S1301" t="str">
            <v>20240305</v>
          </cell>
          <cell r="T1301" t="str">
            <v>2963/QĐ-BVQY103</v>
          </cell>
          <cell r="U1301">
            <v>46085</v>
          </cell>
          <cell r="V1301">
            <v>0</v>
          </cell>
          <cell r="W1301">
            <v>0</v>
          </cell>
          <cell r="X1301">
            <v>36</v>
          </cell>
          <cell r="Y1301">
            <v>36</v>
          </cell>
          <cell r="Z1301">
            <v>0</v>
          </cell>
          <cell r="AA1301">
            <v>89000</v>
          </cell>
          <cell r="AB1301">
            <v>3204000</v>
          </cell>
          <cell r="AC1301">
            <v>36</v>
          </cell>
          <cell r="AD1301">
            <v>89000</v>
          </cell>
          <cell r="AE1301">
            <v>3204000</v>
          </cell>
          <cell r="AF1301">
            <v>0</v>
          </cell>
          <cell r="AG1301">
            <v>0</v>
          </cell>
          <cell r="AJ1301">
            <v>506347</v>
          </cell>
          <cell r="AK1301">
            <v>1720</v>
          </cell>
        </row>
        <row r="1302">
          <cell r="E1302" t="str">
            <v>Túi lấy máu ba loại đỉnh- đỉnh 350ml chứa chất CPD-SAGM</v>
          </cell>
          <cell r="F1302" t="str">
            <v>Túi lấy máu ba loại đỉnh - đỉnh 350ml chứa chất CPD-SAGM</v>
          </cell>
          <cell r="H1302" t="str">
            <v>Túi</v>
          </cell>
          <cell r="I1302" t="str">
            <v/>
          </cell>
          <cell r="J1302" t="str">
            <v>Công ty TNHH Thương Mại PSA Việt Nam</v>
          </cell>
          <cell r="K1302" t="str">
            <v>Trung Quốc, TS-350TT, Shandong Weigao Group Medical Polymer Co., Ltd</v>
          </cell>
          <cell r="L1302" t="str">
            <v>Trung Quốc</v>
          </cell>
          <cell r="M1302" t="str">
            <v/>
          </cell>
          <cell r="N1302" t="str">
            <v>220003/RA-PL</v>
          </cell>
          <cell r="O1302">
            <v>89000</v>
          </cell>
          <cell r="P1302">
            <v>89000</v>
          </cell>
          <cell r="Q1302">
            <v>89000</v>
          </cell>
          <cell r="R1302">
            <v>89000</v>
          </cell>
          <cell r="S1302" t="str">
            <v>20240310</v>
          </cell>
          <cell r="T1302" t="str">
            <v>2963/QĐ-BVQY103</v>
          </cell>
          <cell r="U1302">
            <v>46090</v>
          </cell>
          <cell r="V1302">
            <v>0</v>
          </cell>
          <cell r="W1302">
            <v>0</v>
          </cell>
          <cell r="X1302">
            <v>400</v>
          </cell>
          <cell r="Y1302">
            <v>400</v>
          </cell>
          <cell r="Z1302">
            <v>0</v>
          </cell>
          <cell r="AA1302">
            <v>89000</v>
          </cell>
          <cell r="AB1302">
            <v>35600000</v>
          </cell>
          <cell r="AC1302">
            <v>400</v>
          </cell>
          <cell r="AD1302">
            <v>89000</v>
          </cell>
          <cell r="AE1302">
            <v>35600000</v>
          </cell>
          <cell r="AF1302">
            <v>0</v>
          </cell>
          <cell r="AG1302">
            <v>0</v>
          </cell>
          <cell r="AJ1302">
            <v>506346</v>
          </cell>
          <cell r="AK1302">
            <v>1720</v>
          </cell>
        </row>
        <row r="1303">
          <cell r="E1303" t="str">
            <v>Túi lấy máu ba loại đỉnh- đỉnh 350ml chứa chất CPD-SAGM</v>
          </cell>
          <cell r="F1303" t="str">
            <v>Túi lấy máu ba loại đỉnh - đỉnh 350ml chứa chất CPD-SAGM</v>
          </cell>
          <cell r="H1303" t="str">
            <v>Túi</v>
          </cell>
          <cell r="I1303" t="str">
            <v/>
          </cell>
          <cell r="J1303" t="str">
            <v>Bệnh viện Quân y 103</v>
          </cell>
          <cell r="K1303" t="str">
            <v>Trung Quốc, TS-350TT, Shandong Weigao Group Medical Polymer Co., Ltd</v>
          </cell>
          <cell r="L1303" t="str">
            <v>Trung Quốc</v>
          </cell>
          <cell r="M1303" t="str">
            <v/>
          </cell>
          <cell r="N1303" t="str">
            <v>220003/RA-PL</v>
          </cell>
          <cell r="O1303">
            <v>89000</v>
          </cell>
          <cell r="P1303">
            <v>89000</v>
          </cell>
          <cell r="Q1303">
            <v>89000</v>
          </cell>
          <cell r="R1303">
            <v>89000</v>
          </cell>
          <cell r="S1303" t="str">
            <v>2023090</v>
          </cell>
          <cell r="T1303" t="str">
            <v>nhập trả từ HHTM</v>
          </cell>
          <cell r="U1303">
            <v>45929</v>
          </cell>
          <cell r="V1303">
            <v>0</v>
          </cell>
          <cell r="W1303">
            <v>0</v>
          </cell>
          <cell r="X1303">
            <v>20</v>
          </cell>
          <cell r="Y1303">
            <v>20</v>
          </cell>
          <cell r="Z1303">
            <v>0</v>
          </cell>
          <cell r="AA1303">
            <v>89000</v>
          </cell>
          <cell r="AB1303">
            <v>1780000</v>
          </cell>
          <cell r="AC1303">
            <v>20</v>
          </cell>
          <cell r="AD1303">
            <v>89000</v>
          </cell>
          <cell r="AE1303">
            <v>1780000</v>
          </cell>
          <cell r="AF1303">
            <v>0</v>
          </cell>
          <cell r="AG1303">
            <v>0</v>
          </cell>
          <cell r="AJ1303">
            <v>394752</v>
          </cell>
          <cell r="AK1303">
            <v>1720</v>
          </cell>
        </row>
        <row r="1304">
          <cell r="E1304" t="str">
            <v>Túi ni lon đóng thuốc sắc đông y</v>
          </cell>
          <cell r="H1304" t="str">
            <v>Cuộn</v>
          </cell>
          <cell r="I1304" t="str">
            <v/>
          </cell>
          <cell r="J1304" t="str">
            <v>Hộ kinh doanh tổng hợp Nguyễn Bá Linh</v>
          </cell>
          <cell r="K1304" t="str">
            <v/>
          </cell>
          <cell r="L1304" t="str">
            <v/>
          </cell>
          <cell r="M1304" t="str">
            <v/>
          </cell>
          <cell r="N1304" t="str">
            <v/>
          </cell>
          <cell r="O1304">
            <v>640000</v>
          </cell>
          <cell r="P1304">
            <v>640000</v>
          </cell>
          <cell r="Q1304">
            <v>640000</v>
          </cell>
          <cell r="R1304">
            <v>640000</v>
          </cell>
          <cell r="S1304" t="str">
            <v/>
          </cell>
          <cell r="T1304" t="str">
            <v>1170/QĐ-BVQY103</v>
          </cell>
          <cell r="V1304">
            <v>8</v>
          </cell>
          <cell r="W1304">
            <v>5120000</v>
          </cell>
          <cell r="X1304">
            <v>0</v>
          </cell>
          <cell r="Y1304">
            <v>0</v>
          </cell>
          <cell r="Z1304">
            <v>0</v>
          </cell>
          <cell r="AA1304">
            <v>640000</v>
          </cell>
          <cell r="AB1304">
            <v>0</v>
          </cell>
          <cell r="AC1304">
            <v>8</v>
          </cell>
          <cell r="AD1304">
            <v>640000</v>
          </cell>
          <cell r="AE1304">
            <v>5120000</v>
          </cell>
          <cell r="AF1304">
            <v>0</v>
          </cell>
          <cell r="AG1304">
            <v>0</v>
          </cell>
          <cell r="AJ1304">
            <v>89624</v>
          </cell>
          <cell r="AK1304">
            <v>0</v>
          </cell>
        </row>
        <row r="1305">
          <cell r="E1305" t="str">
            <v>Thẻ định danh cho Neisseria/ Haemophilus</v>
          </cell>
          <cell r="F1305" t="str">
            <v>NH; 21346</v>
          </cell>
          <cell r="H1305" t="str">
            <v>Card</v>
          </cell>
          <cell r="I1305" t="str">
            <v/>
          </cell>
          <cell r="J1305" t="str">
            <v>Công ty TNHH DEKA</v>
          </cell>
          <cell r="K1305" t="str">
            <v>BioMerieux Inc</v>
          </cell>
          <cell r="L1305" t="str">
            <v>Mỹ</v>
          </cell>
          <cell r="M1305" t="str">
            <v/>
          </cell>
          <cell r="N1305" t="str">
            <v>2400850ĐKLH/BYT-HTTB</v>
          </cell>
          <cell r="O1305">
            <v>163800</v>
          </cell>
          <cell r="P1305">
            <v>163800</v>
          </cell>
          <cell r="Q1305">
            <v>163800</v>
          </cell>
          <cell r="R1305">
            <v>163800</v>
          </cell>
          <cell r="S1305" t="str">
            <v>2453041203</v>
          </cell>
          <cell r="T1305" t="str">
            <v>823/QĐ_BVQY103</v>
          </cell>
          <cell r="U1305">
            <v>46106</v>
          </cell>
          <cell r="V1305">
            <v>0</v>
          </cell>
          <cell r="W1305">
            <v>0</v>
          </cell>
          <cell r="X1305">
            <v>20</v>
          </cell>
          <cell r="Y1305">
            <v>20</v>
          </cell>
          <cell r="Z1305">
            <v>0</v>
          </cell>
          <cell r="AA1305">
            <v>163800</v>
          </cell>
          <cell r="AB1305">
            <v>3276000</v>
          </cell>
          <cell r="AC1305">
            <v>20</v>
          </cell>
          <cell r="AD1305">
            <v>163800</v>
          </cell>
          <cell r="AE1305">
            <v>3276000</v>
          </cell>
          <cell r="AF1305">
            <v>0</v>
          </cell>
          <cell r="AG1305">
            <v>0</v>
          </cell>
          <cell r="AJ1305">
            <v>534959</v>
          </cell>
          <cell r="AK1305">
            <v>20</v>
          </cell>
        </row>
        <row r="1306">
          <cell r="E1306" t="str">
            <v>Thẻ định danh vi khuẩn Gram âm</v>
          </cell>
          <cell r="F1306" t="str">
            <v>GN</v>
          </cell>
          <cell r="H1306" t="str">
            <v>Card</v>
          </cell>
          <cell r="I1306" t="str">
            <v/>
          </cell>
          <cell r="J1306" t="str">
            <v>Công ty TNHH DEKA</v>
          </cell>
          <cell r="K1306" t="str">
            <v>BioMerieux Inc</v>
          </cell>
          <cell r="L1306" t="str">
            <v>Hoa Kỳ</v>
          </cell>
          <cell r="M1306" t="str">
            <v/>
          </cell>
          <cell r="N1306" t="str">
            <v>220002200/PCBB-BYT</v>
          </cell>
          <cell r="O1306">
            <v>163800</v>
          </cell>
          <cell r="P1306">
            <v>163800</v>
          </cell>
          <cell r="Q1306">
            <v>163800</v>
          </cell>
          <cell r="R1306">
            <v>163800</v>
          </cell>
          <cell r="S1306" t="str">
            <v>2412944103</v>
          </cell>
          <cell r="T1306" t="str">
            <v>823/QĐ_BVQY103</v>
          </cell>
          <cell r="U1306">
            <v>46009</v>
          </cell>
          <cell r="V1306">
            <v>0</v>
          </cell>
          <cell r="W1306">
            <v>0</v>
          </cell>
          <cell r="X1306">
            <v>400</v>
          </cell>
          <cell r="Y1306">
            <v>400</v>
          </cell>
          <cell r="Z1306">
            <v>0</v>
          </cell>
          <cell r="AA1306">
            <v>163800</v>
          </cell>
          <cell r="AB1306">
            <v>65520000</v>
          </cell>
          <cell r="AC1306">
            <v>400</v>
          </cell>
          <cell r="AD1306">
            <v>163800</v>
          </cell>
          <cell r="AE1306">
            <v>65520000</v>
          </cell>
          <cell r="AF1306">
            <v>0</v>
          </cell>
          <cell r="AG1306">
            <v>0</v>
          </cell>
          <cell r="AJ1306">
            <v>544657</v>
          </cell>
          <cell r="AK1306">
            <v>1620</v>
          </cell>
        </row>
        <row r="1307">
          <cell r="E1307" t="str">
            <v>Thẻ định danh vi khuẩn Gram âm</v>
          </cell>
          <cell r="F1307" t="str">
            <v>GN</v>
          </cell>
          <cell r="H1307" t="str">
            <v>Card</v>
          </cell>
          <cell r="I1307" t="str">
            <v/>
          </cell>
          <cell r="J1307" t="str">
            <v>Công ty TNHH DEKA</v>
          </cell>
          <cell r="K1307" t="str">
            <v>BioMerieux Inc</v>
          </cell>
          <cell r="L1307" t="str">
            <v>Hoa Kỳ</v>
          </cell>
          <cell r="M1307" t="str">
            <v/>
          </cell>
          <cell r="N1307" t="str">
            <v>220002200/PCBB-BYT</v>
          </cell>
          <cell r="O1307">
            <v>163800</v>
          </cell>
          <cell r="P1307">
            <v>163800</v>
          </cell>
          <cell r="Q1307">
            <v>163800</v>
          </cell>
          <cell r="R1307">
            <v>163800</v>
          </cell>
          <cell r="S1307" t="str">
            <v>2412936103</v>
          </cell>
          <cell r="T1307" t="str">
            <v>823/QĐ_BVQY103</v>
          </cell>
          <cell r="U1307">
            <v>46001</v>
          </cell>
          <cell r="V1307">
            <v>0</v>
          </cell>
          <cell r="W1307">
            <v>0</v>
          </cell>
          <cell r="X1307">
            <v>220</v>
          </cell>
          <cell r="Y1307">
            <v>220</v>
          </cell>
          <cell r="Z1307">
            <v>0</v>
          </cell>
          <cell r="AA1307">
            <v>163800</v>
          </cell>
          <cell r="AB1307">
            <v>36036000</v>
          </cell>
          <cell r="AC1307">
            <v>220</v>
          </cell>
          <cell r="AD1307">
            <v>163800</v>
          </cell>
          <cell r="AE1307">
            <v>36036000</v>
          </cell>
          <cell r="AF1307">
            <v>0</v>
          </cell>
          <cell r="AG1307">
            <v>0</v>
          </cell>
          <cell r="AJ1307">
            <v>538453</v>
          </cell>
          <cell r="AK1307">
            <v>1620</v>
          </cell>
        </row>
        <row r="1308">
          <cell r="E1308" t="str">
            <v>Thẻ định danh vi khuẩn Gram âm</v>
          </cell>
          <cell r="F1308" t="str">
            <v>GN</v>
          </cell>
          <cell r="H1308" t="str">
            <v>Card</v>
          </cell>
          <cell r="I1308" t="str">
            <v/>
          </cell>
          <cell r="J1308" t="str">
            <v>Công ty TNHH DEKA</v>
          </cell>
          <cell r="K1308" t="str">
            <v>BioMerieux Inc</v>
          </cell>
          <cell r="L1308" t="str">
            <v>Hoa Kỳ</v>
          </cell>
          <cell r="M1308" t="str">
            <v/>
          </cell>
          <cell r="N1308" t="str">
            <v>220002200/PCBB-BYT</v>
          </cell>
          <cell r="O1308">
            <v>163800</v>
          </cell>
          <cell r="P1308">
            <v>163800</v>
          </cell>
          <cell r="Q1308">
            <v>163800</v>
          </cell>
          <cell r="R1308">
            <v>163800</v>
          </cell>
          <cell r="S1308" t="str">
            <v>2412892403</v>
          </cell>
          <cell r="T1308" t="str">
            <v>823/QĐ_BVQY103</v>
          </cell>
          <cell r="U1308">
            <v>45947</v>
          </cell>
          <cell r="V1308">
            <v>0</v>
          </cell>
          <cell r="W1308">
            <v>0</v>
          </cell>
          <cell r="X1308">
            <v>200</v>
          </cell>
          <cell r="Y1308">
            <v>200</v>
          </cell>
          <cell r="Z1308">
            <v>0</v>
          </cell>
          <cell r="AA1308">
            <v>163800</v>
          </cell>
          <cell r="AB1308">
            <v>32760000</v>
          </cell>
          <cell r="AC1308">
            <v>200</v>
          </cell>
          <cell r="AD1308">
            <v>163800</v>
          </cell>
          <cell r="AE1308">
            <v>32760000</v>
          </cell>
          <cell r="AF1308">
            <v>0</v>
          </cell>
          <cell r="AG1308">
            <v>0</v>
          </cell>
          <cell r="AJ1308">
            <v>534960</v>
          </cell>
          <cell r="AK1308">
            <v>1620</v>
          </cell>
        </row>
        <row r="1309">
          <cell r="E1309" t="str">
            <v>Thẻ định danh vi khuẩn Gram âm</v>
          </cell>
          <cell r="F1309" t="str">
            <v>GN</v>
          </cell>
          <cell r="H1309" t="str">
            <v>Card</v>
          </cell>
          <cell r="I1309" t="str">
            <v/>
          </cell>
          <cell r="J1309" t="str">
            <v>Công ty TNHH DEKA</v>
          </cell>
          <cell r="K1309" t="str">
            <v>BioMerieux Inc</v>
          </cell>
          <cell r="L1309" t="str">
            <v>Hoa Kỳ</v>
          </cell>
          <cell r="M1309" t="str">
            <v/>
          </cell>
          <cell r="N1309" t="str">
            <v>220002200/PCBB-BYT</v>
          </cell>
          <cell r="O1309">
            <v>163800</v>
          </cell>
          <cell r="P1309">
            <v>163800</v>
          </cell>
          <cell r="Q1309">
            <v>163800</v>
          </cell>
          <cell r="R1309">
            <v>163800</v>
          </cell>
          <cell r="S1309" t="str">
            <v>2412892403</v>
          </cell>
          <cell r="T1309" t="str">
            <v>823/QĐ_BVQY103</v>
          </cell>
          <cell r="U1309">
            <v>45957</v>
          </cell>
          <cell r="V1309">
            <v>0</v>
          </cell>
          <cell r="W1309">
            <v>0</v>
          </cell>
          <cell r="X1309">
            <v>240</v>
          </cell>
          <cell r="Y1309">
            <v>240</v>
          </cell>
          <cell r="Z1309">
            <v>0</v>
          </cell>
          <cell r="AA1309">
            <v>163800</v>
          </cell>
          <cell r="AB1309">
            <v>39312000</v>
          </cell>
          <cell r="AC1309">
            <v>240</v>
          </cell>
          <cell r="AD1309">
            <v>163800</v>
          </cell>
          <cell r="AE1309">
            <v>39312000</v>
          </cell>
          <cell r="AF1309">
            <v>0</v>
          </cell>
          <cell r="AG1309">
            <v>0</v>
          </cell>
          <cell r="AJ1309">
            <v>534954</v>
          </cell>
          <cell r="AK1309">
            <v>1620</v>
          </cell>
        </row>
        <row r="1310">
          <cell r="E1310" t="str">
            <v>Thẻ định danh vi khuẩn Gram âm</v>
          </cell>
          <cell r="F1310" t="str">
            <v>GN</v>
          </cell>
          <cell r="H1310" t="str">
            <v>Card</v>
          </cell>
          <cell r="I1310" t="str">
            <v/>
          </cell>
          <cell r="J1310" t="str">
            <v>Công ty TNHH DEKA</v>
          </cell>
          <cell r="K1310" t="str">
            <v>BioMerieux Inc</v>
          </cell>
          <cell r="L1310" t="str">
            <v>Hoa Kỳ</v>
          </cell>
          <cell r="M1310" t="str">
            <v/>
          </cell>
          <cell r="N1310" t="str">
            <v>220002200/PCBB-BYT</v>
          </cell>
          <cell r="O1310">
            <v>163800</v>
          </cell>
          <cell r="P1310">
            <v>163800</v>
          </cell>
          <cell r="Q1310">
            <v>163800</v>
          </cell>
          <cell r="R1310">
            <v>163800</v>
          </cell>
          <cell r="S1310" t="str">
            <v>2412871403</v>
          </cell>
          <cell r="T1310" t="str">
            <v>148/QĐ-BVQY103</v>
          </cell>
          <cell r="U1310">
            <v>45936</v>
          </cell>
          <cell r="V1310">
            <v>0</v>
          </cell>
          <cell r="W1310">
            <v>0</v>
          </cell>
          <cell r="X1310">
            <v>260</v>
          </cell>
          <cell r="Y1310">
            <v>260</v>
          </cell>
          <cell r="Z1310">
            <v>0</v>
          </cell>
          <cell r="AA1310">
            <v>163800</v>
          </cell>
          <cell r="AB1310">
            <v>42588000</v>
          </cell>
          <cell r="AC1310">
            <v>260</v>
          </cell>
          <cell r="AD1310">
            <v>163800</v>
          </cell>
          <cell r="AE1310">
            <v>42588000</v>
          </cell>
          <cell r="AF1310">
            <v>0</v>
          </cell>
          <cell r="AG1310">
            <v>0</v>
          </cell>
          <cell r="AJ1310">
            <v>528040</v>
          </cell>
          <cell r="AK1310">
            <v>1620</v>
          </cell>
        </row>
        <row r="1311">
          <cell r="E1311" t="str">
            <v>Thẻ định danh vi khuẩn Gram âm</v>
          </cell>
          <cell r="F1311" t="str">
            <v>GN</v>
          </cell>
          <cell r="H1311" t="str">
            <v>Card</v>
          </cell>
          <cell r="I1311" t="str">
            <v/>
          </cell>
          <cell r="J1311" t="str">
            <v>Công ty TNHH DEKA</v>
          </cell>
          <cell r="K1311" t="str">
            <v>BioMerieux Inc</v>
          </cell>
          <cell r="L1311" t="str">
            <v>Hoa Kỳ</v>
          </cell>
          <cell r="M1311" t="str">
            <v/>
          </cell>
          <cell r="N1311" t="str">
            <v>220002200/PCBB-BYT</v>
          </cell>
          <cell r="O1311">
            <v>163800</v>
          </cell>
          <cell r="P1311">
            <v>163800</v>
          </cell>
          <cell r="Q1311">
            <v>163800</v>
          </cell>
          <cell r="R1311">
            <v>163800</v>
          </cell>
          <cell r="S1311" t="str">
            <v>2412814503</v>
          </cell>
          <cell r="T1311" t="str">
            <v>4676/QĐ-BVQY103</v>
          </cell>
          <cell r="U1311">
            <v>45879</v>
          </cell>
          <cell r="V1311">
            <v>0</v>
          </cell>
          <cell r="W1311">
            <v>0</v>
          </cell>
          <cell r="X1311">
            <v>40</v>
          </cell>
          <cell r="Y1311">
            <v>40</v>
          </cell>
          <cell r="Z1311">
            <v>0</v>
          </cell>
          <cell r="AA1311">
            <v>163800</v>
          </cell>
          <cell r="AB1311">
            <v>6552000</v>
          </cell>
          <cell r="AC1311">
            <v>40</v>
          </cell>
          <cell r="AD1311">
            <v>163800</v>
          </cell>
          <cell r="AE1311">
            <v>6552000</v>
          </cell>
          <cell r="AF1311">
            <v>0</v>
          </cell>
          <cell r="AG1311">
            <v>0</v>
          </cell>
          <cell r="AJ1311">
            <v>527153</v>
          </cell>
          <cell r="AK1311">
            <v>1620</v>
          </cell>
        </row>
        <row r="1312">
          <cell r="E1312" t="str">
            <v>Thẻ định danh vi khuẩn Gram âm</v>
          </cell>
          <cell r="F1312" t="str">
            <v>GN</v>
          </cell>
          <cell r="H1312" t="str">
            <v>Card</v>
          </cell>
          <cell r="I1312" t="str">
            <v/>
          </cell>
          <cell r="J1312" t="str">
            <v>Công ty TNHH DEKA</v>
          </cell>
          <cell r="K1312" t="str">
            <v>BioMerieux Inc</v>
          </cell>
          <cell r="L1312" t="str">
            <v>Hoa Kỳ</v>
          </cell>
          <cell r="M1312" t="str">
            <v/>
          </cell>
          <cell r="N1312" t="str">
            <v>220002200/PCBB-BYT</v>
          </cell>
          <cell r="O1312">
            <v>163800</v>
          </cell>
          <cell r="P1312">
            <v>163800</v>
          </cell>
          <cell r="Q1312">
            <v>163800</v>
          </cell>
          <cell r="R1312">
            <v>163800</v>
          </cell>
          <cell r="S1312" t="str">
            <v>2412801503</v>
          </cell>
          <cell r="T1312" t="str">
            <v>4676/QĐ-BVQY103</v>
          </cell>
          <cell r="U1312">
            <v>45866</v>
          </cell>
          <cell r="V1312">
            <v>0</v>
          </cell>
          <cell r="W1312">
            <v>0</v>
          </cell>
          <cell r="X1312">
            <v>260</v>
          </cell>
          <cell r="Y1312">
            <v>260</v>
          </cell>
          <cell r="Z1312">
            <v>0</v>
          </cell>
          <cell r="AA1312">
            <v>163800</v>
          </cell>
          <cell r="AB1312">
            <v>42588000</v>
          </cell>
          <cell r="AC1312">
            <v>260</v>
          </cell>
          <cell r="AD1312">
            <v>163800</v>
          </cell>
          <cell r="AE1312">
            <v>42588000</v>
          </cell>
          <cell r="AF1312">
            <v>0</v>
          </cell>
          <cell r="AG1312">
            <v>0</v>
          </cell>
          <cell r="AJ1312">
            <v>524097</v>
          </cell>
          <cell r="AK1312">
            <v>1620</v>
          </cell>
        </row>
        <row r="1313">
          <cell r="E1313" t="str">
            <v>Thẻ định danh vi khuẩn Gram dương</v>
          </cell>
          <cell r="F1313" t="str">
            <v>GP</v>
          </cell>
          <cell r="H1313" t="str">
            <v>Card</v>
          </cell>
          <cell r="I1313" t="str">
            <v/>
          </cell>
          <cell r="J1313" t="str">
            <v>Công ty TNHH DEKA</v>
          </cell>
          <cell r="K1313" t="str">
            <v>BioMerieux Inc</v>
          </cell>
          <cell r="L1313" t="str">
            <v>Hoa Kỳ</v>
          </cell>
          <cell r="M1313" t="str">
            <v/>
          </cell>
          <cell r="N1313" t="str">
            <v>220002200/PCBB-BYT</v>
          </cell>
          <cell r="O1313">
            <v>163800</v>
          </cell>
          <cell r="P1313">
            <v>163800</v>
          </cell>
          <cell r="Q1313">
            <v>163800</v>
          </cell>
          <cell r="R1313">
            <v>163800</v>
          </cell>
          <cell r="S1313" t="str">
            <v>2423122103</v>
          </cell>
          <cell r="T1313" t="str">
            <v>823/QĐ_BVQY103</v>
          </cell>
          <cell r="U1313">
            <v>46187</v>
          </cell>
          <cell r="V1313">
            <v>0</v>
          </cell>
          <cell r="W1313">
            <v>0</v>
          </cell>
          <cell r="X1313">
            <v>100</v>
          </cell>
          <cell r="Y1313">
            <v>100</v>
          </cell>
          <cell r="Z1313">
            <v>0</v>
          </cell>
          <cell r="AA1313">
            <v>163800</v>
          </cell>
          <cell r="AB1313">
            <v>16380000</v>
          </cell>
          <cell r="AC1313">
            <v>100</v>
          </cell>
          <cell r="AD1313">
            <v>163800</v>
          </cell>
          <cell r="AE1313">
            <v>16380000</v>
          </cell>
          <cell r="AF1313">
            <v>0</v>
          </cell>
          <cell r="AG1313">
            <v>0</v>
          </cell>
          <cell r="AJ1313">
            <v>545588</v>
          </cell>
          <cell r="AK1313">
            <v>660</v>
          </cell>
        </row>
        <row r="1314">
          <cell r="E1314" t="str">
            <v>Thẻ định danh vi khuẩn Gram dương</v>
          </cell>
          <cell r="F1314" t="str">
            <v>GP</v>
          </cell>
          <cell r="H1314" t="str">
            <v>Card</v>
          </cell>
          <cell r="I1314" t="str">
            <v/>
          </cell>
          <cell r="J1314" t="str">
            <v>Công ty TNHH DEKA</v>
          </cell>
          <cell r="K1314" t="str">
            <v>BioMerieux Inc</v>
          </cell>
          <cell r="L1314" t="str">
            <v>Hoa Kỳ</v>
          </cell>
          <cell r="M1314" t="str">
            <v/>
          </cell>
          <cell r="N1314" t="str">
            <v>220002200/PCBB-BYT</v>
          </cell>
          <cell r="O1314">
            <v>163800</v>
          </cell>
          <cell r="P1314">
            <v>163800</v>
          </cell>
          <cell r="Q1314">
            <v>163800</v>
          </cell>
          <cell r="R1314">
            <v>163800</v>
          </cell>
          <cell r="S1314" t="str">
            <v>2423080103</v>
          </cell>
          <cell r="T1314" t="str">
            <v>823/QĐ_BVQY103</v>
          </cell>
          <cell r="U1314">
            <v>46145</v>
          </cell>
          <cell r="V1314">
            <v>0</v>
          </cell>
          <cell r="W1314">
            <v>0</v>
          </cell>
          <cell r="X1314">
            <v>140</v>
          </cell>
          <cell r="Y1314">
            <v>140</v>
          </cell>
          <cell r="Z1314">
            <v>0</v>
          </cell>
          <cell r="AA1314">
            <v>163800</v>
          </cell>
          <cell r="AB1314">
            <v>22932000</v>
          </cell>
          <cell r="AC1314">
            <v>140</v>
          </cell>
          <cell r="AD1314">
            <v>163800</v>
          </cell>
          <cell r="AE1314">
            <v>22932000</v>
          </cell>
          <cell r="AF1314">
            <v>0</v>
          </cell>
          <cell r="AG1314">
            <v>0</v>
          </cell>
          <cell r="AJ1314">
            <v>542288</v>
          </cell>
          <cell r="AK1314">
            <v>660</v>
          </cell>
        </row>
        <row r="1315">
          <cell r="E1315" t="str">
            <v>Thẻ định danh vi khuẩn Gram dương</v>
          </cell>
          <cell r="F1315" t="str">
            <v>GP</v>
          </cell>
          <cell r="H1315" t="str">
            <v>Card</v>
          </cell>
          <cell r="I1315" t="str">
            <v/>
          </cell>
          <cell r="J1315" t="str">
            <v>Công ty TNHH DEKA</v>
          </cell>
          <cell r="K1315" t="str">
            <v>BioMerieux Inc</v>
          </cell>
          <cell r="L1315" t="str">
            <v>Hoa Kỳ</v>
          </cell>
          <cell r="M1315" t="str">
            <v/>
          </cell>
          <cell r="N1315" t="str">
            <v>220002200/PCBB-BYT</v>
          </cell>
          <cell r="O1315">
            <v>163800</v>
          </cell>
          <cell r="P1315">
            <v>163800</v>
          </cell>
          <cell r="Q1315">
            <v>163800</v>
          </cell>
          <cell r="R1315">
            <v>163800</v>
          </cell>
          <cell r="S1315" t="str">
            <v>2423110103</v>
          </cell>
          <cell r="T1315" t="str">
            <v>823/QĐ_BVQY103</v>
          </cell>
          <cell r="U1315">
            <v>46175</v>
          </cell>
          <cell r="V1315">
            <v>0</v>
          </cell>
          <cell r="W1315">
            <v>0</v>
          </cell>
          <cell r="X1315">
            <v>80</v>
          </cell>
          <cell r="Y1315">
            <v>80</v>
          </cell>
          <cell r="Z1315">
            <v>0</v>
          </cell>
          <cell r="AA1315">
            <v>163800</v>
          </cell>
          <cell r="AB1315">
            <v>13104000</v>
          </cell>
          <cell r="AC1315">
            <v>80</v>
          </cell>
          <cell r="AD1315">
            <v>163800</v>
          </cell>
          <cell r="AE1315">
            <v>13104000</v>
          </cell>
          <cell r="AF1315">
            <v>0</v>
          </cell>
          <cell r="AG1315">
            <v>0</v>
          </cell>
          <cell r="AJ1315">
            <v>538454</v>
          </cell>
          <cell r="AK1315">
            <v>660</v>
          </cell>
        </row>
        <row r="1316">
          <cell r="E1316" t="str">
            <v>Thẻ định danh vi khuẩn Gram dương</v>
          </cell>
          <cell r="F1316" t="str">
            <v>GP</v>
          </cell>
          <cell r="H1316" t="str">
            <v>Card</v>
          </cell>
          <cell r="I1316" t="str">
            <v/>
          </cell>
          <cell r="J1316" t="str">
            <v>Công ty TNHH DEKA</v>
          </cell>
          <cell r="K1316" t="str">
            <v>BioMerieux Inc</v>
          </cell>
          <cell r="L1316" t="str">
            <v>Hoa Kỳ</v>
          </cell>
          <cell r="M1316" t="str">
            <v/>
          </cell>
          <cell r="N1316" t="str">
            <v>220002200/PCBB-BYT</v>
          </cell>
          <cell r="O1316">
            <v>163800</v>
          </cell>
          <cell r="P1316">
            <v>163800</v>
          </cell>
          <cell r="Q1316">
            <v>163800</v>
          </cell>
          <cell r="R1316">
            <v>163800</v>
          </cell>
          <cell r="S1316" t="str">
            <v>2423046503</v>
          </cell>
          <cell r="T1316" t="str">
            <v>148/QĐ-BVQY103</v>
          </cell>
          <cell r="U1316">
            <v>46111</v>
          </cell>
          <cell r="V1316">
            <v>0</v>
          </cell>
          <cell r="W1316">
            <v>0</v>
          </cell>
          <cell r="X1316">
            <v>240</v>
          </cell>
          <cell r="Y1316">
            <v>240</v>
          </cell>
          <cell r="Z1316">
            <v>0</v>
          </cell>
          <cell r="AA1316">
            <v>163800</v>
          </cell>
          <cell r="AB1316">
            <v>39312000</v>
          </cell>
          <cell r="AC1316">
            <v>240</v>
          </cell>
          <cell r="AD1316">
            <v>163800</v>
          </cell>
          <cell r="AE1316">
            <v>39312000</v>
          </cell>
          <cell r="AF1316">
            <v>0</v>
          </cell>
          <cell r="AG1316">
            <v>0</v>
          </cell>
          <cell r="AJ1316">
            <v>528039</v>
          </cell>
          <cell r="AK1316">
            <v>660</v>
          </cell>
        </row>
        <row r="1317">
          <cell r="E1317" t="str">
            <v>Thẻ định danh vi khuẩn Gram dương</v>
          </cell>
          <cell r="F1317" t="str">
            <v>GP</v>
          </cell>
          <cell r="H1317" t="str">
            <v>Card</v>
          </cell>
          <cell r="I1317" t="str">
            <v/>
          </cell>
          <cell r="J1317" t="str">
            <v>Công ty TNHH DEKA</v>
          </cell>
          <cell r="K1317" t="str">
            <v>BioMerieux Inc</v>
          </cell>
          <cell r="L1317" t="str">
            <v>Hoa Kỳ</v>
          </cell>
          <cell r="M1317" t="str">
            <v/>
          </cell>
          <cell r="N1317" t="str">
            <v>220002200/PCBB-BYT</v>
          </cell>
          <cell r="O1317">
            <v>163800</v>
          </cell>
          <cell r="P1317">
            <v>163800</v>
          </cell>
          <cell r="Q1317">
            <v>163800</v>
          </cell>
          <cell r="R1317">
            <v>163800</v>
          </cell>
          <cell r="S1317" t="str">
            <v>2422993403</v>
          </cell>
          <cell r="T1317" t="str">
            <v>4676/QĐ-BVQY103</v>
          </cell>
          <cell r="U1317">
            <v>46058</v>
          </cell>
          <cell r="V1317">
            <v>0</v>
          </cell>
          <cell r="W1317">
            <v>0</v>
          </cell>
          <cell r="X1317">
            <v>100</v>
          </cell>
          <cell r="Y1317">
            <v>100</v>
          </cell>
          <cell r="Z1317">
            <v>0</v>
          </cell>
          <cell r="AA1317">
            <v>163800</v>
          </cell>
          <cell r="AB1317">
            <v>16380000</v>
          </cell>
          <cell r="AC1317">
            <v>100</v>
          </cell>
          <cell r="AD1317">
            <v>163800</v>
          </cell>
          <cell r="AE1317">
            <v>16380000</v>
          </cell>
          <cell r="AF1317">
            <v>0</v>
          </cell>
          <cell r="AG1317">
            <v>0</v>
          </cell>
          <cell r="AJ1317">
            <v>524841</v>
          </cell>
          <cell r="AK1317">
            <v>660</v>
          </cell>
        </row>
        <row r="1318">
          <cell r="E1318" t="str">
            <v>Thẻ định nhóm máu đầu giường</v>
          </cell>
          <cell r="F1318" t="str">
            <v>ELDONBOX 2551-V-100</v>
          </cell>
          <cell r="H1318" t="str">
            <v>Thẻ</v>
          </cell>
          <cell r="I1318" t="str">
            <v/>
          </cell>
          <cell r="J1318" t="str">
            <v>Công ty TNHH Giải pháp khỏe Thái Dương</v>
          </cell>
          <cell r="K1318" t="str">
            <v>Eldon Biologicals A/S</v>
          </cell>
          <cell r="L1318" t="str">
            <v>Đan Mạch</v>
          </cell>
          <cell r="M1318" t="str">
            <v/>
          </cell>
          <cell r="N1318" t="str">
            <v>2505515ĐKLH/BYT-HTTB</v>
          </cell>
          <cell r="O1318">
            <v>16485</v>
          </cell>
          <cell r="P1318">
            <v>16485</v>
          </cell>
          <cell r="Q1318">
            <v>16485</v>
          </cell>
          <cell r="R1318">
            <v>16485</v>
          </cell>
          <cell r="S1318" t="str">
            <v>24341</v>
          </cell>
          <cell r="T1318" t="str">
            <v>1831/QĐ-BVQY103</v>
          </cell>
          <cell r="U1318">
            <v>46262</v>
          </cell>
          <cell r="V1318">
            <v>0</v>
          </cell>
          <cell r="W1318">
            <v>0</v>
          </cell>
          <cell r="X1318">
            <v>3000</v>
          </cell>
          <cell r="Y1318">
            <v>3000</v>
          </cell>
          <cell r="Z1318">
            <v>0</v>
          </cell>
          <cell r="AA1318">
            <v>16485</v>
          </cell>
          <cell r="AB1318">
            <v>49455000</v>
          </cell>
          <cell r="AC1318">
            <v>3000</v>
          </cell>
          <cell r="AD1318">
            <v>16485</v>
          </cell>
          <cell r="AE1318">
            <v>49455000</v>
          </cell>
          <cell r="AF1318">
            <v>0</v>
          </cell>
          <cell r="AG1318">
            <v>0</v>
          </cell>
          <cell r="AJ1318">
            <v>543486</v>
          </cell>
          <cell r="AK1318">
            <v>15820</v>
          </cell>
        </row>
        <row r="1319">
          <cell r="E1319" t="str">
            <v>Thẻ định nhóm máu đầu giường</v>
          </cell>
          <cell r="F1319" t="str">
            <v>Eldon Card 2551-V; 430-06</v>
          </cell>
          <cell r="H1319" t="str">
            <v>Thẻ</v>
          </cell>
          <cell r="I1319" t="str">
            <v/>
          </cell>
          <cell r="J1319" t="str">
            <v>Công ty TNHH Giải pháp khỏe Thái Dương</v>
          </cell>
          <cell r="K1319" t="str">
            <v>Eldon Biologicals A/S</v>
          </cell>
          <cell r="L1319" t="str">
            <v>Đan Mạch</v>
          </cell>
          <cell r="M1319" t="str">
            <v/>
          </cell>
          <cell r="N1319" t="str">
            <v>SPCĐ-TTB-383-17</v>
          </cell>
          <cell r="O1319">
            <v>14910</v>
          </cell>
          <cell r="P1319">
            <v>14910</v>
          </cell>
          <cell r="Q1319">
            <v>14910</v>
          </cell>
          <cell r="R1319">
            <v>14910</v>
          </cell>
          <cell r="S1319" t="str">
            <v>24341</v>
          </cell>
          <cell r="T1319" t="str">
            <v>779/QĐ-BVQY103</v>
          </cell>
          <cell r="U1319">
            <v>46262</v>
          </cell>
          <cell r="V1319">
            <v>0</v>
          </cell>
          <cell r="W1319">
            <v>0</v>
          </cell>
          <cell r="X1319">
            <v>4800</v>
          </cell>
          <cell r="Y1319">
            <v>4800</v>
          </cell>
          <cell r="Z1319">
            <v>0</v>
          </cell>
          <cell r="AA1319">
            <v>14910</v>
          </cell>
          <cell r="AB1319">
            <v>71568000</v>
          </cell>
          <cell r="AC1319">
            <v>4800</v>
          </cell>
          <cell r="AD1319">
            <v>14910</v>
          </cell>
          <cell r="AE1319">
            <v>71568000</v>
          </cell>
          <cell r="AF1319">
            <v>0</v>
          </cell>
          <cell r="AG1319">
            <v>0</v>
          </cell>
          <cell r="AJ1319">
            <v>534696</v>
          </cell>
          <cell r="AK1319">
            <v>15820</v>
          </cell>
        </row>
        <row r="1320">
          <cell r="E1320" t="str">
            <v>Thẻ định nhóm máu đầu giường</v>
          </cell>
          <cell r="F1320" t="str">
            <v>EldonCard 2551-V</v>
          </cell>
          <cell r="H1320" t="str">
            <v>Thẻ</v>
          </cell>
          <cell r="I1320" t="str">
            <v/>
          </cell>
          <cell r="J1320" t="str">
            <v>Công ty TNHH Giải pháp khỏe Thái Dương</v>
          </cell>
          <cell r="K1320" t="str">
            <v>Eldon Biologicals A/S</v>
          </cell>
          <cell r="L1320" t="str">
            <v>Đan Mạch</v>
          </cell>
          <cell r="M1320" t="str">
            <v/>
          </cell>
          <cell r="N1320" t="str">
            <v>SPCĐ-TTB-383-17</v>
          </cell>
          <cell r="O1320">
            <v>15435</v>
          </cell>
          <cell r="P1320">
            <v>15435</v>
          </cell>
          <cell r="Q1320">
            <v>15435</v>
          </cell>
          <cell r="R1320">
            <v>15435</v>
          </cell>
          <cell r="S1320" t="str">
            <v>24341</v>
          </cell>
          <cell r="T1320" t="str">
            <v>4574/QĐ-BVQY103</v>
          </cell>
          <cell r="U1320">
            <v>46262</v>
          </cell>
          <cell r="V1320">
            <v>0</v>
          </cell>
          <cell r="W1320">
            <v>0</v>
          </cell>
          <cell r="X1320">
            <v>400</v>
          </cell>
          <cell r="Y1320">
            <v>400</v>
          </cell>
          <cell r="Z1320">
            <v>0</v>
          </cell>
          <cell r="AA1320">
            <v>15435</v>
          </cell>
          <cell r="AB1320">
            <v>6174000</v>
          </cell>
          <cell r="AC1320">
            <v>400</v>
          </cell>
          <cell r="AD1320">
            <v>15435</v>
          </cell>
          <cell r="AE1320">
            <v>6174000</v>
          </cell>
          <cell r="AF1320">
            <v>0</v>
          </cell>
          <cell r="AG1320">
            <v>0</v>
          </cell>
          <cell r="AJ1320">
            <v>534691</v>
          </cell>
          <cell r="AK1320">
            <v>15820</v>
          </cell>
        </row>
        <row r="1321">
          <cell r="E1321" t="str">
            <v>Thẻ định nhóm máu đầu giường</v>
          </cell>
          <cell r="F1321" t="str">
            <v>EldonCard 2551-V</v>
          </cell>
          <cell r="H1321" t="str">
            <v>Thẻ</v>
          </cell>
          <cell r="I1321" t="str">
            <v/>
          </cell>
          <cell r="J1321" t="str">
            <v>Công ty TNHH Giải pháp khỏe Thái Dương</v>
          </cell>
          <cell r="K1321" t="str">
            <v>Eldon Biologicals A/S</v>
          </cell>
          <cell r="L1321" t="str">
            <v>Đan Mạch</v>
          </cell>
          <cell r="M1321" t="str">
            <v/>
          </cell>
          <cell r="N1321" t="str">
            <v>SPCĐ-TTB-383-17</v>
          </cell>
          <cell r="O1321">
            <v>15435</v>
          </cell>
          <cell r="P1321">
            <v>15435</v>
          </cell>
          <cell r="Q1321">
            <v>15435</v>
          </cell>
          <cell r="R1321">
            <v>15435</v>
          </cell>
          <cell r="S1321" t="str">
            <v>24261</v>
          </cell>
          <cell r="T1321" t="str">
            <v>4574/QĐ-BVQY103</v>
          </cell>
          <cell r="U1321">
            <v>46201</v>
          </cell>
          <cell r="V1321">
            <v>0</v>
          </cell>
          <cell r="W1321">
            <v>0</v>
          </cell>
          <cell r="X1321">
            <v>1000</v>
          </cell>
          <cell r="Y1321">
            <v>1000</v>
          </cell>
          <cell r="Z1321">
            <v>0</v>
          </cell>
          <cell r="AA1321">
            <v>15435</v>
          </cell>
          <cell r="AB1321">
            <v>15435000</v>
          </cell>
          <cell r="AC1321">
            <v>1000</v>
          </cell>
          <cell r="AD1321">
            <v>15435</v>
          </cell>
          <cell r="AE1321">
            <v>15435000</v>
          </cell>
          <cell r="AF1321">
            <v>0</v>
          </cell>
          <cell r="AG1321">
            <v>0</v>
          </cell>
          <cell r="AJ1321">
            <v>534690</v>
          </cell>
          <cell r="AK1321">
            <v>15820</v>
          </cell>
        </row>
        <row r="1322">
          <cell r="E1322" t="str">
            <v>Thẻ định nhóm máu đầu giường</v>
          </cell>
          <cell r="F1322" t="str">
            <v>EldonCard 2551-V</v>
          </cell>
          <cell r="H1322" t="str">
            <v>Thẻ</v>
          </cell>
          <cell r="I1322" t="str">
            <v/>
          </cell>
          <cell r="J1322" t="str">
            <v>Công ty TNHH Giải pháp khỏe Thái Dương</v>
          </cell>
          <cell r="K1322" t="str">
            <v>Eldon Biologicals A/S</v>
          </cell>
          <cell r="L1322" t="str">
            <v>Đan Mạch</v>
          </cell>
          <cell r="M1322" t="str">
            <v/>
          </cell>
          <cell r="N1322" t="str">
            <v>SPCĐ-TTB-383-17</v>
          </cell>
          <cell r="O1322">
            <v>15435</v>
          </cell>
          <cell r="P1322">
            <v>15435</v>
          </cell>
          <cell r="Q1322">
            <v>15435</v>
          </cell>
          <cell r="R1322">
            <v>15435</v>
          </cell>
          <cell r="S1322" t="str">
            <v>24171</v>
          </cell>
          <cell r="T1322" t="str">
            <v>147/QĐ-BVQY103</v>
          </cell>
          <cell r="U1322">
            <v>46140</v>
          </cell>
          <cell r="V1322">
            <v>0</v>
          </cell>
          <cell r="W1322">
            <v>0</v>
          </cell>
          <cell r="X1322">
            <v>5600</v>
          </cell>
          <cell r="Y1322">
            <v>5600</v>
          </cell>
          <cell r="Z1322">
            <v>0</v>
          </cell>
          <cell r="AA1322">
            <v>15435</v>
          </cell>
          <cell r="AB1322">
            <v>86436000</v>
          </cell>
          <cell r="AC1322">
            <v>5600</v>
          </cell>
          <cell r="AD1322">
            <v>15435</v>
          </cell>
          <cell r="AE1322">
            <v>86436000</v>
          </cell>
          <cell r="AF1322">
            <v>0</v>
          </cell>
          <cell r="AG1322">
            <v>0</v>
          </cell>
          <cell r="AJ1322">
            <v>527630</v>
          </cell>
          <cell r="AK1322">
            <v>15820</v>
          </cell>
        </row>
        <row r="1323">
          <cell r="E1323" t="str">
            <v>Thẻ định nhóm máu đầu giường</v>
          </cell>
          <cell r="F1323" t="str">
            <v>EldonCard 2551-V</v>
          </cell>
          <cell r="H1323" t="str">
            <v>Thẻ</v>
          </cell>
          <cell r="I1323" t="str">
            <v/>
          </cell>
          <cell r="J1323" t="str">
            <v>Công ty TNHH Giải pháp khỏe Thái Dương</v>
          </cell>
          <cell r="K1323" t="str">
            <v>Eldon Biologicals A/S</v>
          </cell>
          <cell r="L1323" t="str">
            <v>Đan Mạch</v>
          </cell>
          <cell r="M1323" t="str">
            <v/>
          </cell>
          <cell r="N1323" t="str">
            <v>SPCĐ-TTB-383-17</v>
          </cell>
          <cell r="O1323">
            <v>15435</v>
          </cell>
          <cell r="P1323">
            <v>15435</v>
          </cell>
          <cell r="Q1323">
            <v>15435</v>
          </cell>
          <cell r="R1323">
            <v>15435</v>
          </cell>
          <cell r="S1323" t="str">
            <v>24071</v>
          </cell>
          <cell r="T1323" t="str">
            <v>4293/QĐ-BVQY103</v>
          </cell>
          <cell r="U1323">
            <v>46081</v>
          </cell>
          <cell r="V1323">
            <v>0</v>
          </cell>
          <cell r="W1323">
            <v>0</v>
          </cell>
          <cell r="X1323">
            <v>1000</v>
          </cell>
          <cell r="Y1323">
            <v>1000</v>
          </cell>
          <cell r="Z1323">
            <v>0</v>
          </cell>
          <cell r="AA1323">
            <v>15435</v>
          </cell>
          <cell r="AB1323">
            <v>15435000</v>
          </cell>
          <cell r="AC1323">
            <v>1000</v>
          </cell>
          <cell r="AD1323">
            <v>15435</v>
          </cell>
          <cell r="AE1323">
            <v>15435000</v>
          </cell>
          <cell r="AF1323">
            <v>0</v>
          </cell>
          <cell r="AG1323">
            <v>0</v>
          </cell>
          <cell r="AJ1323">
            <v>521790</v>
          </cell>
          <cell r="AK1323">
            <v>15820</v>
          </cell>
        </row>
        <row r="1324">
          <cell r="E1324" t="str">
            <v>Thẻ định nhóm máu đầu giường</v>
          </cell>
          <cell r="F1324" t="str">
            <v>EldonCard 2551-V</v>
          </cell>
          <cell r="H1324" t="str">
            <v>Thẻ</v>
          </cell>
          <cell r="I1324" t="str">
            <v/>
          </cell>
          <cell r="J1324" t="str">
            <v>Bệnh viện Quân y 103</v>
          </cell>
          <cell r="K1324" t="str">
            <v>Eldon Biologicals A/S</v>
          </cell>
          <cell r="L1324" t="str">
            <v>Đan Mạch</v>
          </cell>
          <cell r="M1324" t="str">
            <v/>
          </cell>
          <cell r="N1324" t="str">
            <v>SPCĐ-TTB-383-17</v>
          </cell>
          <cell r="O1324">
            <v>15435</v>
          </cell>
          <cell r="P1324">
            <v>15435</v>
          </cell>
          <cell r="Q1324">
            <v>15435</v>
          </cell>
          <cell r="R1324">
            <v>15435</v>
          </cell>
          <cell r="S1324" t="str">
            <v>23481</v>
          </cell>
          <cell r="T1324" t="str">
            <v>nhập trả từ HHTM</v>
          </cell>
          <cell r="U1324">
            <v>45991</v>
          </cell>
          <cell r="V1324">
            <v>0</v>
          </cell>
          <cell r="W1324">
            <v>0</v>
          </cell>
          <cell r="X1324">
            <v>20</v>
          </cell>
          <cell r="Y1324">
            <v>20</v>
          </cell>
          <cell r="Z1324">
            <v>0</v>
          </cell>
          <cell r="AA1324">
            <v>15435</v>
          </cell>
          <cell r="AB1324">
            <v>308700</v>
          </cell>
          <cell r="AC1324">
            <v>20</v>
          </cell>
          <cell r="AD1324">
            <v>15435</v>
          </cell>
          <cell r="AE1324">
            <v>308700</v>
          </cell>
          <cell r="AF1324">
            <v>0</v>
          </cell>
          <cell r="AG1324">
            <v>0</v>
          </cell>
          <cell r="AJ1324">
            <v>394751</v>
          </cell>
          <cell r="AK1324">
            <v>15820</v>
          </cell>
        </row>
        <row r="1325">
          <cell r="E1325" t="str">
            <v>Thẻ kháng sinh đồ Liên cầu</v>
          </cell>
          <cell r="F1325" t="str">
            <v>AST-ST03</v>
          </cell>
          <cell r="H1325" t="str">
            <v>Card</v>
          </cell>
          <cell r="I1325" t="str">
            <v/>
          </cell>
          <cell r="J1325" t="str">
            <v>Công ty TNHH DEKA</v>
          </cell>
          <cell r="K1325" t="str">
            <v>BioMerieux Inc</v>
          </cell>
          <cell r="L1325" t="str">
            <v>Hoa Kỳ</v>
          </cell>
          <cell r="M1325" t="str">
            <v/>
          </cell>
          <cell r="N1325" t="str">
            <v>220002199/PCBB-BYT</v>
          </cell>
          <cell r="O1325">
            <v>163800</v>
          </cell>
          <cell r="P1325">
            <v>163800</v>
          </cell>
          <cell r="Q1325">
            <v>163800</v>
          </cell>
          <cell r="R1325">
            <v>163800</v>
          </cell>
          <cell r="S1325" t="str">
            <v>5423128213</v>
          </cell>
          <cell r="T1325" t="str">
            <v>823/QĐ_BVQY103</v>
          </cell>
          <cell r="U1325">
            <v>46193</v>
          </cell>
          <cell r="V1325">
            <v>0</v>
          </cell>
          <cell r="W1325">
            <v>0</v>
          </cell>
          <cell r="X1325">
            <v>20</v>
          </cell>
          <cell r="Y1325">
            <v>20</v>
          </cell>
          <cell r="Z1325">
            <v>0</v>
          </cell>
          <cell r="AA1325">
            <v>163800</v>
          </cell>
          <cell r="AB1325">
            <v>3276000</v>
          </cell>
          <cell r="AC1325">
            <v>20</v>
          </cell>
          <cell r="AD1325">
            <v>163800</v>
          </cell>
          <cell r="AE1325">
            <v>3276000</v>
          </cell>
          <cell r="AF1325">
            <v>0</v>
          </cell>
          <cell r="AG1325">
            <v>0</v>
          </cell>
          <cell r="AJ1325">
            <v>537983</v>
          </cell>
          <cell r="AK1325">
            <v>60</v>
          </cell>
        </row>
        <row r="1326">
          <cell r="E1326" t="str">
            <v>Thẻ kháng sinh đồ Liên cầu</v>
          </cell>
          <cell r="F1326" t="str">
            <v>AST-ST03</v>
          </cell>
          <cell r="H1326" t="str">
            <v>Card</v>
          </cell>
          <cell r="I1326" t="str">
            <v/>
          </cell>
          <cell r="J1326" t="str">
            <v>Công ty TNHH DEKA</v>
          </cell>
          <cell r="K1326" t="str">
            <v>BioMerieux Inc</v>
          </cell>
          <cell r="L1326" t="str">
            <v>Hoa Kỳ</v>
          </cell>
          <cell r="M1326" t="str">
            <v/>
          </cell>
          <cell r="N1326" t="str">
            <v>220002199/PCBB-BYT</v>
          </cell>
          <cell r="O1326">
            <v>163800</v>
          </cell>
          <cell r="P1326">
            <v>163800</v>
          </cell>
          <cell r="Q1326">
            <v>163800</v>
          </cell>
          <cell r="R1326">
            <v>163800</v>
          </cell>
          <cell r="S1326" t="str">
            <v>5422988203</v>
          </cell>
          <cell r="T1326" t="str">
            <v>4636/QĐ-BVQY103</v>
          </cell>
          <cell r="U1326">
            <v>46053</v>
          </cell>
          <cell r="V1326">
            <v>0</v>
          </cell>
          <cell r="W1326">
            <v>0</v>
          </cell>
          <cell r="X1326">
            <v>40</v>
          </cell>
          <cell r="Y1326">
            <v>40</v>
          </cell>
          <cell r="Z1326">
            <v>0</v>
          </cell>
          <cell r="AA1326">
            <v>163800</v>
          </cell>
          <cell r="AB1326">
            <v>6552000</v>
          </cell>
          <cell r="AC1326">
            <v>40</v>
          </cell>
          <cell r="AD1326">
            <v>163800</v>
          </cell>
          <cell r="AE1326">
            <v>6552000</v>
          </cell>
          <cell r="AF1326">
            <v>0</v>
          </cell>
          <cell r="AG1326">
            <v>0</v>
          </cell>
          <cell r="AJ1326">
            <v>524112</v>
          </cell>
          <cell r="AK1326">
            <v>60</v>
          </cell>
        </row>
        <row r="1327">
          <cell r="E1327" t="str">
            <v>Thẻ kháng sinh đồ vi khuẩn Gram âm không thuộc họ vi khuẩn đường ruột</v>
          </cell>
          <cell r="F1327" t="str">
            <v>VITEK® 2 AST-N443; 424541</v>
          </cell>
          <cell r="H1327" t="str">
            <v>Card</v>
          </cell>
          <cell r="I1327" t="str">
            <v/>
          </cell>
          <cell r="J1327" t="str">
            <v>Công ty TNHH DEKA</v>
          </cell>
          <cell r="K1327" t="str">
            <v>BioMerieux Inc</v>
          </cell>
          <cell r="L1327" t="str">
            <v>Mỹ</v>
          </cell>
          <cell r="M1327" t="str">
            <v/>
          </cell>
          <cell r="N1327" t="str">
            <v>240001208/PCBB-HN</v>
          </cell>
          <cell r="O1327">
            <v>163800</v>
          </cell>
          <cell r="P1327">
            <v>163800</v>
          </cell>
          <cell r="Q1327">
            <v>163800</v>
          </cell>
          <cell r="R1327">
            <v>163800</v>
          </cell>
          <cell r="S1327" t="str">
            <v>0773119104</v>
          </cell>
          <cell r="T1327" t="str">
            <v>823/QĐ_BVQY103</v>
          </cell>
          <cell r="U1327">
            <v>46184</v>
          </cell>
          <cell r="V1327">
            <v>0</v>
          </cell>
          <cell r="W1327">
            <v>0</v>
          </cell>
          <cell r="X1327">
            <v>600</v>
          </cell>
          <cell r="Y1327">
            <v>600</v>
          </cell>
          <cell r="Z1327">
            <v>0</v>
          </cell>
          <cell r="AA1327">
            <v>163800</v>
          </cell>
          <cell r="AB1327">
            <v>98280000</v>
          </cell>
          <cell r="AC1327">
            <v>600</v>
          </cell>
          <cell r="AD1327">
            <v>163800</v>
          </cell>
          <cell r="AE1327">
            <v>98280000</v>
          </cell>
          <cell r="AF1327">
            <v>0</v>
          </cell>
          <cell r="AG1327">
            <v>0</v>
          </cell>
          <cell r="AJ1327">
            <v>533562</v>
          </cell>
          <cell r="AK1327">
            <v>1180</v>
          </cell>
        </row>
        <row r="1328">
          <cell r="E1328" t="str">
            <v>Thẻ kháng sinh đồ vi khuẩn Gram âm không thuộc họ vi khuẩn đường ruột</v>
          </cell>
          <cell r="F1328" t="str">
            <v>VITEK® 2 AST-N240</v>
          </cell>
          <cell r="H1328" t="str">
            <v>Card</v>
          </cell>
          <cell r="I1328" t="str">
            <v/>
          </cell>
          <cell r="J1328" t="str">
            <v>Công ty TNHH DEKA</v>
          </cell>
          <cell r="K1328" t="str">
            <v>BioMerieux Inc</v>
          </cell>
          <cell r="L1328" t="str">
            <v>Mỹ</v>
          </cell>
          <cell r="M1328" t="str">
            <v/>
          </cell>
          <cell r="N1328" t="str">
            <v>220002199/PCBB-BYT</v>
          </cell>
          <cell r="O1328">
            <v>163800</v>
          </cell>
          <cell r="P1328">
            <v>163800</v>
          </cell>
          <cell r="Q1328">
            <v>163800</v>
          </cell>
          <cell r="R1328">
            <v>163800</v>
          </cell>
          <cell r="S1328" t="str">
            <v>6402902203</v>
          </cell>
          <cell r="T1328" t="str">
            <v>2965/QĐ-BVQY103</v>
          </cell>
          <cell r="U1328">
            <v>45967</v>
          </cell>
          <cell r="V1328">
            <v>0</v>
          </cell>
          <cell r="W1328">
            <v>0</v>
          </cell>
          <cell r="X1328">
            <v>260</v>
          </cell>
          <cell r="Y1328">
            <v>260</v>
          </cell>
          <cell r="Z1328">
            <v>0</v>
          </cell>
          <cell r="AA1328">
            <v>163800</v>
          </cell>
          <cell r="AB1328">
            <v>42588000</v>
          </cell>
          <cell r="AC1328">
            <v>260</v>
          </cell>
          <cell r="AD1328">
            <v>163800</v>
          </cell>
          <cell r="AE1328">
            <v>42588000</v>
          </cell>
          <cell r="AF1328">
            <v>0</v>
          </cell>
          <cell r="AG1328">
            <v>0</v>
          </cell>
          <cell r="AJ1328">
            <v>521538</v>
          </cell>
          <cell r="AK1328">
            <v>1180</v>
          </cell>
        </row>
        <row r="1329">
          <cell r="E1329" t="str">
            <v>Thẻ kháng sinh đồ vi khuẩn Gram âm không thuộc họ vi khuẩn đường ruột</v>
          </cell>
          <cell r="F1329" t="str">
            <v>VITEK® 2 AST-N240</v>
          </cell>
          <cell r="H1329" t="str">
            <v>Card</v>
          </cell>
          <cell r="I1329" t="str">
            <v/>
          </cell>
          <cell r="J1329" t="str">
            <v>Công ty TNHH DEKA</v>
          </cell>
          <cell r="K1329" t="str">
            <v>BioMerieux Inc</v>
          </cell>
          <cell r="L1329" t="str">
            <v>Mỹ</v>
          </cell>
          <cell r="M1329" t="str">
            <v/>
          </cell>
          <cell r="N1329" t="str">
            <v>220002199/PCBB-BYT</v>
          </cell>
          <cell r="O1329">
            <v>163800</v>
          </cell>
          <cell r="P1329">
            <v>163800</v>
          </cell>
          <cell r="Q1329">
            <v>163800</v>
          </cell>
          <cell r="R1329">
            <v>163800</v>
          </cell>
          <cell r="S1329" t="str">
            <v>6402811203</v>
          </cell>
          <cell r="T1329" t="str">
            <v>2965/QĐ-BVQY103</v>
          </cell>
          <cell r="U1329">
            <v>45876</v>
          </cell>
          <cell r="V1329">
            <v>0</v>
          </cell>
          <cell r="W1329">
            <v>0</v>
          </cell>
          <cell r="X1329">
            <v>320</v>
          </cell>
          <cell r="Y1329">
            <v>320</v>
          </cell>
          <cell r="Z1329">
            <v>0</v>
          </cell>
          <cell r="AA1329">
            <v>163800</v>
          </cell>
          <cell r="AB1329">
            <v>52416000</v>
          </cell>
          <cell r="AC1329">
            <v>320</v>
          </cell>
          <cell r="AD1329">
            <v>163800</v>
          </cell>
          <cell r="AE1329">
            <v>52416000</v>
          </cell>
          <cell r="AF1329">
            <v>0</v>
          </cell>
          <cell r="AG1329">
            <v>0</v>
          </cell>
          <cell r="AJ1329">
            <v>387204</v>
          </cell>
          <cell r="AK1329">
            <v>1180</v>
          </cell>
        </row>
        <row r="1330">
          <cell r="E1330" t="str">
            <v>Thẻ kháng sinh đồ vi khuẩn Gram âm, họ vi khuẩn đường ruột</v>
          </cell>
          <cell r="F1330" t="str">
            <v>423934, VITEK® 2 AST-N415</v>
          </cell>
          <cell r="H1330" t="str">
            <v>Card</v>
          </cell>
          <cell r="I1330" t="str">
            <v/>
          </cell>
          <cell r="J1330" t="str">
            <v>Công ty TNHH DEKA</v>
          </cell>
          <cell r="K1330" t="str">
            <v>BioMerieux Inc</v>
          </cell>
          <cell r="L1330" t="str">
            <v>Hoa Kỳ</v>
          </cell>
          <cell r="M1330" t="str">
            <v/>
          </cell>
          <cell r="N1330" t="str">
            <v>220003712/PCBB-HN</v>
          </cell>
          <cell r="O1330">
            <v>163800</v>
          </cell>
          <cell r="P1330">
            <v>163800</v>
          </cell>
          <cell r="Q1330">
            <v>163800</v>
          </cell>
          <cell r="R1330">
            <v>163800</v>
          </cell>
          <cell r="S1330" t="str">
            <v>0173161104</v>
          </cell>
          <cell r="T1330" t="str">
            <v>823/QĐ_BVQY103</v>
          </cell>
          <cell r="U1330">
            <v>46226</v>
          </cell>
          <cell r="V1330">
            <v>0</v>
          </cell>
          <cell r="W1330">
            <v>0</v>
          </cell>
          <cell r="X1330">
            <v>160</v>
          </cell>
          <cell r="Y1330">
            <v>160</v>
          </cell>
          <cell r="Z1330">
            <v>0</v>
          </cell>
          <cell r="AA1330">
            <v>163800</v>
          </cell>
          <cell r="AB1330">
            <v>26208000</v>
          </cell>
          <cell r="AC1330">
            <v>160</v>
          </cell>
          <cell r="AD1330">
            <v>163800</v>
          </cell>
          <cell r="AE1330">
            <v>26208000</v>
          </cell>
          <cell r="AF1330">
            <v>0</v>
          </cell>
          <cell r="AG1330">
            <v>0</v>
          </cell>
          <cell r="AJ1330">
            <v>545586</v>
          </cell>
          <cell r="AK1330">
            <v>860</v>
          </cell>
        </row>
        <row r="1331">
          <cell r="E1331" t="str">
            <v>Thẻ kháng sinh đồ vi khuẩn Gram âm, họ vi khuẩn đường ruột</v>
          </cell>
          <cell r="F1331" t="str">
            <v>423934, VITEK® 2 AST-N415</v>
          </cell>
          <cell r="H1331" t="str">
            <v>Card</v>
          </cell>
          <cell r="I1331" t="str">
            <v/>
          </cell>
          <cell r="J1331" t="str">
            <v>Công ty TNHH DEKA</v>
          </cell>
          <cell r="K1331" t="str">
            <v>BioMerieux Inc</v>
          </cell>
          <cell r="L1331" t="str">
            <v>Hoa Kỳ</v>
          </cell>
          <cell r="M1331" t="str">
            <v/>
          </cell>
          <cell r="N1331" t="str">
            <v>220003712/PCBB-HN</v>
          </cell>
          <cell r="O1331">
            <v>163800</v>
          </cell>
          <cell r="P1331">
            <v>163800</v>
          </cell>
          <cell r="Q1331">
            <v>163800</v>
          </cell>
          <cell r="R1331">
            <v>163800</v>
          </cell>
          <cell r="S1331" t="str">
            <v>0173031104</v>
          </cell>
          <cell r="T1331" t="str">
            <v>823/QĐ_BVQY103</v>
          </cell>
          <cell r="U1331">
            <v>46096</v>
          </cell>
          <cell r="V1331">
            <v>0</v>
          </cell>
          <cell r="W1331">
            <v>0</v>
          </cell>
          <cell r="X1331">
            <v>460</v>
          </cell>
          <cell r="Y1331">
            <v>460</v>
          </cell>
          <cell r="Z1331">
            <v>0</v>
          </cell>
          <cell r="AA1331">
            <v>163800</v>
          </cell>
          <cell r="AB1331">
            <v>75348000</v>
          </cell>
          <cell r="AC1331">
            <v>460</v>
          </cell>
          <cell r="AD1331">
            <v>163800</v>
          </cell>
          <cell r="AE1331">
            <v>75348000</v>
          </cell>
          <cell r="AF1331">
            <v>0</v>
          </cell>
          <cell r="AG1331">
            <v>0</v>
          </cell>
          <cell r="AJ1331">
            <v>534958</v>
          </cell>
          <cell r="AK1331">
            <v>860</v>
          </cell>
        </row>
        <row r="1332">
          <cell r="E1332" t="str">
            <v>Thẻ kháng sinh đồ vi khuẩn Gram âm, họ vi khuẩn đường ruột</v>
          </cell>
          <cell r="F1332" t="str">
            <v>423934, VITEK® 2 AST-N415</v>
          </cell>
          <cell r="H1332" t="str">
            <v>Card</v>
          </cell>
          <cell r="I1332" t="str">
            <v/>
          </cell>
          <cell r="J1332" t="str">
            <v>Công ty TNHH DEKA</v>
          </cell>
          <cell r="K1332" t="str">
            <v>BioMerieux Inc</v>
          </cell>
          <cell r="L1332" t="str">
            <v>Hoa Kỳ</v>
          </cell>
          <cell r="M1332" t="str">
            <v/>
          </cell>
          <cell r="N1332" t="str">
            <v>220003712/PCBB-HN</v>
          </cell>
          <cell r="O1332">
            <v>163800</v>
          </cell>
          <cell r="P1332">
            <v>163800</v>
          </cell>
          <cell r="Q1332">
            <v>163800</v>
          </cell>
          <cell r="R1332">
            <v>163800</v>
          </cell>
          <cell r="S1332" t="str">
            <v>0172903404</v>
          </cell>
          <cell r="T1332" t="str">
            <v>4636/QĐ-BVQY103</v>
          </cell>
          <cell r="U1332">
            <v>45968</v>
          </cell>
          <cell r="V1332">
            <v>0</v>
          </cell>
          <cell r="W1332">
            <v>0</v>
          </cell>
          <cell r="X1332">
            <v>240</v>
          </cell>
          <cell r="Y1332">
            <v>240</v>
          </cell>
          <cell r="Z1332">
            <v>0</v>
          </cell>
          <cell r="AA1332">
            <v>163800</v>
          </cell>
          <cell r="AB1332">
            <v>39312000</v>
          </cell>
          <cell r="AC1332">
            <v>240</v>
          </cell>
          <cell r="AD1332">
            <v>163800</v>
          </cell>
          <cell r="AE1332">
            <v>39312000</v>
          </cell>
          <cell r="AF1332">
            <v>0</v>
          </cell>
          <cell r="AG1332">
            <v>0</v>
          </cell>
          <cell r="AJ1332">
            <v>524110</v>
          </cell>
          <cell r="AK1332">
            <v>860</v>
          </cell>
        </row>
        <row r="1333">
          <cell r="E1333" t="str">
            <v>Thẻ kháng sinh đồ vi khuẩn Gram dương</v>
          </cell>
          <cell r="F1333" t="str">
            <v>AST-GP67</v>
          </cell>
          <cell r="H1333" t="str">
            <v>Card</v>
          </cell>
          <cell r="I1333" t="str">
            <v/>
          </cell>
          <cell r="J1333" t="str">
            <v>Công ty TNHH DEKA</v>
          </cell>
          <cell r="K1333" t="str">
            <v>BioMerieux Inc</v>
          </cell>
          <cell r="L1333" t="str">
            <v>Hoa Kỳ</v>
          </cell>
          <cell r="M1333" t="str">
            <v/>
          </cell>
          <cell r="N1333" t="str">
            <v>220002199/PCBB-BYT</v>
          </cell>
          <cell r="O1333">
            <v>163800</v>
          </cell>
          <cell r="P1333">
            <v>163800</v>
          </cell>
          <cell r="Q1333">
            <v>163800</v>
          </cell>
          <cell r="R1333">
            <v>163800</v>
          </cell>
          <cell r="S1333" t="str">
            <v>1323105403</v>
          </cell>
          <cell r="T1333" t="str">
            <v>823/QĐ_BVQY103</v>
          </cell>
          <cell r="U1333">
            <v>46170</v>
          </cell>
          <cell r="V1333">
            <v>0</v>
          </cell>
          <cell r="W1333">
            <v>0</v>
          </cell>
          <cell r="X1333">
            <v>80</v>
          </cell>
          <cell r="Y1333">
            <v>80</v>
          </cell>
          <cell r="Z1333">
            <v>0</v>
          </cell>
          <cell r="AA1333">
            <v>163800</v>
          </cell>
          <cell r="AB1333">
            <v>13104000</v>
          </cell>
          <cell r="AC1333">
            <v>80</v>
          </cell>
          <cell r="AD1333">
            <v>163800</v>
          </cell>
          <cell r="AE1333">
            <v>13104000</v>
          </cell>
          <cell r="AF1333">
            <v>0</v>
          </cell>
          <cell r="AG1333">
            <v>0</v>
          </cell>
          <cell r="AJ1333">
            <v>545587</v>
          </cell>
          <cell r="AK1333">
            <v>440</v>
          </cell>
        </row>
        <row r="1334">
          <cell r="E1334" t="str">
            <v>Thẻ kháng sinh đồ vi khuẩn Gram dương</v>
          </cell>
          <cell r="F1334" t="str">
            <v>AST-GP67</v>
          </cell>
          <cell r="H1334" t="str">
            <v>Card</v>
          </cell>
          <cell r="I1334" t="str">
            <v/>
          </cell>
          <cell r="J1334" t="str">
            <v>Công ty TNHH DEKA</v>
          </cell>
          <cell r="K1334" t="str">
            <v>BioMerieux Inc</v>
          </cell>
          <cell r="L1334" t="str">
            <v>Hoa Kỳ</v>
          </cell>
          <cell r="M1334" t="str">
            <v/>
          </cell>
          <cell r="N1334" t="str">
            <v>220002199/PCBB-BYT</v>
          </cell>
          <cell r="O1334">
            <v>163800</v>
          </cell>
          <cell r="P1334">
            <v>163800</v>
          </cell>
          <cell r="Q1334">
            <v>163800</v>
          </cell>
          <cell r="R1334">
            <v>163800</v>
          </cell>
          <cell r="S1334" t="str">
            <v>1323071403</v>
          </cell>
          <cell r="T1334" t="str">
            <v>823/QĐ_BVQY103</v>
          </cell>
          <cell r="U1334">
            <v>46136</v>
          </cell>
          <cell r="V1334">
            <v>0</v>
          </cell>
          <cell r="W1334">
            <v>0</v>
          </cell>
          <cell r="X1334">
            <v>80</v>
          </cell>
          <cell r="Y1334">
            <v>80</v>
          </cell>
          <cell r="Z1334">
            <v>0</v>
          </cell>
          <cell r="AA1334">
            <v>163800</v>
          </cell>
          <cell r="AB1334">
            <v>13104000</v>
          </cell>
          <cell r="AC1334">
            <v>80</v>
          </cell>
          <cell r="AD1334">
            <v>163800</v>
          </cell>
          <cell r="AE1334">
            <v>13104000</v>
          </cell>
          <cell r="AF1334">
            <v>0</v>
          </cell>
          <cell r="AG1334">
            <v>0</v>
          </cell>
          <cell r="AJ1334">
            <v>537984</v>
          </cell>
          <cell r="AK1334">
            <v>440</v>
          </cell>
        </row>
        <row r="1335">
          <cell r="E1335" t="str">
            <v>Thẻ kháng sinh đồ vi khuẩn Gram dương</v>
          </cell>
          <cell r="F1335" t="str">
            <v>AST-GP67</v>
          </cell>
          <cell r="H1335" t="str">
            <v>Card</v>
          </cell>
          <cell r="I1335" t="str">
            <v/>
          </cell>
          <cell r="J1335" t="str">
            <v>Công ty TNHH DEKA</v>
          </cell>
          <cell r="K1335" t="str">
            <v>BioMerieux Inc</v>
          </cell>
          <cell r="L1335" t="str">
            <v>Hoa Kỳ</v>
          </cell>
          <cell r="M1335" t="str">
            <v/>
          </cell>
          <cell r="N1335" t="str">
            <v>220002199/PCBB-BYT</v>
          </cell>
          <cell r="O1335">
            <v>163800</v>
          </cell>
          <cell r="P1335">
            <v>163800</v>
          </cell>
          <cell r="Q1335">
            <v>163800</v>
          </cell>
          <cell r="R1335">
            <v>163800</v>
          </cell>
          <cell r="S1335" t="str">
            <v>1322958503</v>
          </cell>
          <cell r="T1335" t="str">
            <v>4636/QĐ-BVQY103</v>
          </cell>
          <cell r="U1335">
            <v>46023</v>
          </cell>
          <cell r="V1335">
            <v>0</v>
          </cell>
          <cell r="W1335">
            <v>0</v>
          </cell>
          <cell r="X1335">
            <v>280</v>
          </cell>
          <cell r="Y1335">
            <v>280</v>
          </cell>
          <cell r="Z1335">
            <v>0</v>
          </cell>
          <cell r="AA1335">
            <v>163800</v>
          </cell>
          <cell r="AB1335">
            <v>45864000</v>
          </cell>
          <cell r="AC1335">
            <v>280</v>
          </cell>
          <cell r="AD1335">
            <v>163800</v>
          </cell>
          <cell r="AE1335">
            <v>45864000</v>
          </cell>
          <cell r="AF1335">
            <v>0</v>
          </cell>
          <cell r="AG1335">
            <v>0</v>
          </cell>
          <cell r="AJ1335">
            <v>524113</v>
          </cell>
          <cell r="AK1335">
            <v>440</v>
          </cell>
        </row>
        <row r="1336">
          <cell r="E1336" t="str">
            <v>Thẻ xét nghiệm EG7+</v>
          </cell>
          <cell r="F1336" t="str">
            <v>03P76-25,  i-STAT EG7+ Cartridge</v>
          </cell>
          <cell r="H1336" t="str">
            <v>Test</v>
          </cell>
          <cell r="I1336" t="str">
            <v/>
          </cell>
          <cell r="J1336" t="str">
            <v>Công ty Cổ phần Công nghệ Y tế Việt Đức</v>
          </cell>
          <cell r="K1336" t="str">
            <v>Abbott Point of Care Canada Limited</v>
          </cell>
          <cell r="L1336" t="str">
            <v>Canada</v>
          </cell>
          <cell r="M1336" t="str">
            <v/>
          </cell>
          <cell r="N1336" t="str">
            <v>11490NK/BYT-TB-CT</v>
          </cell>
          <cell r="O1336">
            <v>176800</v>
          </cell>
          <cell r="P1336">
            <v>176800</v>
          </cell>
          <cell r="Q1336">
            <v>176800</v>
          </cell>
          <cell r="R1336">
            <v>176800</v>
          </cell>
          <cell r="S1336" t="str">
            <v>N25054</v>
          </cell>
          <cell r="T1336" t="str">
            <v>4883/QĐ-BVQY103</v>
          </cell>
          <cell r="U1336">
            <v>45953</v>
          </cell>
          <cell r="V1336">
            <v>0</v>
          </cell>
          <cell r="W1336">
            <v>0</v>
          </cell>
          <cell r="X1336">
            <v>100</v>
          </cell>
          <cell r="Y1336">
            <v>100</v>
          </cell>
          <cell r="Z1336">
            <v>0</v>
          </cell>
          <cell r="AA1336">
            <v>176800</v>
          </cell>
          <cell r="AB1336">
            <v>17680000</v>
          </cell>
          <cell r="AC1336">
            <v>100</v>
          </cell>
          <cell r="AD1336">
            <v>176800</v>
          </cell>
          <cell r="AE1336">
            <v>17680000</v>
          </cell>
          <cell r="AF1336">
            <v>0</v>
          </cell>
          <cell r="AG1336">
            <v>0</v>
          </cell>
          <cell r="AJ1336">
            <v>544848</v>
          </cell>
          <cell r="AK1336">
            <v>575</v>
          </cell>
        </row>
        <row r="1337">
          <cell r="E1337" t="str">
            <v>Thẻ xét nghiệm EG7+</v>
          </cell>
          <cell r="F1337" t="str">
            <v>03P76-25,  i-STAT EG7+ Cartridge</v>
          </cell>
          <cell r="H1337" t="str">
            <v>Test</v>
          </cell>
          <cell r="I1337" t="str">
            <v/>
          </cell>
          <cell r="J1337" t="str">
            <v>Công ty Cổ phần Công nghệ Y tế Việt Đức</v>
          </cell>
          <cell r="K1337" t="str">
            <v>Abbott Point of Care Canada Limited</v>
          </cell>
          <cell r="L1337" t="str">
            <v>Canada</v>
          </cell>
          <cell r="M1337" t="str">
            <v/>
          </cell>
          <cell r="N1337" t="str">
            <v>11490NK/BYT-TB-CT</v>
          </cell>
          <cell r="O1337">
            <v>176800</v>
          </cell>
          <cell r="P1337">
            <v>176800</v>
          </cell>
          <cell r="Q1337">
            <v>176800</v>
          </cell>
          <cell r="R1337">
            <v>176800</v>
          </cell>
          <cell r="S1337" t="str">
            <v>N24301A</v>
          </cell>
          <cell r="T1337" t="str">
            <v>4883/QĐ-BVQY103</v>
          </cell>
          <cell r="U1337">
            <v>45834</v>
          </cell>
          <cell r="V1337">
            <v>0</v>
          </cell>
          <cell r="W1337">
            <v>0</v>
          </cell>
          <cell r="X1337">
            <v>75</v>
          </cell>
          <cell r="Y1337">
            <v>75</v>
          </cell>
          <cell r="Z1337">
            <v>0</v>
          </cell>
          <cell r="AA1337">
            <v>176800</v>
          </cell>
          <cell r="AB1337">
            <v>13260000</v>
          </cell>
          <cell r="AC1337">
            <v>75</v>
          </cell>
          <cell r="AD1337">
            <v>176800</v>
          </cell>
          <cell r="AE1337">
            <v>13260000</v>
          </cell>
          <cell r="AF1337">
            <v>0</v>
          </cell>
          <cell r="AG1337">
            <v>0</v>
          </cell>
          <cell r="AJ1337">
            <v>538049</v>
          </cell>
          <cell r="AK1337">
            <v>575</v>
          </cell>
        </row>
        <row r="1338">
          <cell r="E1338" t="str">
            <v>Thẻ xét nghiệm EG7+</v>
          </cell>
          <cell r="F1338" t="str">
            <v>03P76-25,  i-STAT EG7+ Cartridge</v>
          </cell>
          <cell r="H1338" t="str">
            <v>Test</v>
          </cell>
          <cell r="I1338" t="str">
            <v/>
          </cell>
          <cell r="J1338" t="str">
            <v>Công ty Cổ phần Công nghệ Y tế Việt Đức</v>
          </cell>
          <cell r="K1338" t="str">
            <v>Abbott Point of Care Canada Limited</v>
          </cell>
          <cell r="L1338" t="str">
            <v>Canada</v>
          </cell>
          <cell r="M1338" t="str">
            <v/>
          </cell>
          <cell r="N1338" t="str">
            <v>11490NK/BYT-TB-CT</v>
          </cell>
          <cell r="O1338">
            <v>176800</v>
          </cell>
          <cell r="P1338">
            <v>176800</v>
          </cell>
          <cell r="Q1338">
            <v>176800</v>
          </cell>
          <cell r="R1338">
            <v>176800</v>
          </cell>
          <cell r="S1338" t="str">
            <v>N24266</v>
          </cell>
          <cell r="T1338" t="str">
            <v>4883/QĐ-BVQY103</v>
          </cell>
          <cell r="U1338">
            <v>45799</v>
          </cell>
          <cell r="V1338">
            <v>0</v>
          </cell>
          <cell r="W1338">
            <v>0</v>
          </cell>
          <cell r="X1338">
            <v>50</v>
          </cell>
          <cell r="Y1338">
            <v>50</v>
          </cell>
          <cell r="Z1338">
            <v>0</v>
          </cell>
          <cell r="AA1338">
            <v>176800</v>
          </cell>
          <cell r="AB1338">
            <v>8840000</v>
          </cell>
          <cell r="AC1338">
            <v>50</v>
          </cell>
          <cell r="AD1338">
            <v>176800</v>
          </cell>
          <cell r="AE1338">
            <v>8840000</v>
          </cell>
          <cell r="AF1338">
            <v>0</v>
          </cell>
          <cell r="AG1338">
            <v>0</v>
          </cell>
          <cell r="AJ1338">
            <v>534758</v>
          </cell>
          <cell r="AK1338">
            <v>575</v>
          </cell>
        </row>
        <row r="1339">
          <cell r="E1339" t="str">
            <v>Thẻ xét nghiệm EG7+</v>
          </cell>
          <cell r="F1339" t="str">
            <v>03P76-25,  i-STAT EG7+ Cartridge</v>
          </cell>
          <cell r="H1339" t="str">
            <v>Test</v>
          </cell>
          <cell r="I1339" t="str">
            <v/>
          </cell>
          <cell r="J1339" t="str">
            <v>Công ty Cổ phần Công nghệ Y tế Việt Đức</v>
          </cell>
          <cell r="K1339" t="str">
            <v>Abbott Point of Care Canada Limited</v>
          </cell>
          <cell r="L1339" t="str">
            <v>Canada</v>
          </cell>
          <cell r="M1339" t="str">
            <v/>
          </cell>
          <cell r="N1339" t="str">
            <v>11490NK/BYT-TB-CT</v>
          </cell>
          <cell r="O1339">
            <v>176800</v>
          </cell>
          <cell r="P1339">
            <v>176800</v>
          </cell>
          <cell r="Q1339">
            <v>176800</v>
          </cell>
          <cell r="R1339">
            <v>176800</v>
          </cell>
          <cell r="S1339" t="str">
            <v>N24257</v>
          </cell>
          <cell r="T1339" t="str">
            <v>4883/QĐ-BVQY103</v>
          </cell>
          <cell r="U1339">
            <v>45790</v>
          </cell>
          <cell r="V1339">
            <v>0</v>
          </cell>
          <cell r="W1339">
            <v>0</v>
          </cell>
          <cell r="X1339">
            <v>25</v>
          </cell>
          <cell r="Y1339">
            <v>25</v>
          </cell>
          <cell r="Z1339">
            <v>0</v>
          </cell>
          <cell r="AA1339">
            <v>176800</v>
          </cell>
          <cell r="AB1339">
            <v>4420000</v>
          </cell>
          <cell r="AC1339">
            <v>25</v>
          </cell>
          <cell r="AD1339">
            <v>176800</v>
          </cell>
          <cell r="AE1339">
            <v>4420000</v>
          </cell>
          <cell r="AF1339">
            <v>0</v>
          </cell>
          <cell r="AG1339">
            <v>0</v>
          </cell>
          <cell r="AJ1339">
            <v>531244</v>
          </cell>
          <cell r="AK1339">
            <v>575</v>
          </cell>
        </row>
        <row r="1340">
          <cell r="E1340" t="str">
            <v>Thẻ xét nghiệm EG7+</v>
          </cell>
          <cell r="F1340" t="str">
            <v>03P76-25,  i-STAT EG7+ Cartridge</v>
          </cell>
          <cell r="H1340" t="str">
            <v>Test</v>
          </cell>
          <cell r="I1340" t="str">
            <v/>
          </cell>
          <cell r="J1340" t="str">
            <v>Công ty Cổ phần Công nghệ Y tế Việt Đức</v>
          </cell>
          <cell r="K1340" t="str">
            <v>Abbott Point of Care Canada Limited</v>
          </cell>
          <cell r="L1340" t="str">
            <v>Canada</v>
          </cell>
          <cell r="M1340" t="str">
            <v/>
          </cell>
          <cell r="N1340" t="str">
            <v>11490NK/BYT-TB-CT</v>
          </cell>
          <cell r="O1340">
            <v>176800</v>
          </cell>
          <cell r="P1340">
            <v>176800</v>
          </cell>
          <cell r="Q1340">
            <v>176800</v>
          </cell>
          <cell r="R1340">
            <v>176800</v>
          </cell>
          <cell r="S1340" t="str">
            <v>N24076</v>
          </cell>
          <cell r="T1340" t="str">
            <v>3110/QĐ-BVQY103</v>
          </cell>
          <cell r="U1340">
            <v>45609</v>
          </cell>
          <cell r="V1340">
            <v>0</v>
          </cell>
          <cell r="W1340">
            <v>0</v>
          </cell>
          <cell r="X1340">
            <v>25</v>
          </cell>
          <cell r="Y1340">
            <v>25</v>
          </cell>
          <cell r="Z1340">
            <v>0</v>
          </cell>
          <cell r="AA1340">
            <v>176800</v>
          </cell>
          <cell r="AB1340">
            <v>4420000</v>
          </cell>
          <cell r="AC1340">
            <v>25</v>
          </cell>
          <cell r="AD1340">
            <v>176800</v>
          </cell>
          <cell r="AE1340">
            <v>4420000</v>
          </cell>
          <cell r="AF1340">
            <v>0</v>
          </cell>
          <cell r="AG1340">
            <v>0</v>
          </cell>
          <cell r="AJ1340">
            <v>394484</v>
          </cell>
          <cell r="AK1340">
            <v>575</v>
          </cell>
        </row>
        <row r="1341">
          <cell r="E1341" t="str">
            <v>Thẻ xét nghiệm EG7+</v>
          </cell>
          <cell r="F1341" t="str">
            <v>03P76-25,  i-STAT EG7+ Cartridge</v>
          </cell>
          <cell r="H1341" t="str">
            <v>Test</v>
          </cell>
          <cell r="I1341" t="str">
            <v/>
          </cell>
          <cell r="J1341" t="str">
            <v>Công ty Cổ phần Công nghệ Y tế Việt Đức</v>
          </cell>
          <cell r="K1341" t="str">
            <v>Abbott Point of Care Canada Limited</v>
          </cell>
          <cell r="L1341" t="str">
            <v>Canada</v>
          </cell>
          <cell r="M1341" t="str">
            <v/>
          </cell>
          <cell r="N1341" t="str">
            <v>11490NK/BYT-TB-CT</v>
          </cell>
          <cell r="O1341">
            <v>176800</v>
          </cell>
          <cell r="P1341">
            <v>176800</v>
          </cell>
          <cell r="Q1341">
            <v>176800</v>
          </cell>
          <cell r="R1341">
            <v>176800</v>
          </cell>
          <cell r="S1341" t="str">
            <v>N241445A</v>
          </cell>
          <cell r="T1341" t="str">
            <v>3110/QĐ-BVQY103</v>
          </cell>
          <cell r="U1341">
            <v>45678</v>
          </cell>
          <cell r="V1341">
            <v>0</v>
          </cell>
          <cell r="W1341">
            <v>0</v>
          </cell>
          <cell r="X1341">
            <v>300</v>
          </cell>
          <cell r="Y1341">
            <v>250</v>
          </cell>
          <cell r="Z1341">
            <v>50</v>
          </cell>
          <cell r="AA1341">
            <v>176800</v>
          </cell>
          <cell r="AB1341">
            <v>53040000</v>
          </cell>
          <cell r="AC1341">
            <v>300</v>
          </cell>
          <cell r="AD1341">
            <v>176800</v>
          </cell>
          <cell r="AE1341">
            <v>53040000</v>
          </cell>
          <cell r="AF1341">
            <v>0</v>
          </cell>
          <cell r="AG1341">
            <v>0</v>
          </cell>
          <cell r="AJ1341">
            <v>394410</v>
          </cell>
          <cell r="AK1341">
            <v>575</v>
          </cell>
        </row>
        <row r="1342">
          <cell r="E1342" t="str">
            <v>Thuốc thử chuẩn đoán để định tính ASO (Anti-streptolysin O)</v>
          </cell>
          <cell r="F1342" t="str">
            <v>ASO Latex; IS-ASO.76V</v>
          </cell>
          <cell r="H1342" t="str">
            <v>Test</v>
          </cell>
          <cell r="I1342" t="str">
            <v/>
          </cell>
          <cell r="J1342" t="str">
            <v>Công ty Cổ phần Thương mại Thiên Lương</v>
          </cell>
          <cell r="K1342" t="str">
            <v>Reckon Diagnostics Pvt Ltd</v>
          </cell>
          <cell r="L1342" t="str">
            <v>Ấn Độ</v>
          </cell>
          <cell r="M1342" t="str">
            <v/>
          </cell>
          <cell r="N1342" t="str">
            <v>SPCĐ-TTB-797-20</v>
          </cell>
          <cell r="O1342">
            <v>4935</v>
          </cell>
          <cell r="P1342">
            <v>4935</v>
          </cell>
          <cell r="Q1342">
            <v>4935</v>
          </cell>
          <cell r="R1342">
            <v>4935</v>
          </cell>
          <cell r="S1342" t="str">
            <v>24EX76S</v>
          </cell>
          <cell r="T1342" t="str">
            <v>4327/QĐ-BVQY103</v>
          </cell>
          <cell r="U1342">
            <v>46142</v>
          </cell>
          <cell r="V1342">
            <v>0</v>
          </cell>
          <cell r="W1342">
            <v>0</v>
          </cell>
          <cell r="X1342">
            <v>300</v>
          </cell>
          <cell r="Y1342">
            <v>300</v>
          </cell>
          <cell r="Z1342">
            <v>0</v>
          </cell>
          <cell r="AA1342">
            <v>4935</v>
          </cell>
          <cell r="AB1342">
            <v>1480500</v>
          </cell>
          <cell r="AC1342">
            <v>300</v>
          </cell>
          <cell r="AD1342">
            <v>4935</v>
          </cell>
          <cell r="AE1342">
            <v>1480500</v>
          </cell>
          <cell r="AF1342">
            <v>0</v>
          </cell>
          <cell r="AG1342">
            <v>0</v>
          </cell>
          <cell r="AJ1342">
            <v>384839</v>
          </cell>
          <cell r="AK1342">
            <v>300</v>
          </cell>
        </row>
        <row r="1343">
          <cell r="E1343" t="str">
            <v>Thuốc thử dùng để đo HbsAg</v>
          </cell>
          <cell r="F1343" t="str">
            <v>HISCL HBsAg Assay Kit, CH617178</v>
          </cell>
          <cell r="H1343" t="str">
            <v>Hộp</v>
          </cell>
          <cell r="I1343" t="str">
            <v/>
          </cell>
          <cell r="J1343" t="str">
            <v>Công ty TNHH Thương Mại Tâm Long</v>
          </cell>
          <cell r="K1343" t="str">
            <v>Sysmex</v>
          </cell>
          <cell r="L1343" t="str">
            <v>Nhật</v>
          </cell>
          <cell r="M1343" t="str">
            <v/>
          </cell>
          <cell r="N1343" t="str">
            <v>6525/BYT-TB-CT</v>
          </cell>
          <cell r="O1343">
            <v>3110000</v>
          </cell>
          <cell r="P1343">
            <v>3110000</v>
          </cell>
          <cell r="Q1343">
            <v>3110000</v>
          </cell>
          <cell r="R1343">
            <v>3110000</v>
          </cell>
          <cell r="S1343" t="str">
            <v>ZS4105</v>
          </cell>
          <cell r="T1343" t="str">
            <v>2965/QĐ-BVQY103</v>
          </cell>
          <cell r="U1343">
            <v>45799</v>
          </cell>
          <cell r="V1343">
            <v>0</v>
          </cell>
          <cell r="W1343">
            <v>0</v>
          </cell>
          <cell r="X1343">
            <v>5</v>
          </cell>
          <cell r="Y1343">
            <v>5</v>
          </cell>
          <cell r="Z1343">
            <v>0</v>
          </cell>
          <cell r="AA1343">
            <v>3110000</v>
          </cell>
          <cell r="AB1343">
            <v>15550000</v>
          </cell>
          <cell r="AC1343">
            <v>5</v>
          </cell>
          <cell r="AD1343">
            <v>3110000</v>
          </cell>
          <cell r="AE1343">
            <v>15550000</v>
          </cell>
          <cell r="AF1343">
            <v>0</v>
          </cell>
          <cell r="AG1343">
            <v>0</v>
          </cell>
          <cell r="AJ1343">
            <v>518964</v>
          </cell>
          <cell r="AK1343">
            <v>40</v>
          </cell>
        </row>
        <row r="1344">
          <cell r="E1344" t="str">
            <v>Thuốc thử dùng để đo HbsAg</v>
          </cell>
          <cell r="F1344" t="str">
            <v>HISCL HBsAg Assay Kit, CH617178</v>
          </cell>
          <cell r="H1344" t="str">
            <v>Hộp</v>
          </cell>
          <cell r="I1344" t="str">
            <v/>
          </cell>
          <cell r="J1344" t="str">
            <v>Công ty TNHH Thương Mại Tâm Long</v>
          </cell>
          <cell r="K1344" t="str">
            <v>Sysmex</v>
          </cell>
          <cell r="L1344" t="str">
            <v>Nhật</v>
          </cell>
          <cell r="M1344" t="str">
            <v/>
          </cell>
          <cell r="N1344" t="str">
            <v>6525/BYT-TB-CT</v>
          </cell>
          <cell r="O1344">
            <v>3110000</v>
          </cell>
          <cell r="P1344">
            <v>3110000</v>
          </cell>
          <cell r="Q1344">
            <v>3110000</v>
          </cell>
          <cell r="R1344">
            <v>3110000</v>
          </cell>
          <cell r="S1344" t="str">
            <v>ZS4101</v>
          </cell>
          <cell r="T1344" t="str">
            <v>2965/QĐ-BVQY103</v>
          </cell>
          <cell r="U1344">
            <v>45695</v>
          </cell>
          <cell r="V1344">
            <v>0</v>
          </cell>
          <cell r="W1344">
            <v>0</v>
          </cell>
          <cell r="X1344">
            <v>5</v>
          </cell>
          <cell r="Y1344">
            <v>5</v>
          </cell>
          <cell r="Z1344">
            <v>0</v>
          </cell>
          <cell r="AA1344">
            <v>3110000</v>
          </cell>
          <cell r="AB1344">
            <v>15550000</v>
          </cell>
          <cell r="AC1344">
            <v>5</v>
          </cell>
          <cell r="AD1344">
            <v>3110000</v>
          </cell>
          <cell r="AE1344">
            <v>15550000</v>
          </cell>
          <cell r="AF1344">
            <v>0</v>
          </cell>
          <cell r="AG1344">
            <v>0</v>
          </cell>
          <cell r="AJ1344">
            <v>390491</v>
          </cell>
          <cell r="AK1344">
            <v>40</v>
          </cell>
        </row>
        <row r="1345">
          <cell r="E1345" t="str">
            <v>Thuốc thử dùng để đo HbsAg</v>
          </cell>
          <cell r="F1345" t="str">
            <v>HISCL HBsAg Assay Kit, CH617178</v>
          </cell>
          <cell r="H1345" t="str">
            <v>Hộp</v>
          </cell>
          <cell r="I1345" t="str">
            <v/>
          </cell>
          <cell r="J1345" t="str">
            <v>Công ty TNHH Thương Mại Tâm Long</v>
          </cell>
          <cell r="K1345" t="str">
            <v>Sysmex</v>
          </cell>
          <cell r="L1345" t="str">
            <v>Nhật</v>
          </cell>
          <cell r="M1345" t="str">
            <v/>
          </cell>
          <cell r="N1345" t="str">
            <v>6525/BYT-TB-CT</v>
          </cell>
          <cell r="O1345">
            <v>3110000</v>
          </cell>
          <cell r="P1345">
            <v>3110000</v>
          </cell>
          <cell r="Q1345">
            <v>3110000</v>
          </cell>
          <cell r="R1345">
            <v>3110000</v>
          </cell>
          <cell r="S1345" t="str">
            <v>ZS4103</v>
          </cell>
          <cell r="T1345" t="str">
            <v>2965/QĐ-BVQY103</v>
          </cell>
          <cell r="U1345">
            <v>45757</v>
          </cell>
          <cell r="V1345">
            <v>0</v>
          </cell>
          <cell r="W1345">
            <v>0</v>
          </cell>
          <cell r="X1345">
            <v>20</v>
          </cell>
          <cell r="Y1345">
            <v>20</v>
          </cell>
          <cell r="Z1345">
            <v>0</v>
          </cell>
          <cell r="AA1345">
            <v>3110000</v>
          </cell>
          <cell r="AB1345">
            <v>62200000</v>
          </cell>
          <cell r="AC1345">
            <v>20</v>
          </cell>
          <cell r="AD1345">
            <v>3110000</v>
          </cell>
          <cell r="AE1345">
            <v>62200000</v>
          </cell>
          <cell r="AF1345">
            <v>0</v>
          </cell>
          <cell r="AG1345">
            <v>0</v>
          </cell>
          <cell r="AJ1345">
            <v>390487</v>
          </cell>
          <cell r="AK1345">
            <v>40</v>
          </cell>
        </row>
        <row r="1346">
          <cell r="E1346" t="str">
            <v>Thuốc thử dùng để đo HbsAg</v>
          </cell>
          <cell r="F1346" t="str">
            <v>HISCL HBsAg Assay Kit; CH617178</v>
          </cell>
          <cell r="H1346" t="str">
            <v>Hộp</v>
          </cell>
          <cell r="I1346" t="str">
            <v/>
          </cell>
          <cell r="J1346" t="str">
            <v>Công ty TNHH Thương Mại Tâm Long</v>
          </cell>
          <cell r="K1346" t="str">
            <v>Sysmex corporation</v>
          </cell>
          <cell r="L1346" t="str">
            <v>Singapore</v>
          </cell>
          <cell r="M1346" t="str">
            <v/>
          </cell>
          <cell r="N1346" t="str">
            <v>6525/BYT-TB-CT</v>
          </cell>
          <cell r="O1346">
            <v>3110000</v>
          </cell>
          <cell r="P1346">
            <v>3110000</v>
          </cell>
          <cell r="Q1346">
            <v>3110000</v>
          </cell>
          <cell r="R1346">
            <v>3110000</v>
          </cell>
          <cell r="S1346" t="str">
            <v>ZS4101</v>
          </cell>
          <cell r="T1346" t="str">
            <v>4682/QĐ-BVQY103</v>
          </cell>
          <cell r="U1346">
            <v>45695</v>
          </cell>
          <cell r="V1346">
            <v>0</v>
          </cell>
          <cell r="W1346">
            <v>0</v>
          </cell>
          <cell r="X1346">
            <v>10</v>
          </cell>
          <cell r="Y1346">
            <v>10</v>
          </cell>
          <cell r="Z1346">
            <v>0</v>
          </cell>
          <cell r="AA1346">
            <v>3110000</v>
          </cell>
          <cell r="AB1346">
            <v>31100000</v>
          </cell>
          <cell r="AC1346">
            <v>10</v>
          </cell>
          <cell r="AD1346">
            <v>3110000</v>
          </cell>
          <cell r="AE1346">
            <v>31100000</v>
          </cell>
          <cell r="AF1346">
            <v>0</v>
          </cell>
          <cell r="AG1346">
            <v>0</v>
          </cell>
          <cell r="AJ1346">
            <v>383057</v>
          </cell>
          <cell r="AK1346">
            <v>40</v>
          </cell>
        </row>
        <row r="1347">
          <cell r="E1347" t="str">
            <v>Thuốc thử dùng để phát hiện kháng thể anti-TP</v>
          </cell>
          <cell r="F1347" t="str">
            <v>HISCL ANTI-TP ASSAY KIT, CN364470</v>
          </cell>
          <cell r="H1347" t="str">
            <v>Hộp</v>
          </cell>
          <cell r="I1347" t="str">
            <v/>
          </cell>
          <cell r="J1347" t="str">
            <v>Công ty TNHH Thương Mại Tâm Long</v>
          </cell>
          <cell r="K1347" t="str">
            <v>Japan Lyophilization Laboratory</v>
          </cell>
          <cell r="L1347" t="str">
            <v>Nhật</v>
          </cell>
          <cell r="M1347" t="str">
            <v/>
          </cell>
          <cell r="N1347" t="str">
            <v>7897NK/BYT-TB-CT</v>
          </cell>
          <cell r="O1347">
            <v>5240000</v>
          </cell>
          <cell r="P1347">
            <v>5240000</v>
          </cell>
          <cell r="Q1347">
            <v>5240000</v>
          </cell>
          <cell r="R1347">
            <v>5240000</v>
          </cell>
          <cell r="S1347" t="str">
            <v>TB1125</v>
          </cell>
          <cell r="T1347" t="str">
            <v>2965/QĐ-BVQY103</v>
          </cell>
          <cell r="U1347">
            <v>45882</v>
          </cell>
          <cell r="V1347">
            <v>0</v>
          </cell>
          <cell r="W1347">
            <v>0</v>
          </cell>
          <cell r="X1347">
            <v>6</v>
          </cell>
          <cell r="Y1347">
            <v>6</v>
          </cell>
          <cell r="Z1347">
            <v>0</v>
          </cell>
          <cell r="AA1347">
            <v>5240000</v>
          </cell>
          <cell r="AB1347">
            <v>31440000</v>
          </cell>
          <cell r="AC1347">
            <v>6</v>
          </cell>
          <cell r="AD1347">
            <v>5240000</v>
          </cell>
          <cell r="AE1347">
            <v>31440000</v>
          </cell>
          <cell r="AF1347">
            <v>0</v>
          </cell>
          <cell r="AG1347">
            <v>0</v>
          </cell>
          <cell r="AJ1347">
            <v>518965</v>
          </cell>
          <cell r="AK1347">
            <v>40</v>
          </cell>
        </row>
        <row r="1348">
          <cell r="E1348" t="str">
            <v>Thuốc thử dùng để phát hiện kháng thể anti-TP</v>
          </cell>
          <cell r="F1348" t="str">
            <v>HISCL ANTI-TP ASSAY KIT, CN364470</v>
          </cell>
          <cell r="H1348" t="str">
            <v>Hộp</v>
          </cell>
          <cell r="I1348" t="str">
            <v/>
          </cell>
          <cell r="J1348" t="str">
            <v>Công ty TNHH Thương Mại Tâm Long</v>
          </cell>
          <cell r="K1348" t="str">
            <v>Japan Lyophilization Laboratory</v>
          </cell>
          <cell r="L1348" t="str">
            <v>Nhật</v>
          </cell>
          <cell r="M1348" t="str">
            <v/>
          </cell>
          <cell r="N1348" t="str">
            <v>7897NK/BYT-TB-CT</v>
          </cell>
          <cell r="O1348">
            <v>5240000</v>
          </cell>
          <cell r="P1348">
            <v>5240000</v>
          </cell>
          <cell r="Q1348">
            <v>5240000</v>
          </cell>
          <cell r="R1348">
            <v>5240000</v>
          </cell>
          <cell r="S1348" t="str">
            <v>TB1123</v>
          </cell>
          <cell r="T1348" t="str">
            <v>2965/QĐ-BVQY103</v>
          </cell>
          <cell r="U1348">
            <v>45855</v>
          </cell>
          <cell r="V1348">
            <v>0</v>
          </cell>
          <cell r="W1348">
            <v>0</v>
          </cell>
          <cell r="X1348">
            <v>4</v>
          </cell>
          <cell r="Y1348">
            <v>4</v>
          </cell>
          <cell r="Z1348">
            <v>0</v>
          </cell>
          <cell r="AA1348">
            <v>5240000</v>
          </cell>
          <cell r="AB1348">
            <v>20960000</v>
          </cell>
          <cell r="AC1348">
            <v>4</v>
          </cell>
          <cell r="AD1348">
            <v>5240000</v>
          </cell>
          <cell r="AE1348">
            <v>20960000</v>
          </cell>
          <cell r="AF1348">
            <v>0</v>
          </cell>
          <cell r="AG1348">
            <v>0</v>
          </cell>
          <cell r="AJ1348">
            <v>518962</v>
          </cell>
          <cell r="AK1348">
            <v>40</v>
          </cell>
        </row>
        <row r="1349">
          <cell r="E1349" t="str">
            <v>Thuốc thử dùng để phát hiện kháng thể anti-TP</v>
          </cell>
          <cell r="F1349" t="str">
            <v>HISCL Anti-TP Assay Kit; CN364470</v>
          </cell>
          <cell r="H1349" t="str">
            <v>Hộp</v>
          </cell>
          <cell r="I1349" t="str">
            <v/>
          </cell>
          <cell r="J1349" t="str">
            <v>Công ty TNHH Thương Mại Tâm Long</v>
          </cell>
          <cell r="K1349" t="str">
            <v>Japan Lyophilization Laboratory</v>
          </cell>
          <cell r="L1349" t="str">
            <v>Nhật Bản</v>
          </cell>
          <cell r="M1349" t="str">
            <v/>
          </cell>
          <cell r="N1349" t="str">
            <v>7897NK/ BYT-TB-CT</v>
          </cell>
          <cell r="O1349">
            <v>5240000</v>
          </cell>
          <cell r="P1349">
            <v>5240000</v>
          </cell>
          <cell r="Q1349">
            <v>5240000</v>
          </cell>
          <cell r="R1349">
            <v>5240000</v>
          </cell>
          <cell r="S1349" t="str">
            <v>TB1122</v>
          </cell>
          <cell r="T1349" t="str">
            <v>4682/QĐ-BVQY103</v>
          </cell>
          <cell r="U1349">
            <v>45803</v>
          </cell>
          <cell r="V1349">
            <v>0</v>
          </cell>
          <cell r="W1349">
            <v>0</v>
          </cell>
          <cell r="X1349">
            <v>20</v>
          </cell>
          <cell r="Y1349">
            <v>20</v>
          </cell>
          <cell r="Z1349">
            <v>0</v>
          </cell>
          <cell r="AA1349">
            <v>5240000</v>
          </cell>
          <cell r="AB1349">
            <v>104800000</v>
          </cell>
          <cell r="AC1349">
            <v>20</v>
          </cell>
          <cell r="AD1349">
            <v>5240000</v>
          </cell>
          <cell r="AE1349">
            <v>104800000</v>
          </cell>
          <cell r="AF1349">
            <v>0</v>
          </cell>
          <cell r="AG1349">
            <v>0</v>
          </cell>
          <cell r="AJ1349">
            <v>387013</v>
          </cell>
          <cell r="AK1349">
            <v>40</v>
          </cell>
        </row>
        <row r="1350">
          <cell r="E1350" t="str">
            <v>Thuốc thử dùng để phát hiện kháng thể anti-TP</v>
          </cell>
          <cell r="F1350" t="str">
            <v>HISCL Anti-TP Assay Kit; CN364470</v>
          </cell>
          <cell r="H1350" t="str">
            <v>Hộp</v>
          </cell>
          <cell r="I1350" t="str">
            <v/>
          </cell>
          <cell r="J1350" t="str">
            <v>Công ty TNHH Thương Mại Tâm Long</v>
          </cell>
          <cell r="K1350" t="str">
            <v>Japan Lyophilization Laboratory</v>
          </cell>
          <cell r="L1350" t="str">
            <v>Nhật Bản</v>
          </cell>
          <cell r="M1350" t="str">
            <v/>
          </cell>
          <cell r="N1350" t="str">
            <v>7897NK/ BYT-TB-CT</v>
          </cell>
          <cell r="O1350">
            <v>5240000</v>
          </cell>
          <cell r="P1350">
            <v>5240000</v>
          </cell>
          <cell r="Q1350">
            <v>5240000</v>
          </cell>
          <cell r="R1350">
            <v>5240000</v>
          </cell>
          <cell r="S1350" t="str">
            <v>TB1120</v>
          </cell>
          <cell r="T1350" t="str">
            <v>4682/QĐ-BVQY103</v>
          </cell>
          <cell r="U1350">
            <v>45747</v>
          </cell>
          <cell r="V1350">
            <v>0</v>
          </cell>
          <cell r="W1350">
            <v>0</v>
          </cell>
          <cell r="X1350">
            <v>10</v>
          </cell>
          <cell r="Y1350">
            <v>10</v>
          </cell>
          <cell r="Z1350">
            <v>0</v>
          </cell>
          <cell r="AA1350">
            <v>5240000</v>
          </cell>
          <cell r="AB1350">
            <v>52400000</v>
          </cell>
          <cell r="AC1350">
            <v>10</v>
          </cell>
          <cell r="AD1350">
            <v>5240000</v>
          </cell>
          <cell r="AE1350">
            <v>52400000</v>
          </cell>
          <cell r="AF1350">
            <v>0</v>
          </cell>
          <cell r="AG1350">
            <v>0</v>
          </cell>
          <cell r="AJ1350">
            <v>383056</v>
          </cell>
          <cell r="AK1350">
            <v>40</v>
          </cell>
        </row>
        <row r="1351">
          <cell r="E1351" t="str">
            <v>Thuốc thử phát hiện kháng thể anti-HCV</v>
          </cell>
          <cell r="F1351" t="str">
            <v>HISCL ANTI-HCV ASSAY KIT, AT622998</v>
          </cell>
          <cell r="H1351" t="str">
            <v>Hộp</v>
          </cell>
          <cell r="I1351" t="str">
            <v/>
          </cell>
          <cell r="J1351" t="str">
            <v>Công ty TNHH Thương Mại Tâm Long</v>
          </cell>
          <cell r="K1351" t="str">
            <v>Sysmex</v>
          </cell>
          <cell r="L1351" t="str">
            <v>Nhật</v>
          </cell>
          <cell r="M1351" t="str">
            <v/>
          </cell>
          <cell r="N1351" t="str">
            <v>5691/BYT-TB-CT</v>
          </cell>
          <cell r="O1351">
            <v>8500000</v>
          </cell>
          <cell r="P1351">
            <v>8500000</v>
          </cell>
          <cell r="Q1351">
            <v>8500000</v>
          </cell>
          <cell r="R1351">
            <v>8500000</v>
          </cell>
          <cell r="S1351" t="str">
            <v>CS0125</v>
          </cell>
          <cell r="T1351" t="str">
            <v>2965/QĐ-BVQY103</v>
          </cell>
          <cell r="U1351">
            <v>45756</v>
          </cell>
          <cell r="V1351">
            <v>0</v>
          </cell>
          <cell r="W1351">
            <v>0</v>
          </cell>
          <cell r="X1351">
            <v>12</v>
          </cell>
          <cell r="Y1351">
            <v>12</v>
          </cell>
          <cell r="Z1351">
            <v>0</v>
          </cell>
          <cell r="AA1351">
            <v>8500000</v>
          </cell>
          <cell r="AB1351">
            <v>102000000</v>
          </cell>
          <cell r="AC1351">
            <v>12</v>
          </cell>
          <cell r="AD1351">
            <v>8500000</v>
          </cell>
          <cell r="AE1351">
            <v>102000000</v>
          </cell>
          <cell r="AF1351">
            <v>0</v>
          </cell>
          <cell r="AG1351">
            <v>0</v>
          </cell>
          <cell r="AJ1351">
            <v>518960</v>
          </cell>
          <cell r="AK1351">
            <v>30</v>
          </cell>
        </row>
        <row r="1352">
          <cell r="E1352" t="str">
            <v>Thuốc thử phát hiện kháng thể anti-HCV</v>
          </cell>
          <cell r="F1352" t="str">
            <v>HISCL ANTI-HCV ASSAY KIT, AT622998</v>
          </cell>
          <cell r="H1352" t="str">
            <v>Hộp</v>
          </cell>
          <cell r="I1352" t="str">
            <v/>
          </cell>
          <cell r="J1352" t="str">
            <v>Công ty TNHH Thương Mại Tâm Long</v>
          </cell>
          <cell r="K1352" t="str">
            <v>Sysmex</v>
          </cell>
          <cell r="L1352" t="str">
            <v>Nhật</v>
          </cell>
          <cell r="M1352" t="str">
            <v/>
          </cell>
          <cell r="N1352" t="str">
            <v>5691/BYT-TB-CT</v>
          </cell>
          <cell r="O1352">
            <v>8500000</v>
          </cell>
          <cell r="P1352">
            <v>8500000</v>
          </cell>
          <cell r="Q1352">
            <v>8500000</v>
          </cell>
          <cell r="R1352">
            <v>8500000</v>
          </cell>
          <cell r="S1352" t="str">
            <v>CS0127</v>
          </cell>
          <cell r="T1352" t="str">
            <v>2965/QĐ-BVQY103</v>
          </cell>
          <cell r="U1352">
            <v>45812</v>
          </cell>
          <cell r="V1352">
            <v>0</v>
          </cell>
          <cell r="W1352">
            <v>0</v>
          </cell>
          <cell r="X1352">
            <v>18</v>
          </cell>
          <cell r="Y1352">
            <v>18</v>
          </cell>
          <cell r="Z1352">
            <v>0</v>
          </cell>
          <cell r="AA1352">
            <v>8500000</v>
          </cell>
          <cell r="AB1352">
            <v>153000000</v>
          </cell>
          <cell r="AC1352">
            <v>18</v>
          </cell>
          <cell r="AD1352">
            <v>8500000</v>
          </cell>
          <cell r="AE1352">
            <v>153000000</v>
          </cell>
          <cell r="AF1352">
            <v>0</v>
          </cell>
          <cell r="AG1352">
            <v>0</v>
          </cell>
          <cell r="AJ1352">
            <v>471582</v>
          </cell>
          <cell r="AK1352">
            <v>30</v>
          </cell>
        </row>
        <row r="1353">
          <cell r="E1353" t="str">
            <v>Thuốc thử phát hiện kháng thể Anti-HIV-1, kháng thể Anti-HIV-2 và kháng nguyên HIV-1p24</v>
          </cell>
          <cell r="F1353" t="str">
            <v>HISCL HIV Ag+Ab Assay Kit, BB765818</v>
          </cell>
          <cell r="H1353" t="str">
            <v>Hộp</v>
          </cell>
          <cell r="I1353" t="str">
            <v/>
          </cell>
          <cell r="J1353" t="str">
            <v>Công ty TNHH Thương Mại Tâm Long</v>
          </cell>
          <cell r="K1353" t="str">
            <v>Sysmex</v>
          </cell>
          <cell r="L1353" t="str">
            <v>Nhật</v>
          </cell>
          <cell r="M1353" t="str">
            <v/>
          </cell>
          <cell r="N1353" t="str">
            <v>6523/BYT-TB-CT</v>
          </cell>
          <cell r="O1353">
            <v>2540000</v>
          </cell>
          <cell r="P1353">
            <v>2540000</v>
          </cell>
          <cell r="Q1353">
            <v>2540000</v>
          </cell>
          <cell r="R1353">
            <v>2540000</v>
          </cell>
          <cell r="S1353" t="str">
            <v>AS2087</v>
          </cell>
          <cell r="T1353" t="str">
            <v>2965/QĐ-BVQY103</v>
          </cell>
          <cell r="U1353">
            <v>45891</v>
          </cell>
          <cell r="V1353">
            <v>0</v>
          </cell>
          <cell r="W1353">
            <v>0</v>
          </cell>
          <cell r="X1353">
            <v>30</v>
          </cell>
          <cell r="Y1353">
            <v>30</v>
          </cell>
          <cell r="Z1353">
            <v>0</v>
          </cell>
          <cell r="AA1353">
            <v>2540000</v>
          </cell>
          <cell r="AB1353">
            <v>76200000</v>
          </cell>
          <cell r="AC1353">
            <v>30</v>
          </cell>
          <cell r="AD1353">
            <v>2540000</v>
          </cell>
          <cell r="AE1353">
            <v>76200000</v>
          </cell>
          <cell r="AF1353">
            <v>0</v>
          </cell>
          <cell r="AG1353">
            <v>0</v>
          </cell>
          <cell r="AJ1353">
            <v>518961</v>
          </cell>
          <cell r="AK1353">
            <v>90</v>
          </cell>
        </row>
        <row r="1354">
          <cell r="E1354" t="str">
            <v>Thuốc thử phát hiện kháng thể Anti-HIV-1, kháng thể Anti-HIV-2 và kháng nguyên HIV-1p24</v>
          </cell>
          <cell r="F1354" t="str">
            <v>HISCL HIV Ag+Ab Assay Kit, BB765818</v>
          </cell>
          <cell r="H1354" t="str">
            <v>Hộp</v>
          </cell>
          <cell r="I1354" t="str">
            <v/>
          </cell>
          <cell r="J1354" t="str">
            <v>Công ty TNHH Thương Mại Tâm Long</v>
          </cell>
          <cell r="K1354" t="str">
            <v>Sysmex</v>
          </cell>
          <cell r="L1354" t="str">
            <v>Nhật</v>
          </cell>
          <cell r="M1354" t="str">
            <v/>
          </cell>
          <cell r="N1354" t="str">
            <v>6523/BYT-TB-CT</v>
          </cell>
          <cell r="O1354">
            <v>2540000</v>
          </cell>
          <cell r="P1354">
            <v>2540000</v>
          </cell>
          <cell r="Q1354">
            <v>2540000</v>
          </cell>
          <cell r="R1354">
            <v>2540000</v>
          </cell>
          <cell r="S1354" t="str">
            <v>AS2086</v>
          </cell>
          <cell r="T1354" t="str">
            <v>2965/QĐ-BVQY103</v>
          </cell>
          <cell r="U1354">
            <v>45849</v>
          </cell>
          <cell r="V1354">
            <v>0</v>
          </cell>
          <cell r="W1354">
            <v>0</v>
          </cell>
          <cell r="X1354">
            <v>3</v>
          </cell>
          <cell r="Y1354">
            <v>3</v>
          </cell>
          <cell r="Z1354">
            <v>0</v>
          </cell>
          <cell r="AA1354">
            <v>2540000</v>
          </cell>
          <cell r="AB1354">
            <v>7620000</v>
          </cell>
          <cell r="AC1354">
            <v>3</v>
          </cell>
          <cell r="AD1354">
            <v>2540000</v>
          </cell>
          <cell r="AE1354">
            <v>7620000</v>
          </cell>
          <cell r="AF1354">
            <v>0</v>
          </cell>
          <cell r="AG1354">
            <v>0</v>
          </cell>
          <cell r="AJ1354">
            <v>516207</v>
          </cell>
          <cell r="AK1354">
            <v>90</v>
          </cell>
        </row>
        <row r="1355">
          <cell r="E1355" t="str">
            <v>Thuốc thử phát hiện kháng thể Anti-HIV-1, kháng thể Anti-HIV-2 và kháng nguyên HIV-1p24</v>
          </cell>
          <cell r="F1355" t="str">
            <v>HISCL HIV Ag+Ab Assay Kit, BB765818</v>
          </cell>
          <cell r="H1355" t="str">
            <v>Hộp</v>
          </cell>
          <cell r="I1355" t="str">
            <v/>
          </cell>
          <cell r="J1355" t="str">
            <v>Công ty TNHH Thương Mại Tâm Long</v>
          </cell>
          <cell r="K1355" t="str">
            <v>Sysmex</v>
          </cell>
          <cell r="L1355" t="str">
            <v>Nhật</v>
          </cell>
          <cell r="M1355" t="str">
            <v/>
          </cell>
          <cell r="N1355" t="str">
            <v>6523/BYT-TB-CT</v>
          </cell>
          <cell r="O1355">
            <v>2540000</v>
          </cell>
          <cell r="P1355">
            <v>2540000</v>
          </cell>
          <cell r="Q1355">
            <v>2540000</v>
          </cell>
          <cell r="R1355">
            <v>2540000</v>
          </cell>
          <cell r="S1355" t="str">
            <v>AS2085</v>
          </cell>
          <cell r="T1355" t="str">
            <v>2965/QĐ-BVQY103</v>
          </cell>
          <cell r="U1355">
            <v>45793</v>
          </cell>
          <cell r="V1355">
            <v>0</v>
          </cell>
          <cell r="W1355">
            <v>0</v>
          </cell>
          <cell r="X1355">
            <v>57</v>
          </cell>
          <cell r="Y1355">
            <v>57</v>
          </cell>
          <cell r="Z1355">
            <v>0</v>
          </cell>
          <cell r="AA1355">
            <v>2540000</v>
          </cell>
          <cell r="AB1355">
            <v>144780000</v>
          </cell>
          <cell r="AC1355">
            <v>57</v>
          </cell>
          <cell r="AD1355">
            <v>2540000</v>
          </cell>
          <cell r="AE1355">
            <v>144780000</v>
          </cell>
          <cell r="AF1355">
            <v>0</v>
          </cell>
          <cell r="AG1355">
            <v>0</v>
          </cell>
          <cell r="AJ1355">
            <v>387402</v>
          </cell>
          <cell r="AK1355">
            <v>90</v>
          </cell>
        </row>
        <row r="1356">
          <cell r="E1356" t="str">
            <v>Trichinella spiralis (Giun xoắn)</v>
          </cell>
          <cell r="F1356" t="str">
            <v>Trichinella IgG; 7051190</v>
          </cell>
          <cell r="H1356" t="str">
            <v>Hộp</v>
          </cell>
          <cell r="I1356" t="str">
            <v/>
          </cell>
          <cell r="J1356" t="str">
            <v>Công ty TNHH Thiết bị Khoa học kỹ thuật Quang Phát</v>
          </cell>
          <cell r="K1356" t="str">
            <v>Immunocentrix</v>
          </cell>
          <cell r="L1356" t="str">
            <v>Mỹ</v>
          </cell>
          <cell r="M1356" t="str">
            <v/>
          </cell>
          <cell r="N1356" t="str">
            <v>220003579/PCBB-HCM</v>
          </cell>
          <cell r="O1356">
            <v>3300000</v>
          </cell>
          <cell r="P1356">
            <v>3300000</v>
          </cell>
          <cell r="Q1356">
            <v>3300000</v>
          </cell>
          <cell r="R1356">
            <v>3300000</v>
          </cell>
          <cell r="S1356" t="str">
            <v>2577</v>
          </cell>
          <cell r="T1356" t="str">
            <v>4883/QĐ-BVQY103</v>
          </cell>
          <cell r="U1356">
            <v>45991</v>
          </cell>
          <cell r="V1356">
            <v>0</v>
          </cell>
          <cell r="W1356">
            <v>0</v>
          </cell>
          <cell r="X1356">
            <v>1</v>
          </cell>
          <cell r="Y1356">
            <v>1</v>
          </cell>
          <cell r="Z1356">
            <v>0</v>
          </cell>
          <cell r="AA1356">
            <v>3300000</v>
          </cell>
          <cell r="AB1356">
            <v>3300000</v>
          </cell>
          <cell r="AC1356">
            <v>1</v>
          </cell>
          <cell r="AD1356">
            <v>3300000</v>
          </cell>
          <cell r="AE1356">
            <v>3300000</v>
          </cell>
          <cell r="AF1356">
            <v>0</v>
          </cell>
          <cell r="AG1356">
            <v>0</v>
          </cell>
          <cell r="AJ1356">
            <v>534845</v>
          </cell>
          <cell r="AK1356">
            <v>1</v>
          </cell>
        </row>
        <row r="1357">
          <cell r="E1357" t="str">
            <v>Vi sinh chuyển hóa Amoni</v>
          </cell>
          <cell r="F1357" t="str">
            <v>Vi sinh Microbe - Lift N1</v>
          </cell>
          <cell r="H1357" t="str">
            <v>Gallon</v>
          </cell>
          <cell r="I1357" t="str">
            <v/>
          </cell>
          <cell r="J1357" t="str">
            <v>Công ty TNHH XNK Thiên Khánh</v>
          </cell>
          <cell r="K1357" t="str">
            <v>Ecological laboratories</v>
          </cell>
          <cell r="L1357" t="str">
            <v>Mỹ</v>
          </cell>
          <cell r="M1357" t="str">
            <v/>
          </cell>
          <cell r="N1357" t="str">
            <v/>
          </cell>
          <cell r="O1357">
            <v>3025000</v>
          </cell>
          <cell r="P1357">
            <v>3025000</v>
          </cell>
          <cell r="Q1357">
            <v>3025000</v>
          </cell>
          <cell r="R1357">
            <v>3025000</v>
          </cell>
          <cell r="S1357" t="str">
            <v>24G31-8</v>
          </cell>
          <cell r="T1357" t="str">
            <v>4839/QĐ-BVQY103</v>
          </cell>
          <cell r="U1357">
            <v>46053</v>
          </cell>
          <cell r="V1357">
            <v>0</v>
          </cell>
          <cell r="W1357">
            <v>0</v>
          </cell>
          <cell r="X1357">
            <v>10</v>
          </cell>
          <cell r="Y1357">
            <v>10</v>
          </cell>
          <cell r="Z1357">
            <v>0</v>
          </cell>
          <cell r="AA1357">
            <v>3025000</v>
          </cell>
          <cell r="AB1357">
            <v>30250000</v>
          </cell>
          <cell r="AC1357">
            <v>10</v>
          </cell>
          <cell r="AD1357">
            <v>3025000</v>
          </cell>
          <cell r="AE1357">
            <v>30250000</v>
          </cell>
          <cell r="AF1357">
            <v>0</v>
          </cell>
          <cell r="AG1357">
            <v>0</v>
          </cell>
          <cell r="AJ1357">
            <v>524844</v>
          </cell>
          <cell r="AK1357">
            <v>10</v>
          </cell>
        </row>
        <row r="1358">
          <cell r="E1358" t="str">
            <v>Vi sinh xử lý nước thải</v>
          </cell>
          <cell r="F1358" t="str">
            <v>Vi sinh Microbe - Lift IND</v>
          </cell>
          <cell r="H1358" t="str">
            <v>Gallon</v>
          </cell>
          <cell r="I1358" t="str">
            <v/>
          </cell>
          <cell r="J1358" t="str">
            <v>Công ty TNHH XNK Thiên Khánh</v>
          </cell>
          <cell r="K1358" t="str">
            <v>Ecological laboratories</v>
          </cell>
          <cell r="L1358" t="str">
            <v>Mỹ</v>
          </cell>
          <cell r="M1358" t="str">
            <v/>
          </cell>
          <cell r="N1358" t="str">
            <v/>
          </cell>
          <cell r="O1358">
            <v>1485000</v>
          </cell>
          <cell r="P1358">
            <v>1485000</v>
          </cell>
          <cell r="Q1358">
            <v>1485000</v>
          </cell>
          <cell r="R1358">
            <v>1485000</v>
          </cell>
          <cell r="S1358" t="str">
            <v>24I03-1</v>
          </cell>
          <cell r="T1358" t="str">
            <v>4839/QĐ-BVQY103</v>
          </cell>
          <cell r="U1358">
            <v>46268</v>
          </cell>
          <cell r="V1358">
            <v>0</v>
          </cell>
          <cell r="W1358">
            <v>0</v>
          </cell>
          <cell r="X1358">
            <v>24</v>
          </cell>
          <cell r="Y1358">
            <v>24</v>
          </cell>
          <cell r="Z1358">
            <v>0</v>
          </cell>
          <cell r="AA1358">
            <v>1485000</v>
          </cell>
          <cell r="AB1358">
            <v>35640000</v>
          </cell>
          <cell r="AC1358">
            <v>24</v>
          </cell>
          <cell r="AD1358">
            <v>1485000</v>
          </cell>
          <cell r="AE1358">
            <v>35640000</v>
          </cell>
          <cell r="AF1358">
            <v>0</v>
          </cell>
          <cell r="AG1358">
            <v>0</v>
          </cell>
          <cell r="AJ1358">
            <v>524843</v>
          </cell>
          <cell r="AK1358">
            <v>24</v>
          </cell>
        </row>
        <row r="1359">
          <cell r="E1359" t="str">
            <v>Vôi soda</v>
          </cell>
          <cell r="F1359" t="str">
            <v>Vôi soda</v>
          </cell>
          <cell r="H1359" t="str">
            <v>Can</v>
          </cell>
          <cell r="I1359" t="str">
            <v/>
          </cell>
          <cell r="J1359" t="str">
            <v>Công ty TNHH Thương Mại PSA Việt Nam</v>
          </cell>
          <cell r="K1359" t="str">
            <v>Vyaire Medical Oy / Phần Lan</v>
          </cell>
          <cell r="L1359" t="str">
            <v>Molecular Products / UK</v>
          </cell>
          <cell r="M1359" t="str">
            <v/>
          </cell>
          <cell r="N1359" t="str">
            <v/>
          </cell>
          <cell r="O1359">
            <v>695000</v>
          </cell>
          <cell r="P1359">
            <v>695000</v>
          </cell>
          <cell r="Q1359">
            <v>695000</v>
          </cell>
          <cell r="R1359">
            <v>695000</v>
          </cell>
          <cell r="S1359" t="str">
            <v>L01A-01506</v>
          </cell>
          <cell r="T1359" t="str">
            <v>4194/QĐ-BVQY103</v>
          </cell>
          <cell r="U1359">
            <v>46680</v>
          </cell>
          <cell r="V1359">
            <v>15</v>
          </cell>
          <cell r="W1359">
            <v>10425000</v>
          </cell>
          <cell r="X1359">
            <v>0</v>
          </cell>
          <cell r="Y1359">
            <v>0</v>
          </cell>
          <cell r="Z1359">
            <v>0</v>
          </cell>
          <cell r="AA1359">
            <v>695000</v>
          </cell>
          <cell r="AB1359">
            <v>0</v>
          </cell>
          <cell r="AC1359">
            <v>15</v>
          </cell>
          <cell r="AD1359">
            <v>695000</v>
          </cell>
          <cell r="AE1359">
            <v>10425000</v>
          </cell>
          <cell r="AF1359">
            <v>0</v>
          </cell>
          <cell r="AG1359">
            <v>0</v>
          </cell>
          <cell r="AJ1359">
            <v>315297</v>
          </cell>
          <cell r="AK1359">
            <v>1260</v>
          </cell>
        </row>
        <row r="1360">
          <cell r="E1360" t="str">
            <v>Vôi Soda</v>
          </cell>
          <cell r="F1360" t="str">
            <v>8570043, Medisorb</v>
          </cell>
          <cell r="H1360" t="str">
            <v>Kg</v>
          </cell>
          <cell r="I1360" t="str">
            <v/>
          </cell>
          <cell r="J1360" t="str">
            <v>Công ty Cổ phần Novamed Việt Nam</v>
          </cell>
          <cell r="K1360" t="str">
            <v>Molecular Products Ltd.,</v>
          </cell>
          <cell r="L1360" t="str">
            <v>Anh</v>
          </cell>
          <cell r="M1360" t="str">
            <v/>
          </cell>
          <cell r="N1360" t="str">
            <v>220002763/PCBB-HN</v>
          </cell>
          <cell r="O1360">
            <v>84444</v>
          </cell>
          <cell r="P1360">
            <v>84444</v>
          </cell>
          <cell r="Q1360">
            <v>84444</v>
          </cell>
          <cell r="R1360">
            <v>84444</v>
          </cell>
          <cell r="S1360" t="str">
            <v>L01A01709</v>
          </cell>
          <cell r="T1360" t="str">
            <v>4883/QĐ-BVQY103</v>
          </cell>
          <cell r="U1360">
            <v>46828</v>
          </cell>
          <cell r="V1360">
            <v>0</v>
          </cell>
          <cell r="W1360">
            <v>0</v>
          </cell>
          <cell r="X1360">
            <v>180</v>
          </cell>
          <cell r="Y1360">
            <v>180</v>
          </cell>
          <cell r="Z1360">
            <v>0</v>
          </cell>
          <cell r="AA1360">
            <v>84444</v>
          </cell>
          <cell r="AB1360">
            <v>15199920</v>
          </cell>
          <cell r="AC1360">
            <v>72</v>
          </cell>
          <cell r="AD1360">
            <v>84444</v>
          </cell>
          <cell r="AE1360">
            <v>6079968</v>
          </cell>
          <cell r="AF1360">
            <v>108</v>
          </cell>
          <cell r="AG1360">
            <v>9119952</v>
          </cell>
          <cell r="AJ1360">
            <v>527236</v>
          </cell>
          <cell r="AK1360">
            <v>1260</v>
          </cell>
        </row>
        <row r="1361">
          <cell r="E1361" t="str">
            <v>Vôi Soda</v>
          </cell>
          <cell r="F1361" t="str">
            <v>Vôi Soda</v>
          </cell>
          <cell r="H1361" t="str">
            <v>Kg</v>
          </cell>
          <cell r="I1361" t="str">
            <v/>
          </cell>
          <cell r="J1361" t="str">
            <v>Công ty Cổ phần Hóa Dược Việt Nam</v>
          </cell>
          <cell r="K1361" t="str">
            <v>CTCP Hóa Dược Việt Nam</v>
          </cell>
          <cell r="L1361" t="str">
            <v>Việt Nam</v>
          </cell>
          <cell r="M1361" t="str">
            <v/>
          </cell>
          <cell r="N1361" t="str">
            <v>VD-20972-14</v>
          </cell>
          <cell r="O1361">
            <v>92200</v>
          </cell>
          <cell r="P1361">
            <v>92200</v>
          </cell>
          <cell r="Q1361">
            <v>92200</v>
          </cell>
          <cell r="R1361">
            <v>92200</v>
          </cell>
          <cell r="S1361" t="str">
            <v>040624</v>
          </cell>
          <cell r="T1361" t="str">
            <v>2277/QĐ-BVQY103</v>
          </cell>
          <cell r="U1361">
            <v>46562</v>
          </cell>
          <cell r="V1361">
            <v>0</v>
          </cell>
          <cell r="W1361">
            <v>0</v>
          </cell>
          <cell r="X1361">
            <v>900</v>
          </cell>
          <cell r="Y1361">
            <v>900</v>
          </cell>
          <cell r="Z1361">
            <v>0</v>
          </cell>
          <cell r="AA1361">
            <v>92200</v>
          </cell>
          <cell r="AB1361">
            <v>82980000</v>
          </cell>
          <cell r="AC1361">
            <v>810</v>
          </cell>
          <cell r="AD1361">
            <v>92200</v>
          </cell>
          <cell r="AE1361">
            <v>74682000</v>
          </cell>
          <cell r="AF1361">
            <v>90</v>
          </cell>
          <cell r="AG1361">
            <v>8298000</v>
          </cell>
          <cell r="AJ1361">
            <v>408101</v>
          </cell>
          <cell r="AK1361">
            <v>1260</v>
          </cell>
        </row>
        <row r="1362">
          <cell r="E1362" t="str">
            <v>Vôi Soda</v>
          </cell>
          <cell r="F1362" t="str">
            <v>Vôi Soda</v>
          </cell>
          <cell r="H1362" t="str">
            <v>Kg</v>
          </cell>
          <cell r="I1362" t="str">
            <v/>
          </cell>
          <cell r="J1362" t="str">
            <v>Công ty Cổ phần Hóa Dược Việt Nam</v>
          </cell>
          <cell r="K1362" t="str">
            <v>CTCP Hóa Dược Việt Nam</v>
          </cell>
          <cell r="L1362" t="str">
            <v>Việt Nam</v>
          </cell>
          <cell r="M1362" t="str">
            <v/>
          </cell>
          <cell r="N1362" t="str">
            <v>VD-20972-14</v>
          </cell>
          <cell r="O1362">
            <v>92200</v>
          </cell>
          <cell r="P1362">
            <v>92200</v>
          </cell>
          <cell r="Q1362">
            <v>92200</v>
          </cell>
          <cell r="R1362">
            <v>92200</v>
          </cell>
          <cell r="S1362" t="str">
            <v>020624</v>
          </cell>
          <cell r="T1362" t="str">
            <v>2277/QĐ-BVQY103</v>
          </cell>
          <cell r="U1362">
            <v>46545</v>
          </cell>
          <cell r="V1362">
            <v>0</v>
          </cell>
          <cell r="W1362">
            <v>0</v>
          </cell>
          <cell r="X1362">
            <v>180</v>
          </cell>
          <cell r="Y1362">
            <v>180</v>
          </cell>
          <cell r="Z1362">
            <v>0</v>
          </cell>
          <cell r="AA1362">
            <v>92200</v>
          </cell>
          <cell r="AB1362">
            <v>16596000</v>
          </cell>
          <cell r="AC1362">
            <v>180</v>
          </cell>
          <cell r="AD1362">
            <v>92200</v>
          </cell>
          <cell r="AE1362">
            <v>16596000</v>
          </cell>
          <cell r="AF1362">
            <v>0</v>
          </cell>
          <cell r="AG1362">
            <v>0</v>
          </cell>
          <cell r="AJ1362">
            <v>384537</v>
          </cell>
          <cell r="AK1362">
            <v>1260</v>
          </cell>
        </row>
        <row r="1363">
          <cell r="E1363" t="str">
            <v>Xét nghiệm định lượng yếu tố V trên máy phân tích đông máu</v>
          </cell>
          <cell r="F1363" t="str">
            <v>0020011500
HemosIL Factor V Deficient Plasma</v>
          </cell>
          <cell r="H1363" t="str">
            <v>Hộp</v>
          </cell>
          <cell r="I1363" t="str">
            <v/>
          </cell>
          <cell r="J1363" t="str">
            <v>Công ty TNHH Thiết bị Minh Tâm</v>
          </cell>
          <cell r="K1363" t="str">
            <v>Instrumentation Laboratory Company, Mỹ</v>
          </cell>
          <cell r="L1363" t="str">
            <v>Hoa Kỳ</v>
          </cell>
          <cell r="M1363" t="str">
            <v/>
          </cell>
          <cell r="N1363" t="str">
            <v>220002843/PCBB-BYT</v>
          </cell>
          <cell r="O1363">
            <v>7851900</v>
          </cell>
          <cell r="P1363">
            <v>7851900</v>
          </cell>
          <cell r="Q1363">
            <v>7851900</v>
          </cell>
          <cell r="R1363">
            <v>7851900</v>
          </cell>
          <cell r="S1363" t="str">
            <v>N1137242</v>
          </cell>
          <cell r="T1363" t="str">
            <v>2963/QĐ-BVQY103</v>
          </cell>
          <cell r="U1363">
            <v>46326</v>
          </cell>
          <cell r="V1363">
            <v>0</v>
          </cell>
          <cell r="W1363">
            <v>0</v>
          </cell>
          <cell r="X1363">
            <v>1</v>
          </cell>
          <cell r="Y1363">
            <v>1</v>
          </cell>
          <cell r="Z1363">
            <v>0</v>
          </cell>
          <cell r="AA1363">
            <v>7851900</v>
          </cell>
          <cell r="AB1363">
            <v>7851900</v>
          </cell>
          <cell r="AC1363">
            <v>1</v>
          </cell>
          <cell r="AD1363">
            <v>7851900</v>
          </cell>
          <cell r="AE1363">
            <v>7851900</v>
          </cell>
          <cell r="AF1363">
            <v>0</v>
          </cell>
          <cell r="AG1363">
            <v>0</v>
          </cell>
          <cell r="AJ1363">
            <v>523280</v>
          </cell>
          <cell r="AK1363">
            <v>1</v>
          </cell>
        </row>
        <row r="1364">
          <cell r="E1364" t="str">
            <v>Xét nghiệm định lượng yếu tố VII trên máy phân tích đông máu</v>
          </cell>
          <cell r="F1364" t="str">
            <v>0020011700
HemosIL Factor VII Deficient Plasma</v>
          </cell>
          <cell r="H1364" t="str">
            <v>Hộp</v>
          </cell>
          <cell r="I1364" t="str">
            <v/>
          </cell>
          <cell r="J1364" t="str">
            <v>Công ty TNHH Kỹ thuật Thanh Hà</v>
          </cell>
          <cell r="K1364" t="str">
            <v>Instrumentation Laboratory Company, Mỹ</v>
          </cell>
          <cell r="L1364" t="str">
            <v>Hoa Kỳ</v>
          </cell>
          <cell r="M1364" t="str">
            <v/>
          </cell>
          <cell r="N1364" t="str">
            <v>220002843/PCBB-BYT</v>
          </cell>
          <cell r="O1364">
            <v>7851900</v>
          </cell>
          <cell r="P1364">
            <v>7851900</v>
          </cell>
          <cell r="Q1364">
            <v>7851900</v>
          </cell>
          <cell r="R1364">
            <v>7851900</v>
          </cell>
          <cell r="S1364" t="str">
            <v>N0744327</v>
          </cell>
          <cell r="T1364" t="str">
            <v>779/QĐ-BVQY103</v>
          </cell>
          <cell r="U1364">
            <v>46477</v>
          </cell>
          <cell r="V1364">
            <v>0</v>
          </cell>
          <cell r="W1364">
            <v>0</v>
          </cell>
          <cell r="X1364">
            <v>1</v>
          </cell>
          <cell r="Y1364">
            <v>1</v>
          </cell>
          <cell r="Z1364">
            <v>0</v>
          </cell>
          <cell r="AA1364">
            <v>7851900</v>
          </cell>
          <cell r="AB1364">
            <v>7851900</v>
          </cell>
          <cell r="AC1364">
            <v>1</v>
          </cell>
          <cell r="AD1364">
            <v>7851900</v>
          </cell>
          <cell r="AE1364">
            <v>7851900</v>
          </cell>
          <cell r="AF1364">
            <v>0</v>
          </cell>
          <cell r="AG1364">
            <v>0</v>
          </cell>
          <cell r="AJ1364">
            <v>544501</v>
          </cell>
          <cell r="AK1364">
            <v>3</v>
          </cell>
        </row>
        <row r="1365">
          <cell r="E1365" t="str">
            <v>Xét nghiệm định lượng yếu tố VII trên máy phân tích đông máu</v>
          </cell>
          <cell r="F1365" t="str">
            <v>0020011700
HemosIL Factor VII Deficient Plasma</v>
          </cell>
          <cell r="H1365" t="str">
            <v>Hộp</v>
          </cell>
          <cell r="I1365" t="str">
            <v/>
          </cell>
          <cell r="J1365" t="str">
            <v>Công ty TNHH Thiết bị Minh Tâm</v>
          </cell>
          <cell r="K1365" t="str">
            <v>Instrumentation Laboratory Company, Mỹ</v>
          </cell>
          <cell r="L1365" t="str">
            <v>Hoa Kỳ</v>
          </cell>
          <cell r="M1365" t="str">
            <v/>
          </cell>
          <cell r="N1365" t="str">
            <v>220002843/PCBB-BYT</v>
          </cell>
          <cell r="O1365">
            <v>7851900</v>
          </cell>
          <cell r="P1365">
            <v>7851900</v>
          </cell>
          <cell r="Q1365">
            <v>7851900</v>
          </cell>
          <cell r="R1365">
            <v>7851900</v>
          </cell>
          <cell r="S1365" t="str">
            <v>N1136742</v>
          </cell>
          <cell r="T1365" t="str">
            <v>2963/QĐ-BVQY103</v>
          </cell>
          <cell r="U1365">
            <v>46203</v>
          </cell>
          <cell r="V1365">
            <v>0</v>
          </cell>
          <cell r="W1365">
            <v>0</v>
          </cell>
          <cell r="X1365">
            <v>2</v>
          </cell>
          <cell r="Y1365">
            <v>2</v>
          </cell>
          <cell r="Z1365">
            <v>0</v>
          </cell>
          <cell r="AA1365">
            <v>7851900</v>
          </cell>
          <cell r="AB1365">
            <v>15703800</v>
          </cell>
          <cell r="AC1365">
            <v>2</v>
          </cell>
          <cell r="AD1365">
            <v>7851900</v>
          </cell>
          <cell r="AE1365">
            <v>15703800</v>
          </cell>
          <cell r="AF1365">
            <v>0</v>
          </cell>
          <cell r="AG1365">
            <v>0</v>
          </cell>
          <cell r="AJ1365">
            <v>523278</v>
          </cell>
          <cell r="AK1365">
            <v>3</v>
          </cell>
        </row>
        <row r="1366">
          <cell r="E1366" t="str">
            <v>Xét nghiệm nhanh định tính phát hiện kháng nguyên virus SARS-CoV-2</v>
          </cell>
          <cell r="F1366" t="str">
            <v>C3042-Novel Coronavirus (SAR-CoV-2) Antigen Rapid Test Kit</v>
          </cell>
          <cell r="H1366" t="str">
            <v>Test</v>
          </cell>
          <cell r="I1366" t="str">
            <v/>
          </cell>
          <cell r="J1366" t="str">
            <v>Công ty TNHH Đông Nam Pharma; Bệnh viện Quân y 103</v>
          </cell>
          <cell r="K1366" t="str">
            <v>Beijing Jinwofu Bioengineering Technology Co.,Ltd</v>
          </cell>
          <cell r="L1366" t="str">
            <v>Trung Quốc</v>
          </cell>
          <cell r="M1366" t="str">
            <v/>
          </cell>
          <cell r="N1366" t="str">
            <v>9303/BYT-TB-CT</v>
          </cell>
          <cell r="O1366">
            <v>36960</v>
          </cell>
          <cell r="P1366">
            <v>36960</v>
          </cell>
          <cell r="Q1366">
            <v>36960</v>
          </cell>
          <cell r="R1366">
            <v>36960</v>
          </cell>
          <cell r="S1366" t="str">
            <v>E20220403</v>
          </cell>
          <cell r="T1366" t="str">
            <v>2570/QĐ-BVQY103</v>
          </cell>
          <cell r="U1366">
            <v>45209</v>
          </cell>
          <cell r="V1366">
            <v>0</v>
          </cell>
          <cell r="W1366">
            <v>0</v>
          </cell>
          <cell r="X1366">
            <v>5</v>
          </cell>
          <cell r="Y1366">
            <v>0</v>
          </cell>
          <cell r="Z1366">
            <v>5</v>
          </cell>
          <cell r="AA1366">
            <v>36960</v>
          </cell>
          <cell r="AB1366">
            <v>184800</v>
          </cell>
          <cell r="AC1366">
            <v>5</v>
          </cell>
          <cell r="AD1366">
            <v>36960</v>
          </cell>
          <cell r="AE1366">
            <v>184800</v>
          </cell>
          <cell r="AF1366">
            <v>0</v>
          </cell>
          <cell r="AG1366">
            <v>0</v>
          </cell>
          <cell r="AJ1366">
            <v>120739</v>
          </cell>
          <cell r="AK1366">
            <v>5</v>
          </cell>
        </row>
        <row r="1367">
          <cell r="E1367" t="str">
            <v>Xylen P</v>
          </cell>
          <cell r="F1367" t="str">
            <v>Xylen</v>
          </cell>
          <cell r="H1367" t="str">
            <v>Chai</v>
          </cell>
          <cell r="I1367" t="str">
            <v/>
          </cell>
          <cell r="J1367" t="str">
            <v>Công ty Cổ phần Hóa Dược Việt Nam</v>
          </cell>
          <cell r="K1367" t="str">
            <v>Xilong</v>
          </cell>
          <cell r="L1367" t="str">
            <v>Trung Quốc</v>
          </cell>
          <cell r="M1367" t="str">
            <v/>
          </cell>
          <cell r="N1367" t="str">
            <v>0</v>
          </cell>
          <cell r="O1367">
            <v>83000</v>
          </cell>
          <cell r="P1367">
            <v>83000</v>
          </cell>
          <cell r="Q1367">
            <v>83000</v>
          </cell>
          <cell r="R1367">
            <v>83000</v>
          </cell>
          <cell r="S1367" t="str">
            <v>231110</v>
          </cell>
          <cell r="T1367" t="str">
            <v>1064/QĐ-BVQY103</v>
          </cell>
          <cell r="U1367" t="str">
            <v>31/11/2028</v>
          </cell>
          <cell r="V1367">
            <v>140</v>
          </cell>
          <cell r="W1367">
            <v>11620000</v>
          </cell>
          <cell r="X1367">
            <v>0</v>
          </cell>
          <cell r="Y1367">
            <v>0</v>
          </cell>
          <cell r="Z1367">
            <v>0</v>
          </cell>
          <cell r="AA1367">
            <v>83000</v>
          </cell>
          <cell r="AB1367">
            <v>0</v>
          </cell>
          <cell r="AC1367">
            <v>95</v>
          </cell>
          <cell r="AD1367">
            <v>83000</v>
          </cell>
          <cell r="AE1367">
            <v>7885000</v>
          </cell>
          <cell r="AF1367">
            <v>45</v>
          </cell>
          <cell r="AG1367">
            <v>3735000</v>
          </cell>
          <cell r="AJ1367">
            <v>344607</v>
          </cell>
          <cell r="AK1367">
            <v>0</v>
          </cell>
        </row>
        <row r="1371">
          <cell r="J1371" t="str">
            <v>Tổng:</v>
          </cell>
          <cell r="V1371">
            <v>205997390</v>
          </cell>
          <cell r="X1371">
            <v>68741708066.399994</v>
          </cell>
          <cell r="AC1371">
            <v>68629044144.400002</v>
          </cell>
          <cell r="AF1371">
            <v>318661312</v>
          </cell>
        </row>
        <row r="1373">
          <cell r="E1373" t="str">
            <v>NGƯỜI LẬP BÁO CÁO</v>
          </cell>
          <cell r="AF1373" t="str">
            <v>CHỈ HUY KHOA</v>
          </cell>
        </row>
        <row r="1374">
          <cell r="E1374" t="str">
            <v>(Ký, ghi rõ chức danh, họ và tên)</v>
          </cell>
          <cell r="AF1374" t="str">
            <v>(Ký, ghi rõ chức danh, họ và tên, đóng dấu)</v>
          </cell>
        </row>
        <row r="1376">
          <cell r="E1376" t="str">
            <v>Cao Tiến Hỷ</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TM sau rà soát"/>
      <sheetName val="GT dự kiến_NCC_HHTM"/>
      <sheetName val="Giá trị dự kiến_Máy_HHTM"/>
    </sheetNames>
    <sheetDataSet>
      <sheetData sheetId="0">
        <row r="6">
          <cell r="C6">
            <v>1</v>
          </cell>
          <cell r="D6" t="str">
            <v>Bộ hóa chất xét nghiệm hòa hợp tổ chức mô ghép, phát hiện HLA lớp 2 loại HLA- DRB1</v>
          </cell>
          <cell r="E6" t="str">
            <v>Bộ hóa chất IVD theo chỉ định của FDA xét nghiệm hòa hợp tổ chức mô ghép định type HLA lớp 2 Locus DRB1 bằng kỹ thuật SSO trên đoạn DNA mang thông tin mã hóa 2 (Exons 2)
Thành phần:  LABType Bead Mix, Locus Specific Primer Set, Primer Set D-Mix, Các lọ dung dịch đệm,…
Hộp ≥100 test
Tương thích với hệ thống máy Luminex tại bệnh viện</v>
          </cell>
          <cell r="F6" t="str">
            <v xml:space="preserve">Hộp/ 100 test </v>
          </cell>
          <cell r="G6" t="str">
            <v>Hộp</v>
          </cell>
          <cell r="J6">
            <v>3</v>
          </cell>
          <cell r="K6">
            <v>5</v>
          </cell>
          <cell r="L6">
            <v>5</v>
          </cell>
          <cell r="M6">
            <v>145110000</v>
          </cell>
        </row>
        <row r="7">
          <cell r="C7">
            <v>2</v>
          </cell>
          <cell r="D7" t="str">
            <v>Bộ hóa chất xét nghiệm hòa hợp tổ chức mô ghép phát hiện HLA lớp 1 loại HLA- A</v>
          </cell>
          <cell r="E7" t="str">
            <v>Bộ hóa chất IVD theo chỉ định của FDA xét nghiệm hòa hợp tổ chức mô ghép định type HLA lớp 1 Locus A bằng kỹ thuật SSO trên Exons 2-5.
Thành phần:  LABType Bead Mix, Locus Specific Primer Set, Primer Set D-Mix, Các lọ dung dịch đệm,...
Hộp ≥100 test
Tương thích với hệ thống máy Luminex tại bệnh viện</v>
          </cell>
          <cell r="F7" t="str">
            <v xml:space="preserve">Hộp/ 100 test </v>
          </cell>
          <cell r="G7" t="str">
            <v>Hộp</v>
          </cell>
          <cell r="J7">
            <v>3</v>
          </cell>
          <cell r="K7">
            <v>5</v>
          </cell>
          <cell r="L7">
            <v>5</v>
          </cell>
          <cell r="M7">
            <v>145110000</v>
          </cell>
        </row>
        <row r="8">
          <cell r="C8">
            <v>3</v>
          </cell>
          <cell r="D8" t="str">
            <v>Bộ hóa chất xét nghiệm hòa hợp tổ chức mô ghép phát hiện HLA lớp 1 loại HLA- B</v>
          </cell>
          <cell r="E8" t="str">
            <v>Bộ hóa chất IVD theo chỉ định của FDA xét nghiệm hòa hợp tổ chức mô ghép định type HLA lớp 1 Locus B bằng kỹ thuật SSO độ phân giải cao trên Exons 2-5
- Thành phần:  LABType Bead Mix, Locus Specific Primer Set, Primer Set D-Mix, Các lọ dung dịch đệm,…
Hộp ≥100 test
Tương thích với hệ thống máy Luminex tại bệnh viện</v>
          </cell>
          <cell r="F8" t="str">
            <v xml:space="preserve">Hộp/ 100 test </v>
          </cell>
          <cell r="G8" t="str">
            <v>Hộp</v>
          </cell>
          <cell r="J8">
            <v>3</v>
          </cell>
          <cell r="K8">
            <v>4</v>
          </cell>
          <cell r="L8">
            <v>4</v>
          </cell>
          <cell r="M8">
            <v>145110000</v>
          </cell>
        </row>
        <row r="9">
          <cell r="C9">
            <v>4</v>
          </cell>
          <cell r="D9" t="str">
            <v>Bộ kít tách chiết cho mẫu xét nghiệm HLA phù hợp máy tách có sẵn của bệnh viện</v>
          </cell>
          <cell r="E9" t="str">
            <v>Bộ kit cung cấp giải pháp tách chiết nucleic acid tự động bằng cách sử dụng hạt bead phủ silicon dioxide có khả năng hấp thụ phân tử mang điện tích âm để tách chiết DNA ra khỏi mẫu.
Công suất: 40 phút/ lần chạy
Thành phần: 96 Ống thuốc thử 6 giếng với buffer,2 giá 8 ống base, 1.5 ml  đệm Elution chứa Nuclease-Free Water, 1ml Proteinase K  nồng độ 20 mg/ml được bảo quản ở 4℃
24 Strip 8 kênh,...
Thiết bị tương thích: SLA-16/32, SLA-E132 Series
Hộp ≥ 96 test
Tương thích với hệ thống máy Luminex tại bệnh viện</v>
          </cell>
          <cell r="F9" t="str">
            <v>Hộp/ 96 test</v>
          </cell>
          <cell r="G9" t="str">
            <v>Hộp</v>
          </cell>
          <cell r="J9">
            <v>3</v>
          </cell>
          <cell r="K9">
            <v>5</v>
          </cell>
          <cell r="L9">
            <v>5</v>
          </cell>
          <cell r="M9">
            <v>8640000</v>
          </cell>
        </row>
        <row r="10">
          <cell r="C10">
            <v>5</v>
          </cell>
          <cell r="D10" t="str">
            <v>Dung dịch chạy máy phân tích HLA-SSO</v>
          </cell>
          <cell r="E10" t="str">
            <v>Dung dịch chạy máy cho xét nghiệm định tuýp HLA và xét nghiệm kháng thể kháng HLA. Hóa chất đóng vai trò là phương tiện phân phối, mang mẫu đến bộ phận quang học của thiết bị dựa trên công nghệ Luminex xMAP®.
Thùng ≥20 lít
Tương thích với hệ thống máy Luminex tại bệnh viện</v>
          </cell>
          <cell r="F10" t="str">
            <v>Thùng/ 20 lit</v>
          </cell>
          <cell r="G10" t="str">
            <v>Thùng</v>
          </cell>
          <cell r="J10">
            <v>29</v>
          </cell>
          <cell r="K10">
            <v>7</v>
          </cell>
          <cell r="L10">
            <v>7</v>
          </cell>
          <cell r="M10">
            <v>2992500</v>
          </cell>
        </row>
        <row r="11">
          <cell r="C11">
            <v>6</v>
          </cell>
          <cell r="D11" t="str">
            <v>Hóa chất chuẩn hóa hệ thống phân tích HLA</v>
          </cell>
          <cell r="E11" t="str">
            <v>Bộ hóa chất chuẩn hóa máy xét nghiệm kháng thể kháng HLA và xét nghiệm định tuýp HLA bao gồm các thuốc thử để xác minh tính hiệu chuẩn và tính toàn vẹn quang học cho hệ thống máy
Hộp ≥ 25 test
Tương thích với hệ thống máy Luminex tại bệnh viện</v>
          </cell>
          <cell r="F11" t="str">
            <v xml:space="preserve">Hộp /25 test </v>
          </cell>
          <cell r="G11" t="str">
            <v>Hộp</v>
          </cell>
          <cell r="J11">
            <v>1</v>
          </cell>
          <cell r="K11">
            <v>2</v>
          </cell>
          <cell r="L11">
            <v>2</v>
          </cell>
          <cell r="M11">
            <v>23650000</v>
          </cell>
        </row>
        <row r="12">
          <cell r="C12">
            <v>7</v>
          </cell>
          <cell r="D12" t="str">
            <v>Hóa chất Conjugated Goat Anti - Human IgG</v>
          </cell>
          <cell r="E12" t="str">
            <v>Liên hợp kháng thể IgG người và PE ở dạng đông khô dùng để phát hiện kháng thể IgG của bệnh nhân; 
- Thuốc thử: R-Phycoerythrin kết hợp với kháng thể tinh khiết ái lực.
- Nguồn Phycoerythrin: rong biển
- Dung dịch đệm: natri photphat, natri clorid
- Chất ổn định: albumin huyết thanh bò
- Chất bảo quản: natri azide
Lọ ≥ 1ml</v>
          </cell>
          <cell r="F12" t="str">
            <v xml:space="preserve">Lọ/1 ml </v>
          </cell>
          <cell r="G12" t="str">
            <v>Lọ</v>
          </cell>
          <cell r="I12">
            <v>3</v>
          </cell>
          <cell r="J12">
            <v>1</v>
          </cell>
          <cell r="K12">
            <v>7</v>
          </cell>
          <cell r="L12">
            <v>7</v>
          </cell>
          <cell r="M12">
            <v>13744000</v>
          </cell>
        </row>
        <row r="13">
          <cell r="C13">
            <v>8</v>
          </cell>
          <cell r="D13" t="str">
            <v>Sinh phẩm Xét nghiệm kháng thể kháng HLA Class I</v>
          </cell>
          <cell r="E13" t="str">
            <v>Bộ xét nghiệm phát hiện kháng thể kháng HLA lớp I bằng công nghệ đo tế bào dòng chảy
-Các hạt bead được phủ kháng nguyên HLA lớp I
-Thành phần: Bao gồm Class II Bead Mix, buffer và các hoá chất phụ trợ để thực hiện phản ứng.
-Xác định được %PRA 
Hộp ≥ 25 test
Tương thích với hệ thống máy Luminex tại bệnh viện</v>
          </cell>
          <cell r="F13" t="str">
            <v>Hộp/ 25 test</v>
          </cell>
          <cell r="G13" t="str">
            <v>Hộp</v>
          </cell>
          <cell r="J13">
            <v>9</v>
          </cell>
          <cell r="K13">
            <v>15</v>
          </cell>
          <cell r="L13">
            <v>15</v>
          </cell>
          <cell r="M13">
            <v>49712500</v>
          </cell>
        </row>
        <row r="14">
          <cell r="C14">
            <v>9</v>
          </cell>
          <cell r="D14" t="str">
            <v>Sinh phẩm Xét nghiệm kháng thể kháng HLA Class II</v>
          </cell>
          <cell r="E14" t="str">
            <v>Bộ xét nghiệm phát hiện kháng thể kháng HLA lớp II bằng công nghệ đo tế bào dòng chảy.
-Các hạt bead được phủ kháng nguyên HLA lớp II
-Thành phần: Bao gồm Class II Bead Mix, buffer và các hoá chất phụ trợ để thực hiện phản ứng.
-Xác định được %PRA 
Hộp ≥ 25 test
Tương thích với hệ thống máy Luminex tại bệnh viện</v>
          </cell>
          <cell r="F14" t="str">
            <v>Hộp/ 25 test</v>
          </cell>
          <cell r="G14" t="str">
            <v>Hộp</v>
          </cell>
          <cell r="J14">
            <v>9</v>
          </cell>
          <cell r="K14">
            <v>15</v>
          </cell>
          <cell r="L14">
            <v>15</v>
          </cell>
          <cell r="M14">
            <v>39007500</v>
          </cell>
        </row>
        <row r="15">
          <cell r="C15">
            <v>10</v>
          </cell>
          <cell r="D15" t="str">
            <v>Hóa chất cho xét nghiệm xác định type HLA</v>
          </cell>
          <cell r="E15" t="str">
            <v>Chứa DNA Polymerase có tính ổn định nhiệt cao, xúc tác quá trình tổng hợp 5'-3 'của DNA. Taq Polymerase sử dụng với các sản phẩm LABType và Micro SSP trong quá trình PCR để khuếch đại DNA.
Lọ ≥ 250 µL
Tương thích với hệ thống máy Luminex tại bệnh viện</v>
          </cell>
          <cell r="F15" t="str">
            <v>Hộp/ 2500 units 
(Hộp/ 2 x 250 µL)</v>
          </cell>
          <cell r="G15" t="str">
            <v>Lọ</v>
          </cell>
          <cell r="K15">
            <v>5</v>
          </cell>
          <cell r="L15">
            <v>5</v>
          </cell>
          <cell r="M15">
            <v>4122500</v>
          </cell>
        </row>
        <row r="16">
          <cell r="C16">
            <v>11</v>
          </cell>
          <cell r="D16" t="str">
            <v>Hóa chất xét nghiệm PE-cojugated Streptavidine dùng trong xét nghiệm HLA</v>
          </cell>
          <cell r="E16" t="str">
            <v>Thành phần R-Phycoerythrin-conjugated Streptavidin với phycobiliprotein có nguồn từ rong biển
• Dung dịch đệm: Natri Phosphat, NaCl
• Chất ổn định: Albumin huyết thanh bò
• Chất bảo quản: Natri Azit
- Dạng bột đông khô. Các cực đại hấp thụ lần lượt ở 490 nm, 545 nm và 565 nm. Cực đại phát xạ là ở 580 nm.
Được sử dụng trong xét nghiệm định tuýp HLA bằng kỹ thuật PCR-SSO.
Tương thích với hệ thống máy Luminex tại bệnh viện
Lọ ≥ 1ml</v>
          </cell>
          <cell r="F16" t="str">
            <v xml:space="preserve">Lọ /1ml </v>
          </cell>
          <cell r="G16" t="str">
            <v>Lọ</v>
          </cell>
          <cell r="K16">
            <v>5</v>
          </cell>
          <cell r="L16">
            <v>5</v>
          </cell>
          <cell r="M16">
            <v>13744000</v>
          </cell>
        </row>
        <row r="17">
          <cell r="C17">
            <v>12</v>
          </cell>
          <cell r="D17" t="str">
            <v>Hóa chất làm sạch huyết thanh trong xét nghiệm kháng thể kháng HLA</v>
          </cell>
          <cell r="E17" t="str">
            <v>Hóa chất làm sạch huyết thanh trong xét nghiệm kháng thể kháng HLA giúp xử lý hiện tượng nền cao gây nhiễu kết quả xét nghiệm. 
Thành phần: Adsorb Out™ beads không phủ kháng nguyên được xử lý bằng dung dịch blocking solution có khả năng loại bỏ phản ứng giữa các hạt latex từ huyết thanh gây nhiễu kết quả
Tương thích với hệ thống máy Luminex tại bệnh viện</v>
          </cell>
          <cell r="F17" t="str">
            <v xml:space="preserve">Hộp / 25 test </v>
          </cell>
          <cell r="G17" t="str">
            <v>Test</v>
          </cell>
          <cell r="K17">
            <v>50</v>
          </cell>
          <cell r="L17">
            <v>50</v>
          </cell>
          <cell r="M17">
            <v>440000</v>
          </cell>
        </row>
        <row r="18">
          <cell r="C18">
            <v>13</v>
          </cell>
          <cell r="D18" t="str">
            <v>Chứng dương lớp 1 cho xét nghiệm crossmach bằng flow</v>
          </cell>
          <cell r="E18" t="str">
            <v>Hóa chất đối chứng dương dùng trong xét nghiệm phát hiện kháng thể kháng HLA lớp 1 bằng phương pháp tế bào học dòng chảy (flow cytometric).
Hộp ≥ 10 test
Tương thích với hệ thống máy Luminex tại bệnh viện</v>
          </cell>
          <cell r="F18" t="str">
            <v>Hộp /10 test</v>
          </cell>
          <cell r="G18" t="str">
            <v>Hộp</v>
          </cell>
          <cell r="J18">
            <v>1</v>
          </cell>
          <cell r="K18">
            <v>2</v>
          </cell>
          <cell r="L18">
            <v>2</v>
          </cell>
          <cell r="M18">
            <v>3300000</v>
          </cell>
        </row>
        <row r="19">
          <cell r="C19">
            <v>14</v>
          </cell>
          <cell r="D19" t="str">
            <v>Chứng dương lớp 2 cho xét nghiệm crossmach bằng flow</v>
          </cell>
          <cell r="E19" t="str">
            <v>Hóa chất đối chứng dương dùng trong xét nghiệm phát hiện kháng thể kháng HLA lớp 2 bằng phương pháp tế bào học dòng chảy (flow cytometric).
Hộp ≥ 10 test
Tương thích với hệ thống máy Luminex tại bệnh viện</v>
          </cell>
          <cell r="F19" t="str">
            <v>Hộp /10 test</v>
          </cell>
          <cell r="G19" t="str">
            <v>Hộp</v>
          </cell>
          <cell r="J19">
            <v>1</v>
          </cell>
          <cell r="K19">
            <v>2</v>
          </cell>
          <cell r="L19">
            <v>2</v>
          </cell>
          <cell r="M19">
            <v>3300000</v>
          </cell>
        </row>
        <row r="20">
          <cell r="C20">
            <v>15</v>
          </cell>
          <cell r="D20" t="str">
            <v>Chứng âm cho xét nghiệm kháng thể kháng HLA</v>
          </cell>
          <cell r="E20" t="str">
            <v>Chứng âm cho xét nghiệm kháng thể kháng HLA.
-Trạng thái vật lý: Đông lạnh
 -Nguồn gốc: Một tập hợp các mẫu huyết thanh âm tính  không pha loãng có nguồn gốc từ người.
-Tiền xử lý: loại bỏ fibrin , ly tâm tốc độ cao và lọc 0,25µm.
-Chất bảo quản: Không
Hộp ≥ 20 test
Tương thích với hệ thống máy Luminex tại bệnh viện</v>
          </cell>
          <cell r="F20" t="str">
            <v xml:space="preserve">Hộp / 20 test </v>
          </cell>
          <cell r="G20" t="str">
            <v>Hộp</v>
          </cell>
          <cell r="K20">
            <v>2</v>
          </cell>
          <cell r="L20">
            <v>2</v>
          </cell>
          <cell r="M20">
            <v>4400000</v>
          </cell>
        </row>
        <row r="21">
          <cell r="C21">
            <v>16</v>
          </cell>
          <cell r="D21" t="str">
            <v>Dung dịch ly giải dùng đếm các bạch cầu trung tính, lympho, mono và ưa axit</v>
          </cell>
          <cell r="E21" t="str">
            <v>Thuốc thử sử dụng để đếm số lượng các loại bạch cầu: neutrophils, lymphocytes, eosinophils, monocytes
Bảo quản: 2 - 35 độ C
Sau khi mở nắp ổn định trong vòng  ≥ 90 ngày
Thành phần: Organic quaternary ammonium salts; Nonionic surfactant.
Hộp ≥ 5 lít</v>
          </cell>
          <cell r="F21" t="str">
            <v xml:space="preserve">5L x 1 </v>
          </cell>
          <cell r="G21" t="str">
            <v>Hộp</v>
          </cell>
          <cell r="I21">
            <v>144</v>
          </cell>
          <cell r="J21">
            <v>0</v>
          </cell>
          <cell r="K21">
            <v>25</v>
          </cell>
          <cell r="L21">
            <v>25</v>
          </cell>
          <cell r="M21">
            <v>11610000</v>
          </cell>
        </row>
        <row r="22">
          <cell r="C22">
            <v>17</v>
          </cell>
          <cell r="D22" t="str">
            <v>Dung dịch ly giải dùng để đếm số lượng bạch cầu, số lượng bạch cầu basophils, số lượng hồng cầu nhân</v>
          </cell>
          <cell r="E22" t="str">
            <v>Thuốc thử sử dụng để đếm số lượng bạch cầu, số lượng bạch cầu basophils, số lượng hồng cầu nhân
Bảo quản: 2 - 35 độ C
Sau khi mở nắp ổn định trong vòng  ≥ 60 ngày
Thành phần: Organic quaternary ammonium salts; Nonionic surfactant
Hộp ≥ 5 lít</v>
          </cell>
          <cell r="F22" t="str">
            <v>5L x 1</v>
          </cell>
          <cell r="G22" t="str">
            <v>Hộp</v>
          </cell>
          <cell r="I22">
            <v>144</v>
          </cell>
          <cell r="J22">
            <v>0</v>
          </cell>
          <cell r="K22">
            <v>25</v>
          </cell>
          <cell r="L22">
            <v>25</v>
          </cell>
          <cell r="M22">
            <v>3820000</v>
          </cell>
        </row>
        <row r="23">
          <cell r="C23">
            <v>18</v>
          </cell>
          <cell r="D23" t="str">
            <v>Dung dịch đo nồng độ hemoglobin trong máu</v>
          </cell>
          <cell r="E23" t="str">
            <v>Thuốc thử sử dụng để đo nồng độ hemoglobin trong máu
Bảo quản: 1 - 30 độ C
Sau khi mở nắp ổn định  ≥60 ngày 
Thành phần: Sodium lauryl sulfate
Quy cách:  Hộp ≥3 lọ x 500ml</v>
          </cell>
          <cell r="F23" t="str">
            <v>500ml x 3</v>
          </cell>
          <cell r="G23" t="str">
            <v>Hộp</v>
          </cell>
          <cell r="I23">
            <v>120</v>
          </cell>
          <cell r="J23">
            <v>0</v>
          </cell>
          <cell r="K23">
            <v>25</v>
          </cell>
          <cell r="L23">
            <v>25</v>
          </cell>
          <cell r="M23">
            <v>5985000</v>
          </cell>
        </row>
        <row r="24">
          <cell r="C24">
            <v>19</v>
          </cell>
          <cell r="D24" t="str">
            <v>Dung dịch pha loãng để đo hồng cầu lưới</v>
          </cell>
          <cell r="E24" t="str">
            <v>Công dụng: Sử dụng trong phân tích hồng cầu lưới và trong phân tích tiểu cầu 
Bảo quản: 2 - 35 độ C. 
Sau khi mở nắp ổn định trong vòng ≥ 60 ngày
Thành phần: đệm Tricine
Quy cách: Hộp ≥ 1 lít</v>
          </cell>
          <cell r="F24" t="str">
            <v>1L x 1</v>
          </cell>
          <cell r="G24" t="str">
            <v>Hộp</v>
          </cell>
          <cell r="I24">
            <v>12</v>
          </cell>
          <cell r="J24">
            <v>0</v>
          </cell>
          <cell r="K24">
            <v>12</v>
          </cell>
          <cell r="L24">
            <v>12</v>
          </cell>
          <cell r="M24">
            <v>2551800</v>
          </cell>
        </row>
        <row r="25">
          <cell r="C25">
            <v>20</v>
          </cell>
          <cell r="D25" t="str">
            <v>Dung dịch nhuộm để đo hồng cầu lưới</v>
          </cell>
          <cell r="E25" t="str">
            <v>Công dụng: Nhuộm tế bào hồng cầu lưới
Bảo quản: 2 - 35 độ C
Sau khi mở nắp ổn định ≥ 90 ngày
Thành phần: Polymethine; methanol; Ethylene Glycol. 
Quy cách:  Hộp ≥2 lọ x 12ml</v>
          </cell>
          <cell r="F25" t="str">
            <v>12mL x 2</v>
          </cell>
          <cell r="G25" t="str">
            <v>Hộp</v>
          </cell>
          <cell r="K25">
            <v>8</v>
          </cell>
          <cell r="L25">
            <v>8</v>
          </cell>
          <cell r="M25">
            <v>24699150</v>
          </cell>
        </row>
        <row r="26">
          <cell r="C26">
            <v>21</v>
          </cell>
          <cell r="D26" t="str">
            <v>Dung dịch nhuộm dùng để đếm số lượng bạch cầu, số lượng bạch cầu basophils, số lượng hồng cầu nhân</v>
          </cell>
          <cell r="E26" t="str">
            <v xml:space="preserve">Công dụng: Sử dụng để nhuộm nhân tế bào nhằm đếm số lượng bạch cầu, số lượng bạch cầu basophils, số lượng hồng cầu nhân
Bảo quản: 2 - 35 độ C. 
Sau khi mở nắp ổn định trong vòng ≥ 90 ngày. 
Thành phần: Polymethine; Ethylene Glycol. 
Quy cách:  Hộp ≥2 lọ x 82ml
</v>
          </cell>
          <cell r="F26" t="str">
            <v>82mL x 2</v>
          </cell>
          <cell r="G26" t="str">
            <v>Hộp</v>
          </cell>
          <cell r="I26">
            <v>36</v>
          </cell>
          <cell r="J26">
            <v>0</v>
          </cell>
          <cell r="K26">
            <v>8</v>
          </cell>
          <cell r="L26">
            <v>8</v>
          </cell>
          <cell r="M26">
            <v>9399988</v>
          </cell>
        </row>
        <row r="27">
          <cell r="C27">
            <v>22</v>
          </cell>
          <cell r="D27" t="str">
            <v>Dung dịch nhuộm dùng đếm các bạch cầu trung tính, lympho, mono và ưa axit</v>
          </cell>
          <cell r="E27" t="str">
            <v>Công dụng: Sử dụng để nhuộm nhân tế bào bạch cầu nhằm phân biệt 4 loại bạch cầu: neutrophils, lymphocytes, eosinophils, monocytes
Bảo quản: 2 - 35 độ C
Sau khi mở nắp ổn định trong vòng ≥ 90 ngày 
Thành phần: Polymethine; methanol; Ethylene Glycol.
Hộp ≥2 lọ x 42ml</v>
          </cell>
          <cell r="F27" t="str">
            <v>42mL x 2</v>
          </cell>
          <cell r="G27" t="str">
            <v>Hộp</v>
          </cell>
          <cell r="I27">
            <v>72</v>
          </cell>
          <cell r="J27">
            <v>0</v>
          </cell>
          <cell r="K27">
            <v>15</v>
          </cell>
          <cell r="L27">
            <v>15</v>
          </cell>
          <cell r="M27">
            <v>41264244</v>
          </cell>
        </row>
        <row r="28">
          <cell r="C28">
            <v>23</v>
          </cell>
          <cell r="D28" t="str">
            <v>Dung dịch pha loãng dùng cho máy huyết học</v>
          </cell>
          <cell r="E28" t="str">
            <v>Công dụng: Sử dụng để đo số lượng, kích thước hồng cầu và tiểu cầu, cũng là chất ly giải để đo Hemoglobin, và là dung dịch tạo dòng cho phương pháp đo tế bào dòng chảy
Bảo quản: 2 - 35 độ C. Sau khi mở nắp ổn định trong vòng ≥60 ngày Thành phần: Sodium chloride; đệm Tris; EDTA-2K
Thùng ≥ 20L</v>
          </cell>
          <cell r="F28" t="str">
            <v>20L x 1</v>
          </cell>
          <cell r="G28" t="str">
            <v>Hộp</v>
          </cell>
          <cell r="K28">
            <v>110</v>
          </cell>
          <cell r="L28">
            <v>110</v>
          </cell>
          <cell r="M28">
            <v>3078600</v>
          </cell>
        </row>
        <row r="29">
          <cell r="C29">
            <v>24</v>
          </cell>
          <cell r="D29" t="str">
            <v>Dung dịch kiềm rửa máy huyết học</v>
          </cell>
          <cell r="E29" t="str">
            <v>Dung dịch kiềm mạnh dùng để rửa hệ thống
Bảo quản: 1 - 30 độ C, nơi tối, tránh ánh sáng mặt trời trực tiếp
Thành phần: Sodium Hypochlorite
Quy cách:  Hộp ≥20 lọ x 4ml</v>
          </cell>
          <cell r="F29" t="str">
            <v>4mL x 20</v>
          </cell>
          <cell r="G29" t="str">
            <v>Hộp</v>
          </cell>
          <cell r="K29">
            <v>8</v>
          </cell>
          <cell r="L29">
            <v>8</v>
          </cell>
          <cell r="M29">
            <v>3616200</v>
          </cell>
        </row>
        <row r="30">
          <cell r="C30">
            <v>25</v>
          </cell>
          <cell r="D30" t="str">
            <v>Chất chuẩn máy xét nghiệm huyết học mức thấp</v>
          </cell>
          <cell r="E30" t="str">
            <v>Chất chuẩn máy xét nghiệm huyết học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v>
          </cell>
          <cell r="F30" t="str">
            <v>3.0 mLx 1</v>
          </cell>
          <cell r="G30" t="str">
            <v>Lọ</v>
          </cell>
          <cell r="I30">
            <v>24</v>
          </cell>
          <cell r="J30">
            <v>0</v>
          </cell>
          <cell r="K30">
            <v>10</v>
          </cell>
          <cell r="L30">
            <v>10</v>
          </cell>
          <cell r="M30">
            <v>3600000</v>
          </cell>
        </row>
        <row r="31">
          <cell r="C31">
            <v>26</v>
          </cell>
          <cell r="D31" t="str">
            <v>Chất chuẩn máy xét nghiệm huyết học mức trung bình</v>
          </cell>
          <cell r="E31" t="str">
            <v>Chất chuẩn máy xét nghiệm huyết học mức trung bình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v>
          </cell>
          <cell r="F31" t="str">
            <v>3.0 mL x 1</v>
          </cell>
          <cell r="G31" t="str">
            <v>Lọ</v>
          </cell>
          <cell r="I31">
            <v>24</v>
          </cell>
          <cell r="J31">
            <v>0</v>
          </cell>
          <cell r="K31">
            <v>10</v>
          </cell>
          <cell r="L31">
            <v>10</v>
          </cell>
          <cell r="M31">
            <v>3600000</v>
          </cell>
        </row>
        <row r="32">
          <cell r="C32">
            <v>27</v>
          </cell>
          <cell r="D32" t="str">
            <v>Chất chuẩn máy xét nghiệm huyết học mức cao</v>
          </cell>
          <cell r="E32" t="str">
            <v>Chất chuẩn máy xét nghiệm huyết học mức cao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v>
          </cell>
          <cell r="F32" t="str">
            <v>3.0mLx 1</v>
          </cell>
          <cell r="G32" t="str">
            <v>Lọ</v>
          </cell>
          <cell r="I32">
            <v>24</v>
          </cell>
          <cell r="J32">
            <v>0</v>
          </cell>
          <cell r="K32">
            <v>10</v>
          </cell>
          <cell r="L32">
            <v>10</v>
          </cell>
          <cell r="M32">
            <v>3600000</v>
          </cell>
        </row>
        <row r="33">
          <cell r="C33">
            <v>28</v>
          </cell>
          <cell r="D33" t="str">
            <v>Thuốc thử phát hiện kháng thể anti-HCV</v>
          </cell>
          <cell r="E33" t="str">
            <v xml:space="preserve">Hóa chất phát hiện kháng thể anti-HCV trong huyết thanh hoặc huyết tương trên hệ thống miễn dịch tự động. Bao gồm:
- Hóa chất R1: chứa kháng nguyên HCV được đánh dấu Biotin
- Hóa chất R2: chứa hạt từ tính được phủ bởi kháng nguyên HCV
- Hóa chất R3: chứa kháng thể đơn dòng IgG anti-human được đánh dấu ALP
Kết quả:
- Dương tính: C.O.I ≥ 1.0
- Âm tính: C.O.I ≤ 1.0
Tiêu chuẩn chất lượng: ISO 13485 
Hộp ≥ 100 test
</v>
          </cell>
          <cell r="F33" t="str">
            <v>100 tests</v>
          </cell>
          <cell r="G33" t="str">
            <v>Hộp</v>
          </cell>
          <cell r="I33">
            <v>70</v>
          </cell>
          <cell r="J33">
            <v>0</v>
          </cell>
          <cell r="K33">
            <v>15</v>
          </cell>
          <cell r="L33">
            <v>15</v>
          </cell>
          <cell r="M33">
            <v>8500000</v>
          </cell>
        </row>
        <row r="34">
          <cell r="C34">
            <v>29</v>
          </cell>
          <cell r="D34" t="str">
            <v>Thuốc thử dùng để phát hiện kháng thể anti-TP</v>
          </cell>
          <cell r="E34" t="str">
            <v>Hóa chất phát hiện Anti-TP (TPAb) trong huyết tương hoặc huyết thanh trên hệ thống miễn dịch tự động. Bao gồm: 
Hóa chất R1: chứa kháng nguyên TP tái tổ hợp (Tp15,17,47kDa) được đánh dấu biotin
Hóa chất R2: chứa hạt từ tính được phủ streptavidin
Hóa chất R3: chứa kháng nguyên TP tái tổ hợp (Tp15,17,47kDa) được đánh dấu ALP
Tiêu chuẩn chất lượng: ISO 13485.
Hộp ≥ 100 test</v>
          </cell>
          <cell r="F34" t="str">
            <v>100 tests</v>
          </cell>
          <cell r="G34" t="str">
            <v>Hộp</v>
          </cell>
          <cell r="I34">
            <v>70</v>
          </cell>
          <cell r="J34">
            <v>0</v>
          </cell>
          <cell r="K34">
            <v>15</v>
          </cell>
          <cell r="L34">
            <v>15</v>
          </cell>
          <cell r="M34">
            <v>5180000</v>
          </cell>
        </row>
        <row r="35">
          <cell r="C35">
            <v>30</v>
          </cell>
          <cell r="D35" t="str">
            <v>Thuốc thử dùng để đo HbsAg</v>
          </cell>
          <cell r="E35" t="str">
            <v>Hóa chất xét nghiệm phát hiện kháng nguyên bề mặt viêm gan B trong huyết thanh hoặc huyết tương trên hệ thống miễn dịch tự động. Dải đo: 0.03 - 2,500 IU/mL
Bao gồm:
- Hóa chất R1: chứa kháng thể đơn dòng (chuột) anti-HBs được đánh dấu với biotin
- Thuốc thử R2
- Hóa chất R3: chứa kháng thể đơn dòng (chuột) anti-HBs được đánh dấu ALP
Kết quả:
- Dương tính: ≥ 0.03 IU/mL
- Âm tính: ≤ 0.03 IU/mL.  
Tiêu chuẩn chất lượng: ISO 13485
Hộp ≥ 100 test</v>
          </cell>
          <cell r="F35" t="str">
            <v>100 tests</v>
          </cell>
          <cell r="G35" t="str">
            <v>Hộp</v>
          </cell>
          <cell r="I35">
            <v>70</v>
          </cell>
          <cell r="J35">
            <v>0</v>
          </cell>
          <cell r="K35">
            <v>15</v>
          </cell>
          <cell r="L35">
            <v>15</v>
          </cell>
          <cell r="M35">
            <v>3110000</v>
          </cell>
        </row>
        <row r="36">
          <cell r="C36">
            <v>31</v>
          </cell>
          <cell r="D36" t="str">
            <v>Thuốc thử phát hiện kháng thể HIV-1, kháng thể HIV-2 và kháng nguyên HIV-1p24</v>
          </cell>
          <cell r="E36" t="str">
            <v>Hóa chất xét nghiệm phát hiện kháng thể anti-HIV-1, anti-HIV-2, kháng nguyên HIV-1 p24 trong huyết thanh hoặc huyết tương trên hệ thống miễn dịch tự động. Bao gồm: 
- Hóa chất R1: chứa kháng thể đơn dòng (người) anti-HIV-1p24 được đánh dấu với biotin 
- Hóa chất R2: chứa hạt từ tính được phủ HIV antigen
- Hóa chất R3: chứa kháng thể đơn dòng (người) anti-HIV-1p24 được đánh dấu ALP  và HIV antigen được đánh dấu ALP 
Kết quả:
- Dương tính: ≥ 1.0 C.O.I
- Âm tính: ≤ 1.0 C.O.I; 
Tiêu chuẩn chất lượng: ISO 13485
Hộp ≥ 50 test</v>
          </cell>
          <cell r="F36" t="str">
            <v>50 tests</v>
          </cell>
          <cell r="G36" t="str">
            <v>Hộp</v>
          </cell>
          <cell r="I36">
            <v>140</v>
          </cell>
          <cell r="J36">
            <v>0</v>
          </cell>
          <cell r="K36">
            <v>30</v>
          </cell>
          <cell r="L36">
            <v>30</v>
          </cell>
          <cell r="M36">
            <v>2500000</v>
          </cell>
        </row>
        <row r="37">
          <cell r="C37">
            <v>32</v>
          </cell>
          <cell r="D37" t="str">
            <v>Chất hiệu chuẩn cho xét nghiệm Anti-HCV</v>
          </cell>
          <cell r="E37" t="str">
            <v>Bộ hiệu chuẩn cho xét nghiệm anti HCV gồm hai mức nồng độ: âm tính và dương tính. mức dương tính có chứa huyết thanh của người.
Bảo quản ở 2-8 độ C
Hạn sử dụng 90 ngày sau mở nắp
Hộp ≥ 1mL x 1 x 2 level</v>
          </cell>
          <cell r="F37" t="str">
            <v>1mL x 1 x 2 level</v>
          </cell>
          <cell r="G37" t="str">
            <v>Hộp</v>
          </cell>
          <cell r="I37">
            <v>6</v>
          </cell>
          <cell r="J37">
            <v>0</v>
          </cell>
          <cell r="K37">
            <v>1</v>
          </cell>
          <cell r="L37">
            <v>1</v>
          </cell>
          <cell r="M37">
            <v>1400000</v>
          </cell>
        </row>
        <row r="38">
          <cell r="C38">
            <v>33</v>
          </cell>
          <cell r="D38" t="str">
            <v>Chất hiệu chuẩn cho xét nghiệm Anti-TP</v>
          </cell>
          <cell r="E38" t="str">
            <v>Bộ hiệu chuẩn cho xét nghiệm anti TP gồm hai mức nồng độ: âm tính và dương tính. Mức dương tính có chứa huyết thanh người
Bảo quản ở 2-8 độ C
Hạn sử dụng là ≥90 ngày sau khi mở nắp
Không cấp đông
Hộp ≥ 1mL x 1 x 2 level</v>
          </cell>
          <cell r="F38" t="str">
            <v>1mL x 1 x 2 levels</v>
          </cell>
          <cell r="G38" t="str">
            <v>Hộp</v>
          </cell>
          <cell r="I38">
            <v>6</v>
          </cell>
          <cell r="J38">
            <v>0</v>
          </cell>
          <cell r="K38">
            <v>1</v>
          </cell>
          <cell r="L38">
            <v>1</v>
          </cell>
          <cell r="M38">
            <v>5950000</v>
          </cell>
        </row>
        <row r="39">
          <cell r="C39">
            <v>34</v>
          </cell>
          <cell r="D39" t="str">
            <v>Chất hiệu chuẩn cho xét nghiệm HBsAg</v>
          </cell>
          <cell r="E39" t="str">
            <v>Bộ hiệu chuẩn cho xét nghiệm HbsAg gồm 6 mức nồng độ có khoảng giá trị từ 0 - 2,500 IU/mL. Mỗi mức nồng độ tối thiểu 1mL, trong đó 5 mức có chứa HbsAg tái tổ hợp và không chứa bất kỳ thành phần nào có dẫn xuất từ người
Hộp ≥ 1ml x 1 x 6 level</v>
          </cell>
          <cell r="F39" t="str">
            <v>1mL x 1 x 6 level</v>
          </cell>
          <cell r="G39" t="str">
            <v>Hộp</v>
          </cell>
          <cell r="I39">
            <v>6</v>
          </cell>
          <cell r="J39">
            <v>0</v>
          </cell>
          <cell r="K39">
            <v>1</v>
          </cell>
          <cell r="L39">
            <v>1</v>
          </cell>
          <cell r="M39">
            <v>2800000</v>
          </cell>
        </row>
        <row r="40">
          <cell r="C40">
            <v>35</v>
          </cell>
          <cell r="D40" t="str">
            <v>Chất hiệu chuẩn cho xét nghiệm HIV Ag+Ab</v>
          </cell>
          <cell r="E40" t="str">
            <v>Bộ hiệu chuẩn cho xét nghiệm phát hiện cả kháng nguyên và kháng thể HIV gồm hai mức nồng độ: âm tính và dương tính.
Bảo quản ở 2-8 độ C
Hạn sử dụng là ≥ 90 ngày sau mở nắp
Không cấp đông
Hộp ≥ 1ml x 1 x 2 level</v>
          </cell>
          <cell r="F40" t="str">
            <v>1mL x 1 x 2 level</v>
          </cell>
          <cell r="G40" t="str">
            <v>Hộp</v>
          </cell>
          <cell r="I40">
            <v>6</v>
          </cell>
          <cell r="J40">
            <v>0</v>
          </cell>
          <cell r="K40">
            <v>1</v>
          </cell>
          <cell r="L40">
            <v>1</v>
          </cell>
          <cell r="M40">
            <v>2800000</v>
          </cell>
        </row>
        <row r="41">
          <cell r="C41">
            <v>36</v>
          </cell>
          <cell r="D41" t="str">
            <v>Chất kiểm chuẩn cho các xét nghiệm HBs Antigen, HCV antibody, TP antibody</v>
          </cell>
          <cell r="E41" t="str">
            <v>Bộ vật liệu kiểm chuẩn có chứa kháng nguyên HBs, kháng thể HCV, kháng thể TP gồm mức cao và mức thấp (tương ứng mức 1 và mức 2)
Hộp ≥ 3mL x 3 x 2 levels</v>
          </cell>
          <cell r="F41" t="str">
            <v>3mL x 3 x 2 levels</v>
          </cell>
          <cell r="G41" t="str">
            <v>Hộp</v>
          </cell>
          <cell r="I41">
            <v>14</v>
          </cell>
          <cell r="J41">
            <v>0</v>
          </cell>
          <cell r="K41">
            <v>2</v>
          </cell>
          <cell r="L41">
            <v>2</v>
          </cell>
          <cell r="M41">
            <v>2100000</v>
          </cell>
        </row>
        <row r="42">
          <cell r="C42">
            <v>37</v>
          </cell>
          <cell r="D42" t="str">
            <v>Chất kiểm chuẩn cho xét nghiệm HIV</v>
          </cell>
          <cell r="E42" t="str">
            <v>Bộ vật liệu kiểm chuẩn cho xét nghiệm HIV gồm 3 mức nồng độ.
Trong đó gồm có: 
- 1 mức âm tính với HIV
- 1 mức dương tính với kháng nguyên HIV
- 1 mức dương tính với kháng thể HIV
Vật liệu kiểm soát dương tính với kháng nguyên HIV không chứa thành phần có nguồn gốc từ con người. Vật liệu kiểm soát dương tính với kháng thể HIV có nguồn gốc từ con người.
Bảo quản ở 2-8 độ C
Ổn định ≥90 ngày sau khi mở nắp ở 2-8 độ C
Hộp ≥ 3ml x 3 x 2 level</v>
          </cell>
          <cell r="F42" t="str">
            <v>3mL x 2 x 3 levels</v>
          </cell>
          <cell r="G42" t="str">
            <v>Hộp</v>
          </cell>
          <cell r="I42">
            <v>14</v>
          </cell>
          <cell r="J42">
            <v>0</v>
          </cell>
          <cell r="K42">
            <v>3</v>
          </cell>
          <cell r="L42">
            <v>3</v>
          </cell>
          <cell r="M42">
            <v>4250000</v>
          </cell>
        </row>
        <row r="43">
          <cell r="C43">
            <v>38</v>
          </cell>
          <cell r="D43" t="str">
            <v>Bộ hóa chất nền cho xét nghiệm miễn dịch</v>
          </cell>
          <cell r="E43" t="str">
            <v>Bộ thuốc thử cơ chất cho phản ứng miễn dịch có chứa: Disodium 2-chloro-5-(4-methoxyspiro{1,2-dioxetane-3,2'-(5'-chloro)-tricyclo[3.3.1.13,7 ]decan}-4-yl)-1-phenylphosphate.
Hộp ≥ 1 x 40ml, 1 x 70ml</v>
          </cell>
          <cell r="F43" t="str">
            <v>R4: 40ml x 1, R5: 70ml x 1</v>
          </cell>
          <cell r="G43" t="str">
            <v>Hộp</v>
          </cell>
          <cell r="I43">
            <v>43</v>
          </cell>
          <cell r="J43">
            <v>0</v>
          </cell>
          <cell r="K43">
            <v>9</v>
          </cell>
          <cell r="L43">
            <v>9</v>
          </cell>
          <cell r="M43">
            <v>3960000</v>
          </cell>
        </row>
        <row r="44">
          <cell r="C44">
            <v>39</v>
          </cell>
          <cell r="D44" t="str">
            <v>Dung dịch rửa phân tách trong phản ứng miễn dịch</v>
          </cell>
          <cell r="E44" t="str">
            <v>Dung dịch phân tách dùng cho máy phân tích miễn dịch, thành phần: Surfactant (Tween20) ≥ 0.1%.
Hộp ≥ 10L</v>
          </cell>
          <cell r="F44" t="str">
            <v>10L x 1</v>
          </cell>
          <cell r="G44" t="str">
            <v>Hộp</v>
          </cell>
          <cell r="I44">
            <v>17</v>
          </cell>
          <cell r="J44">
            <v>0</v>
          </cell>
          <cell r="K44">
            <v>4</v>
          </cell>
          <cell r="L44">
            <v>4</v>
          </cell>
          <cell r="M44">
            <v>840000</v>
          </cell>
        </row>
        <row r="45">
          <cell r="C45">
            <v>40</v>
          </cell>
          <cell r="D45" t="str">
            <v>Dung dịch rửa đường ống</v>
          </cell>
          <cell r="E45" t="str">
            <v>Dung dịch rửa đường ống dùng cho máy phân tích miễn dịch, thành phần: đệm TRIS ≥ 0.2%.
Hộp ≥ 10L</v>
          </cell>
          <cell r="F45" t="str">
            <v>10 L x 1</v>
          </cell>
          <cell r="G45" t="str">
            <v>Hộp</v>
          </cell>
          <cell r="K45">
            <v>33</v>
          </cell>
          <cell r="L45">
            <v>33</v>
          </cell>
          <cell r="M45">
            <v>466667</v>
          </cell>
        </row>
        <row r="46">
          <cell r="C46">
            <v>41</v>
          </cell>
          <cell r="D46" t="str">
            <v>Dung dịch rửa kim hút</v>
          </cell>
          <cell r="E46" t="str">
            <v>Dung dịch rửa kim hút hóa chất cho máy phân tích miễn dịch, thành phần: Sodium hypochlorite ≥ 3.5%.
Hộp ≥ 250mL x 2</v>
          </cell>
          <cell r="F46" t="str">
            <v>250mL x 2</v>
          </cell>
          <cell r="G46" t="str">
            <v>Hộp</v>
          </cell>
          <cell r="K46">
            <v>7</v>
          </cell>
          <cell r="L46">
            <v>7</v>
          </cell>
          <cell r="M46">
            <v>641970</v>
          </cell>
        </row>
        <row r="47">
          <cell r="C47">
            <v>42</v>
          </cell>
          <cell r="D47" t="str">
            <v xml:space="preserve">Đầu côn </v>
          </cell>
          <cell r="E47" t="str">
            <v>Đầu côn dùng một lần dùng cho máy miễn dịch hóa phát quang gắn enzym.
Hộp ≥ 500 cái x 10</v>
          </cell>
          <cell r="F47" t="str">
            <v>500 cái x 10</v>
          </cell>
          <cell r="G47" t="str">
            <v>Hộp</v>
          </cell>
          <cell r="K47">
            <v>1</v>
          </cell>
          <cell r="L47">
            <v>1</v>
          </cell>
          <cell r="M47">
            <v>14650000</v>
          </cell>
        </row>
        <row r="48">
          <cell r="C48">
            <v>43</v>
          </cell>
          <cell r="D48" t="str">
            <v>Cóng phản ứng</v>
          </cell>
          <cell r="E48" t="str">
            <v>Dùng cho máy miễn dịch hóa phát quang gắn enzym.
Hộp ≥ 500 cái x 10</v>
          </cell>
          <cell r="F48" t="str">
            <v>500 cái x 10</v>
          </cell>
          <cell r="G48" t="str">
            <v>Hộp</v>
          </cell>
          <cell r="K48">
            <v>1</v>
          </cell>
          <cell r="L48">
            <v>1</v>
          </cell>
          <cell r="M48">
            <v>5865000</v>
          </cell>
        </row>
        <row r="49">
          <cell r="C49">
            <v>44</v>
          </cell>
          <cell r="D49" t="str">
            <v>Dung dịch lực ion yếu pha loãng hồng cầu</v>
          </cell>
          <cell r="E49" t="str">
            <v>Dung dịch đệm lực ion thấp, với nồng độ Natri clorid thích hợp, hữu ích trong các xét nghiệm huyết thanh học.
- Bảo quản: 2 - 8 độ C; không để đông lạnh.
- Tiêu chuẩn chất lượng: ISO 13485, chai ≥250 ml</v>
          </cell>
          <cell r="F49" t="str">
            <v>250ml/ chai</v>
          </cell>
          <cell r="G49" t="str">
            <v>Chai</v>
          </cell>
          <cell r="I49">
            <v>130</v>
          </cell>
          <cell r="J49">
            <v>48</v>
          </cell>
          <cell r="K49">
            <v>35</v>
          </cell>
          <cell r="L49">
            <v>35</v>
          </cell>
          <cell r="M49">
            <v>892500</v>
          </cell>
        </row>
        <row r="50">
          <cell r="C50">
            <v>45</v>
          </cell>
          <cell r="D50" t="str">
            <v>Dung dịch rửa kim NaOH</v>
          </cell>
          <cell r="E50" t="str">
            <v>Dung dịch dùng khử trùng kim hút. Thành phần:  Sodium hydroxide (0~1%); Nước (≥ 99%).
Chai ≥ 1 lít</v>
          </cell>
          <cell r="F50" t="str">
            <v>Chai 1 lít</v>
          </cell>
          <cell r="G50" t="str">
            <v>Chai</v>
          </cell>
          <cell r="I50">
            <v>15</v>
          </cell>
          <cell r="J50">
            <v>4</v>
          </cell>
          <cell r="K50">
            <v>6</v>
          </cell>
          <cell r="L50">
            <v>6</v>
          </cell>
          <cell r="M50">
            <v>902000</v>
          </cell>
        </row>
        <row r="51">
          <cell r="C51">
            <v>46</v>
          </cell>
          <cell r="D51" t="str">
            <v>Gel card 6 giếng làm định nhóm máu bằng 2 phương pháp huyết thanh và hồng cầu mẫu</v>
          </cell>
          <cell r="E51" t="str">
            <v>Gel card 6 giếng gồm: Từ cột 1 - 3: Anti A (dòng 11H5) – Anti B (dòng 6F9) – Anti  D (IgM) (VI-) (dòng P3x61+ TH-28) dùng để định nhóm máu xuôi (phương pháp huyết thanh mẫu); Từ cột 4 - 6: chứa gel trung tính, cột 4 (Ctrl) để làm chứng âm, cột 5 (A1) và cột 6 (B) để định nhóm máu ngược (phương pháp hồng cầu mẫu)
- Bảo quản  4 - 25 độ C.
- Tiêu chuẩn chất lượng: ISO 13485
Hộp ≥ 24 card</v>
          </cell>
          <cell r="F51" t="str">
            <v>24 card/ hộp</v>
          </cell>
          <cell r="G51" t="str">
            <v>Card</v>
          </cell>
          <cell r="I51">
            <v>35000</v>
          </cell>
          <cell r="J51">
            <v>16000</v>
          </cell>
          <cell r="K51">
            <v>12960</v>
          </cell>
          <cell r="L51">
            <v>12960</v>
          </cell>
          <cell r="M51">
            <v>47145</v>
          </cell>
        </row>
        <row r="52">
          <cell r="C52">
            <v>47</v>
          </cell>
          <cell r="D52" t="str">
            <v>Khay giếng sâu pha loãng</v>
          </cell>
          <cell r="E52" t="str">
            <v>Khay ≥96 giếng dùng pha loãng hồng cầu. Kích thước khoảng 121,9mm x 84,8mm x 30,1mm.
- Tiêu chuẩn chất lượng: ISO</v>
          </cell>
          <cell r="F52" t="str">
            <v>96 giếng/ khay</v>
          </cell>
          <cell r="G52" t="str">
            <v>khay</v>
          </cell>
          <cell r="I52">
            <v>15</v>
          </cell>
          <cell r="J52">
            <v>4</v>
          </cell>
          <cell r="K52">
            <v>8</v>
          </cell>
          <cell r="L52">
            <v>8</v>
          </cell>
          <cell r="M52">
            <v>189000</v>
          </cell>
        </row>
        <row r="53">
          <cell r="C53">
            <v>48</v>
          </cell>
          <cell r="D53" t="str">
            <v>Gel card 6 giếng xét nghiệm trong môi trường muối</v>
          </cell>
          <cell r="E53" t="str">
            <v>Gel card 6 giếng, mỗi giếng chứa gel trong dung dịch đệm thích hợp; Dùng làm phản ứng hòa hợp, sàng lọc và định danh KTBT, định nhóm máu theo phương pháp hồng cầu mẫu.
- Bảo quản  4 - 25 độ C.
- Tiêu chuẩn chất lượng: ISO 13485</v>
          </cell>
          <cell r="F53" t="str">
            <v>24 card/ hộp</v>
          </cell>
          <cell r="G53" t="str">
            <v>Card</v>
          </cell>
          <cell r="I53">
            <v>1150</v>
          </cell>
          <cell r="J53">
            <v>576</v>
          </cell>
          <cell r="K53">
            <v>240</v>
          </cell>
          <cell r="L53">
            <v>240</v>
          </cell>
          <cell r="M53">
            <v>73500</v>
          </cell>
        </row>
        <row r="54">
          <cell r="C54">
            <v>49</v>
          </cell>
          <cell r="D54" t="str">
            <v>Gel card 6 giếng xét nghiệm sàng lọc, định danh KTBT và làm phản ứng hòa hợp</v>
          </cell>
          <cell r="E54" t="str">
            <v>Gel card 6 giếng, mỗi giếng chứa kháng thể Anti Human IgG và kháng thể đơn dòng Anti C3d (dòng 12011D10). Dùng làm xét nghiệm Coombs trực tiếp; Coombs gián tiếp bao gồm phản ứng hòa hợp, sàng lọc và định danh KTBT.
- Bảo quản  4 - 25 độ C;
- Tiêu chuẩn chất lượng: ISO 13485</v>
          </cell>
          <cell r="F54" t="str">
            <v>24 card/ hộp</v>
          </cell>
          <cell r="G54" t="str">
            <v>Card</v>
          </cell>
          <cell r="I54">
            <v>1200</v>
          </cell>
          <cell r="J54">
            <v>576</v>
          </cell>
          <cell r="K54">
            <v>288</v>
          </cell>
          <cell r="L54">
            <v>288</v>
          </cell>
          <cell r="M54">
            <v>75600</v>
          </cell>
        </row>
        <row r="55">
          <cell r="C55">
            <v>50</v>
          </cell>
          <cell r="D55" t="str">
            <v>Gel card 6 giếng làm xét nghiệm bảo đảm hòa hợp miễn dịch truyền máu</v>
          </cell>
          <cell r="E55" t="str">
            <v>Gel card 6 giếng chứa sẵn gel trong dung dịch đệm thích hợp: Từ cột 1 - 3: Anti-A (Dòng 11H5) - Anti-B (Dòng 6F9) - Anti-D (IgM) (VI-) (Dòng P3x61 + TH-28); Từ cột 4 - 6: ENZ (Gel trung tính) – AHG (dòng 12011D10) – AHG (dòng 12011D10) dùng để xác định lại nhóm máu bệnh nhân và nhóm máu túi máu, làm phản ứng hòa hợp truyền máu giữa bệnh nhân và túi máu trong 2 môi trường muối và Coombs ở nhiệt độ 37 độ C
- Bảo quản  4 - 25 độ C.
- Tiêu chuẩn chất lượng: ISO 13485</v>
          </cell>
          <cell r="F55" t="str">
            <v>24 card/ hộp</v>
          </cell>
          <cell r="G55" t="str">
            <v>Card</v>
          </cell>
          <cell r="I55">
            <v>12000</v>
          </cell>
          <cell r="J55">
            <v>5760</v>
          </cell>
          <cell r="K55">
            <v>5040</v>
          </cell>
          <cell r="L55">
            <v>5040</v>
          </cell>
          <cell r="M55">
            <v>61950</v>
          </cell>
        </row>
        <row r="56">
          <cell r="C56">
            <v>51</v>
          </cell>
          <cell r="D56" t="str">
            <v>Thẻ định nhóm máu đầu giường</v>
          </cell>
          <cell r="E56" t="str">
            <v>Thành phần: Ô anti A chứa dung dịch đệm photphat và kháng thể đơn dòng Anti A IgM dòng Birma-1 (Hiệu giá ≥ 1:32); Ô anti B chứa dung dịch đệm photphat và kháng thể đơn dòng Anti B IgM dòng LB-2 (Hiệu giá ≥ 1:32); Ô control chỉ chứa dung dịch đệm phosphat.
- Thiết kế 2 test nằm cạnh nhau, thuận tiện khi viết thông tin, không chạm vào hóa chất trên thẻ.
- Bảo quản 5 - 37 độ C, chịu được nhiệt độ lên tới 65 độ C trong không quá 6 tuần.
- Tiêu chuẩn chất lượng: ISO, FDA</v>
          </cell>
          <cell r="F56" t="str">
            <v>200 thẻ/ túi</v>
          </cell>
          <cell r="G56" t="str">
            <v>Thẻ</v>
          </cell>
          <cell r="I56">
            <v>24000</v>
          </cell>
          <cell r="J56">
            <v>4800</v>
          </cell>
          <cell r="K56">
            <v>9000</v>
          </cell>
          <cell r="L56">
            <v>9000</v>
          </cell>
          <cell r="M56">
            <v>14910</v>
          </cell>
        </row>
        <row r="57">
          <cell r="C57">
            <v>52</v>
          </cell>
          <cell r="D57" t="str">
            <v>Test phát hiện kháng thể và kháng nguyên virus HIV trong huyết thanh hoặc huyết tương người</v>
          </cell>
          <cell r="E57" t="str">
            <v>Đạt tiêu chuẩn WHO. Diluent; ProClin 300; Control-; Control+; Conjugate; Conjugate Dil; Substrate: dung dịch 3,3 ', 5,5'- tetramethylbenzidine; Substrate Dil: trisodium citrate và hydrogen peroxide; Wash fluid: Glycine/Borate, Bronidox.</v>
          </cell>
          <cell r="F57" t="str">
            <v>Hộp 96 test</v>
          </cell>
          <cell r="G57" t="str">
            <v>Test</v>
          </cell>
          <cell r="I57">
            <v>8000</v>
          </cell>
          <cell r="J57">
            <v>2380</v>
          </cell>
          <cell r="K57">
            <v>3744</v>
          </cell>
          <cell r="L57">
            <v>3744</v>
          </cell>
          <cell r="M57">
            <v>50820</v>
          </cell>
        </row>
        <row r="58">
          <cell r="C58">
            <v>53</v>
          </cell>
          <cell r="D58" t="str">
            <v>Test phát hiện kháng nguyên bề mặt viêm gan B trong huyết thanh hoặc huyết tương người</v>
          </cell>
          <cell r="E58" t="str">
            <v>Đạt tiêu chuẩn WHO. Diluent, ProClin 300; Control-; Control+; Conjugate; Substrate; dung dịch 3,3 ', 5,5'- tetramethylbenzidine; Substrate Dil; trisodium citrate và hydrogen peroxide; Wash fluid; Glycine/Borate, Bronidox. Tương thích EDCNet của NRL.
Hộp ≥ 96 test
Tương thích với hệ thống máy ELISA tại bệnh viện</v>
          </cell>
          <cell r="F58" t="str">
            <v>Hộp 96 test</v>
          </cell>
          <cell r="G58" t="str">
            <v>Hộp</v>
          </cell>
          <cell r="I58">
            <v>85</v>
          </cell>
          <cell r="J58">
            <v>42</v>
          </cell>
          <cell r="K58">
            <v>39</v>
          </cell>
          <cell r="L58">
            <v>39</v>
          </cell>
          <cell r="M58">
            <v>3969000</v>
          </cell>
        </row>
        <row r="59">
          <cell r="C59">
            <v>54</v>
          </cell>
          <cell r="D59" t="str">
            <v>Test phát hiện kháng thể viêm gan C trong huyết thanh hoặc huyết tương người</v>
          </cell>
          <cell r="E59" t="str">
            <v>Đạt tiêu chuẩn WHO. Coated Wells with purified HCV antigens; Sample Diluent; Negative Control; Anti-HCV Positive Control; Conjugate Diluent; Conjugate 1x freeze dried antibody; Substrate Diluent; Substrate Concentrate; Wash Fluid
Tương thích EDCNet của NRL.
Hộp ≥ 96 test
Tương thích với hệ thống máy ELISA tại bệnh viện</v>
          </cell>
          <cell r="F59" t="str">
            <v>Hộp 96 test</v>
          </cell>
          <cell r="G59" t="str">
            <v>Hộp</v>
          </cell>
          <cell r="I59">
            <v>85</v>
          </cell>
          <cell r="J59">
            <v>42</v>
          </cell>
          <cell r="K59">
            <v>39</v>
          </cell>
          <cell r="L59">
            <v>39</v>
          </cell>
          <cell r="M59">
            <v>11161500</v>
          </cell>
        </row>
        <row r="60">
          <cell r="C60">
            <v>55</v>
          </cell>
          <cell r="D60" t="str">
            <v>Kít phát hiện kháng thể kháng vi khuẩn Giang mai</v>
          </cell>
          <cell r="E60" t="str">
            <v>Phát hiện kháng thể kháng Treponema pallidum
Loại mẫu: Huyết thanh, huyết tương
Test Cells: Avian erythrocytes coated with antigens of T. pallidum
Control Cells: Preserved chicken erythrocytes, not coated
Positive control; Negative control
Độ nhạy : 100%
Độ đặc hiệu: 100%
Tương thích với hệ thống máy ELISA tại bệnh viện</v>
          </cell>
          <cell r="F60" t="str">
            <v>200 test/hộp</v>
          </cell>
          <cell r="G60" t="str">
            <v>Test</v>
          </cell>
          <cell r="I60">
            <v>35</v>
          </cell>
          <cell r="J60">
            <v>0</v>
          </cell>
          <cell r="K60">
            <v>4000</v>
          </cell>
          <cell r="L60">
            <v>4000</v>
          </cell>
          <cell r="M60">
            <v>11500</v>
          </cell>
        </row>
        <row r="61">
          <cell r="C61">
            <v>56</v>
          </cell>
          <cell r="D61" t="str">
            <v>Anti A (IgM)</v>
          </cell>
          <cell r="E61" t="str">
            <v>Anti-A kháng thể đơn dòng dẫn xuất từ tế bào dòng lai (CCS) A500100 1,0ml. ISO-13485
- Hiệu giá: ≥ 1: 512
- Độ nhạy và độ đặc hiệu: 100%
- Tiêu chuẩn chất lượng: ISO 13485
Lọ ≥ 10ml</v>
          </cell>
          <cell r="F61" t="str">
            <v>10 ml/ Lọ</v>
          </cell>
          <cell r="G61" t="str">
            <v>Lọ</v>
          </cell>
          <cell r="K61">
            <v>120</v>
          </cell>
          <cell r="L61">
            <v>120</v>
          </cell>
          <cell r="M61">
            <v>68040</v>
          </cell>
        </row>
        <row r="62">
          <cell r="C62">
            <v>57</v>
          </cell>
          <cell r="D62" t="str">
            <v>Anti AB (IgM)</v>
          </cell>
          <cell r="E62" t="str">
            <v>Kháng thể đơn dòng Anti A,B (dòng lai CCS A-5E10; B-2D7)
- Hiệu giá ≥ 1:256
- Độ đặc hiệu: 100%
- Bảo quản ở 2 - 8 độ C, không để đông lạnh.
- Tiêu chuẩn chất lượng: ISO 13485
Lọ ≥ 10ml</v>
          </cell>
          <cell r="F62" t="str">
            <v>10 ml/ Lọ</v>
          </cell>
          <cell r="G62" t="str">
            <v>Lọ</v>
          </cell>
          <cell r="K62">
            <v>120</v>
          </cell>
          <cell r="L62">
            <v>120</v>
          </cell>
          <cell r="M62">
            <v>72500</v>
          </cell>
        </row>
        <row r="63">
          <cell r="C63">
            <v>58</v>
          </cell>
          <cell r="D63" t="str">
            <v>Anti B (IgM)</v>
          </cell>
          <cell r="E63" t="str">
            <v>Anti-B kháng thể đơn dòng dẫn xuất từ tế bào dòng lai (CCS) B501100 1,0ml. ISO-13485
- Hiệu giá: ≥ 1: 256
- Độ nhạy và độ đặc hiệu: 100%
- Tiêu chuẩn chất lượng: ISO 13485
Lọ ≥ 10ml</v>
          </cell>
          <cell r="F63" t="str">
            <v>10 ml/ Lọ</v>
          </cell>
          <cell r="G63" t="str">
            <v>Lọ</v>
          </cell>
          <cell r="K63">
            <v>120</v>
          </cell>
          <cell r="L63">
            <v>120</v>
          </cell>
          <cell r="M63">
            <v>74550</v>
          </cell>
        </row>
        <row r="64">
          <cell r="C64">
            <v>59</v>
          </cell>
          <cell r="D64" t="str">
            <v>Anti D (IgM+IgG)</v>
          </cell>
          <cell r="E64" t="str">
            <v>Kháng thể đơn dòng có dẫn xuất từ tế bào dòng lai (CCS) Anti-D BS225 
Hiệu giá ≥ 1:256
- Độ đặc hiệu: 100%
- Bảo quản 2 - 8 độ C; không để đông lạnh
- Tiêu chuẩn chất lượng: ISO 13485
Lọ ≥ 10ml</v>
          </cell>
          <cell r="F64" t="str">
            <v>10 ml/ Lọ</v>
          </cell>
          <cell r="G64" t="str">
            <v>Lọ</v>
          </cell>
          <cell r="K64">
            <v>120</v>
          </cell>
          <cell r="L64">
            <v>120</v>
          </cell>
          <cell r="M64">
            <v>131250</v>
          </cell>
        </row>
        <row r="65">
          <cell r="C65">
            <v>60</v>
          </cell>
          <cell r="D65" t="str">
            <v>Chất chuẩn dùng cho XN định lượng Anti Xa</v>
          </cell>
          <cell r="E65" t="str">
            <v>Hóa chất dùng để hiệu chuẩn cho XN đông máu Heparin ≥ 3 mức. 
Dạng Bột khô. Thời gian ổn định ≥ 2 ngày nhiệt độ 2-8 độ C và ≥ 1 ngày nhiệt độ 15 độ C trên máy
Hộp ≥ 3x1ml+3x1ml+3x1ml
Tương thích với hệ thống máy ACL TOP 500, 550 tại Bệnh viện</v>
          </cell>
          <cell r="F65" t="str">
            <v>3x1ml+3x1ml+3x1ml/Hộp</v>
          </cell>
          <cell r="G65" t="str">
            <v>Hộp</v>
          </cell>
          <cell r="J65">
            <v>1</v>
          </cell>
          <cell r="K65">
            <v>3</v>
          </cell>
          <cell r="L65">
            <v>3</v>
          </cell>
          <cell r="M65">
            <v>12765900</v>
          </cell>
        </row>
        <row r="66">
          <cell r="C66">
            <v>61</v>
          </cell>
          <cell r="D66" t="str">
            <v xml:space="preserve">Chất kiểm chứng dùng cho XN định lượng Anti Xa </v>
          </cell>
          <cell r="E66" t="str">
            <v>Hóa chất dùng để kiểm chuẩn cho XN xác định Heparin trọng lượng phân tử thấp trong dải đo thấp và dải đo cao trên máy phân tích đông máu. Dạng Bột khô. Thời gian ổn định ≥ 2 ngày nhiệt độ 2-8 độ C , ≥  1 ngày nhiệt độ 15 độ C trên máy. Gồm: 1 lọ ≥1ml mức thấp và 1 lọ ≥1ml mức cao trong 1 hộp
Hộp ≥ 5x1ml+5x1ml
Tương thích với hệ thống máy ACL TOP 500, 550 tại Bệnh viện</v>
          </cell>
          <cell r="F66" t="str">
            <v>5x1ml+5x1ml/Hộp</v>
          </cell>
          <cell r="G66" t="str">
            <v>hộp</v>
          </cell>
          <cell r="J66">
            <v>1</v>
          </cell>
          <cell r="K66">
            <v>2</v>
          </cell>
          <cell r="L66">
            <v>2</v>
          </cell>
          <cell r="M66">
            <v>7095900</v>
          </cell>
        </row>
        <row r="67">
          <cell r="C67">
            <v>62</v>
          </cell>
          <cell r="D67" t="str">
            <v>Hóa chất dùng cho XN định lượng Anti Xa</v>
          </cell>
          <cell r="E67" t="str">
            <v>Hóa chất dùng để xác định hoạt độ heparin không phân đoạn hoặc Heparin trọng lượng phân tử thấp trên máy phân tích đông máu, các chất ức chế trực tiếp yếu tố FXa như Rivaroxaban, Apixaban theo phương pháp so màu. Dạng Lỏng. 
Thời gian ổn định Hóa chất Factor Xa ≥ 30 ngày nhiệt độ 2-8 độ C , ≥ 7 ngày nhiệt độ 15 độ C
Hộp ≥ 5x3ml+5x2,5ml
Tương thích với hệ thống máy ACL TOP 500, 550 tại Bệnh viện</v>
          </cell>
          <cell r="F67" t="str">
            <v>5x3ml+5x2,5ml/Hộp</v>
          </cell>
          <cell r="G67" t="str">
            <v>Hộp</v>
          </cell>
          <cell r="J67">
            <v>5</v>
          </cell>
          <cell r="K67">
            <v>5</v>
          </cell>
          <cell r="L67">
            <v>5</v>
          </cell>
          <cell r="M67">
            <v>13516650</v>
          </cell>
        </row>
        <row r="68">
          <cell r="C68">
            <v>63</v>
          </cell>
          <cell r="D68" t="str">
            <v>Hóa chất định lượng Antithrombin</v>
          </cell>
          <cell r="E68" t="str">
            <v>Hóa chất dùng để XN định lượng Antithrombin theo phương pháp so màu trên máy phân tích đông máu. Dạng Lỏng. Thời gian ổn định Hóa chất Factor Xa ≥ 35 ngày nhiệt độ 2-8 độ C , ≥ 2 ngày nhiệt độ 15 độ C
Hộp ≥ 4 Cặp: (4x4.5mL+4x4.5mL)
Tương thích với hệ thống máy ACL TOP 500, 550 tại Bệnh viện</v>
          </cell>
          <cell r="F68" t="str">
            <v>Hộp 4 Cặp: (4x4.5mL+4x4.5mL)</v>
          </cell>
          <cell r="G68" t="str">
            <v>Hộp</v>
          </cell>
          <cell r="J68">
            <v>2</v>
          </cell>
          <cell r="K68">
            <v>3</v>
          </cell>
          <cell r="L68">
            <v>3</v>
          </cell>
          <cell r="M68">
            <v>8856750</v>
          </cell>
        </row>
        <row r="69">
          <cell r="C69">
            <v>64</v>
          </cell>
          <cell r="D69" t="str">
            <v>Chất kiểm chứng dùng cho XN định lượng D-Dimer</v>
          </cell>
          <cell r="E69" t="str">
            <v>Hóa chất dùng để kiểm chuẩn cho XN định lượng D-Dimer (đơn vị: FEU ng/mL) dải đo bình thường và dải đo bất thường trên máy phân tích đông máu. Dạng lỏng. Thời gian ổn định  ≥ 30 ngày nhiệt độ 2-8 độ , ≥  24 giờ nhiệt độ 15 độ trên máy. Gồm: 1 lọ ≥1ml mức bình thường và 1 lọ ≥1ml mức cao
Hộp ≥ 5x1mL+5x1mL
Tương thích với hệ thống máy ACL TOP 500, 550 tại Bệnh viện</v>
          </cell>
          <cell r="F69" t="str">
            <v>5x1mL+5x1mL/hộp</v>
          </cell>
          <cell r="G69" t="str">
            <v>Hộp</v>
          </cell>
          <cell r="J69">
            <v>1</v>
          </cell>
          <cell r="K69">
            <v>2</v>
          </cell>
          <cell r="L69">
            <v>2</v>
          </cell>
          <cell r="M69">
            <v>6607650</v>
          </cell>
        </row>
        <row r="70">
          <cell r="C70">
            <v>65</v>
          </cell>
          <cell r="D70" t="str">
            <v>Hóa chất định lượng D-Dimer</v>
          </cell>
          <cell r="E70" t="str">
            <v>Hóa chất dùng để XN định lượng D-Dimer theo phương pháp miễn dịch độ đục latex trên máy phân tích đông máu, loại trừ thuyên tắc huyết khối tĩnh mạch (VTE).
Ngưỡng ≥ 500 ng/mL, độ nhạy ≥ 99.9%, độ đặc hiệu ≥ 40%, độ tuyến tính 215 - 128000ng/ml (hoặc rộng hơn). Hóa chất kèm theo chất đệm (hoặc chất pha loãng) và chất chuẩn. Dạng lỏng . Độ ổn định sử dụng sau khi hoàn nguyên (hoặc mở nắp): hóa chất Latex ≥ 30 ngày nhiệt độ 2-8 độ C , ≥ 7 ngày nhiệt độ 15 độ C. Gồm: 1 lọ Latex Reagent ≥4ml; 1 lọ Reaction Buffer ≥6ml; 1 lọ D-Dimer Calibrator ≥1ml
Hộp ≥ 3 x 4mL+3 x 6ml+2 x 1ml
Tương thích với hệ thống máy ACL TOP 750 tại bệnh viện</v>
          </cell>
          <cell r="F70" t="str">
            <v>3 x 4mL+3 x 6ml+2 x 1ml/ Hộp</v>
          </cell>
          <cell r="G70" t="str">
            <v>Hộp</v>
          </cell>
          <cell r="I70">
            <v>80</v>
          </cell>
          <cell r="J70">
            <v>39</v>
          </cell>
          <cell r="K70">
            <v>56</v>
          </cell>
          <cell r="L70">
            <v>56</v>
          </cell>
          <cell r="M70">
            <v>22306200</v>
          </cell>
        </row>
        <row r="71">
          <cell r="C71">
            <v>66</v>
          </cell>
          <cell r="D71" t="str">
            <v>Hóa chất xét nghiệm định lượng Fibrinogen</v>
          </cell>
          <cell r="E71" t="str">
            <v>Hóa chất dùng để XN định lượng Fibrinogen, theo phương pháp Clauss trên máy phân tích đông máu. Dạng: bột khô. Độ ổn định sử dụng sau khi hoàn nguyên (hoặc mở nắp) ≥ 3 ngày nhiệt độ 2-8 độ C , ≥ 3 ngày nhiệt độ 15 độ C trên máy
Hộp ≥ 10 x 2ml
Tương thích với hệ thống máy ACL TOP 750 tại bệnh viện</v>
          </cell>
          <cell r="F71" t="str">
            <v>10 x 2ml/Hộp</v>
          </cell>
          <cell r="G71" t="str">
            <v>Hộp</v>
          </cell>
          <cell r="I71">
            <v>130</v>
          </cell>
          <cell r="J71">
            <v>64</v>
          </cell>
          <cell r="K71">
            <v>40</v>
          </cell>
          <cell r="L71">
            <v>40</v>
          </cell>
          <cell r="M71">
            <v>8920800</v>
          </cell>
        </row>
        <row r="72">
          <cell r="C72">
            <v>67</v>
          </cell>
          <cell r="D72" t="str">
            <v>Hóa chất dùng để XN định lượng Protein C</v>
          </cell>
          <cell r="E72" t="str">
            <v>Hóa chất dùng để xác định XN Protein C theo phương pháp so màu. Dạng Bột khô và chất đệm. Thời gian ổn định Hóa chất Protein C ≥ 90 ngày nhiệt độ 2-8 độ C , ≥ 5 ngày nhiệt độ 15 độ C trên máy. 
Hộp ≥ 2x2.5mL+2x2.5mL+1x8mL
Tương thích với hệ thống máy ACL TOP 500, 550 tại Bệnh viện</v>
          </cell>
          <cell r="F72" t="str">
            <v>2x2.5mL+2x2.5mL+1x8mL/ Hộp</v>
          </cell>
          <cell r="G72" t="str">
            <v>Hộp</v>
          </cell>
          <cell r="J72">
            <v>5</v>
          </cell>
          <cell r="K72">
            <v>2</v>
          </cell>
          <cell r="L72">
            <v>2</v>
          </cell>
          <cell r="M72">
            <v>18771900</v>
          </cell>
        </row>
        <row r="73">
          <cell r="C73">
            <v>68</v>
          </cell>
          <cell r="D73" t="str">
            <v>Hóa chất dùng để xét nghiệm xác định hoạt độ Protein S tự do</v>
          </cell>
          <cell r="E73" t="str">
            <v>Hóa chất dùng để XN xác định hoạt độ của Protein S tự do theo phương pháp đo mức thời gian PT kéo dài. Dạng Bột khô và lỏng. Thời gian ổn định hóa chất Protein S ≥ 1 ngày nhiệt độ 2-8 độ C , ≥ 8 giờ nhiệt độ 15 độ C trên máy
Hộp ≥ 3x2mL+3x6mL+3x2mL
Tương thích với hệ thống máy ACL TOP 500, 550 tại Bệnh viện</v>
          </cell>
          <cell r="F73" t="str">
            <v>3x2mL+3x6mL+3x2mL/ Hộp</v>
          </cell>
          <cell r="G73" t="str">
            <v>Hộp</v>
          </cell>
          <cell r="J73">
            <v>3</v>
          </cell>
          <cell r="K73">
            <v>2</v>
          </cell>
          <cell r="L73">
            <v>2</v>
          </cell>
          <cell r="M73">
            <v>28357350</v>
          </cell>
        </row>
        <row r="74">
          <cell r="C74">
            <v>69</v>
          </cell>
          <cell r="D74" t="str">
            <v>Hóa chất xét nghiệm định lượng Protein S tự do</v>
          </cell>
          <cell r="E74" t="str">
            <v>Hóa chất dùng để XN xác định Protein S tự do theo phương pháp miễn dịch latex trên máy phân tích đông máu. Dạng bột khô và chất đệm. Thời gian ổn định ≥ 30 ngày nhiệt độ 2-8 độ C, ≥ 7 ngày nhiệt độ 15 độ C trên máy
Hộp ≥ 3x4mL+3x4mL+3x2mL
Tương thích với hệ thống máy ACL TOP 500, 550 tại Bệnh viện</v>
          </cell>
          <cell r="F74" t="str">
            <v>3x4mL+3x4mL+3x2mL/ Hộp</v>
          </cell>
          <cell r="G74" t="str">
            <v>Hộp</v>
          </cell>
          <cell r="J74">
            <v>3</v>
          </cell>
          <cell r="K74">
            <v>2</v>
          </cell>
          <cell r="L74">
            <v>2</v>
          </cell>
          <cell r="M74">
            <v>31686900</v>
          </cell>
        </row>
        <row r="75">
          <cell r="C75">
            <v>70</v>
          </cell>
          <cell r="D75" t="str">
            <v>Hóa chất xét nghiệm định lượng yếu tố II</v>
          </cell>
          <cell r="E75" t="str">
            <v>Dạng bột khô, sử dụng trên máy phân tích đông máu. Thành phần: huyết tương làm nghèo yếu tố II. Thời gian ổn định ≥ 24 giờ
Hộp ≥ 10x1mL
Tương thích với hệ thống máy ACL TOP 500, 550 tại Bệnh viện</v>
          </cell>
          <cell r="F75" t="str">
            <v>10x1mL/ Hộp</v>
          </cell>
          <cell r="G75" t="str">
            <v>Hộp</v>
          </cell>
          <cell r="J75">
            <v>1</v>
          </cell>
          <cell r="K75">
            <v>3</v>
          </cell>
          <cell r="L75">
            <v>3</v>
          </cell>
          <cell r="M75">
            <v>16508100</v>
          </cell>
        </row>
        <row r="76">
          <cell r="C76">
            <v>71</v>
          </cell>
          <cell r="D76" t="str">
            <v>Hóa chất xét nghiệm định lượng yếu tố V</v>
          </cell>
          <cell r="E76" t="str">
            <v>Dạng bột khô, sử dụng trên máy phân tích đông máu. Thành phần: huyết tương làm nghèo yếu tố V. Thời gian ổn định ≥ 24 giờ
Hộp ≥ 10x1mL
Tương thích với hệ thống máy ACL TOP 500, 550 tại Bệnh viện</v>
          </cell>
          <cell r="F76" t="str">
            <v>10x1mL/ Hộp</v>
          </cell>
          <cell r="G76" t="str">
            <v>Hộp</v>
          </cell>
          <cell r="J76">
            <v>2</v>
          </cell>
          <cell r="K76">
            <v>3</v>
          </cell>
          <cell r="L76">
            <v>3</v>
          </cell>
          <cell r="M76">
            <v>7851900</v>
          </cell>
        </row>
        <row r="77">
          <cell r="C77">
            <v>72</v>
          </cell>
          <cell r="D77" t="str">
            <v>Hóa chất xét nghiệm định lượng yếu tố VII</v>
          </cell>
          <cell r="E77" t="str">
            <v>Dạng bột khô, sử dụng trên máy phân tích đông máu. Thành phần: huyết tương làm nghèo yếu tố VII. Thời gian ổn định ≥ 24 giờ
Hộp ≥ 10x1mL
Tương thích với hệ thống máy ACL TOP 500, 550 tại Bệnh viện</v>
          </cell>
          <cell r="F77" t="str">
            <v>10x1mL/ Hộp</v>
          </cell>
          <cell r="G77" t="str">
            <v>Hộp</v>
          </cell>
          <cell r="J77">
            <v>1</v>
          </cell>
          <cell r="K77">
            <v>3</v>
          </cell>
          <cell r="L77">
            <v>3</v>
          </cell>
          <cell r="M77">
            <v>7851900</v>
          </cell>
        </row>
        <row r="78">
          <cell r="C78">
            <v>73</v>
          </cell>
          <cell r="D78" t="str">
            <v>Hóa chất xét nghiệm định lượng yếu tố VIII</v>
          </cell>
          <cell r="E78" t="str">
            <v>Dạng bột khô, sử dụng trên máy phân tích đông máu. Thành phần: huyết tương làm nghèo yếu tố VIII. Thời gian ổn định ≥ 24 giờ
Hộp ≥ 10x1mL
Tương thích với hệ thống máy ACL TOP 500, 550 tại Bệnh viện</v>
          </cell>
          <cell r="F78" t="str">
            <v>10x1mL/ Hộp</v>
          </cell>
          <cell r="G78" t="str">
            <v>Hộp</v>
          </cell>
          <cell r="J78">
            <v>3</v>
          </cell>
          <cell r="K78">
            <v>3</v>
          </cell>
          <cell r="L78">
            <v>3</v>
          </cell>
          <cell r="M78">
            <v>6979350</v>
          </cell>
        </row>
        <row r="79">
          <cell r="C79">
            <v>74</v>
          </cell>
          <cell r="D79" t="str">
            <v>Hóa chất xét nghiệm định lượng yếu tố X</v>
          </cell>
          <cell r="E79" t="str">
            <v>Dạng bột khô, sử dụng trên máy phân tích đông máu. Thành phần: huyết tương làm nghèo yếu tố X. Thời gian ổn định  ≥ 24 giờ
Hộp ≥ 10x1mL
Tương thích với hệ thống máy ACL TOP 500, 550 tại Bệnh viện</v>
          </cell>
          <cell r="F79" t="str">
            <v>10x1mL/ Hộp</v>
          </cell>
          <cell r="G79" t="str">
            <v>Hộp</v>
          </cell>
          <cell r="J79">
            <v>2</v>
          </cell>
          <cell r="K79">
            <v>3</v>
          </cell>
          <cell r="L79">
            <v>3</v>
          </cell>
          <cell r="M79">
            <v>7851900</v>
          </cell>
        </row>
        <row r="80">
          <cell r="C80">
            <v>75</v>
          </cell>
          <cell r="D80" t="str">
            <v>Hóa chất xét nghiệm định lượng yếu tố XI</v>
          </cell>
          <cell r="E80" t="str">
            <v>Dạng bột khô, sử dụng trên máy phân tích đông máu. Thành phần: huyết tương làm nghèo yếu tố XI. Thời gian ổn định  ≥ 24 giờ
Hộp ≥ 10x1mL
Tương thích với hệ thống máy ACL TOP 500, 550 tại Bệnh viện</v>
          </cell>
          <cell r="F80" t="str">
            <v>10x1mL/ Hộp</v>
          </cell>
          <cell r="G80" t="str">
            <v>Hộp</v>
          </cell>
          <cell r="J80">
            <v>3</v>
          </cell>
          <cell r="K80">
            <v>3</v>
          </cell>
          <cell r="L80">
            <v>3</v>
          </cell>
          <cell r="M80">
            <v>6979350</v>
          </cell>
        </row>
        <row r="81">
          <cell r="C81">
            <v>76</v>
          </cell>
          <cell r="D81" t="str">
            <v>Hóa chất xét nghiệm định lượng yếu tố XII</v>
          </cell>
          <cell r="E81" t="str">
            <v>Dạng bột khô, sử dụng trên máy phân tích đông máu. Thành phần: huyết tương làm nghèo yếu tố XII. Thời gian ổn định  ≥ 24 giờ
Hộp ≥ 10x1mL
Tương thích với hệ thống máy ACL TOP 500, 550 tại Bệnh viện</v>
          </cell>
          <cell r="F81" t="str">
            <v>10x1mL/ Hộp</v>
          </cell>
          <cell r="G81" t="str">
            <v>Hộp</v>
          </cell>
          <cell r="J81">
            <v>2</v>
          </cell>
          <cell r="K81">
            <v>3</v>
          </cell>
          <cell r="L81">
            <v>3</v>
          </cell>
          <cell r="M81">
            <v>14816550</v>
          </cell>
        </row>
        <row r="82">
          <cell r="C82">
            <v>77</v>
          </cell>
          <cell r="D82" t="str">
            <v>Xét nghiệm định lượng yếu tố IX</v>
          </cell>
          <cell r="E82" t="str">
            <v>Dạng bột khô, sử dụng trên máy phân tích đông máu. Thành phần: huyết tương làm nghèo yếu tố IX. Thời gian ổn định  ≥ 24 giờ
Hộp ≥ 10x1mL
Tương thích với hệ thống máy ACL TOP 500, 550 tại Bệnh viện</v>
          </cell>
          <cell r="F82" t="str">
            <v>10x1mL/ Hộp</v>
          </cell>
          <cell r="G82" t="str">
            <v>Hộp</v>
          </cell>
          <cell r="J82">
            <v>3</v>
          </cell>
          <cell r="K82">
            <v>3</v>
          </cell>
          <cell r="L82">
            <v>3</v>
          </cell>
          <cell r="M82">
            <v>5758200</v>
          </cell>
        </row>
        <row r="83">
          <cell r="C83">
            <v>78</v>
          </cell>
          <cell r="D83" t="str">
            <v>Chất chuẩn dùng cho các xét nghiệm trên máy phân tích đông máu</v>
          </cell>
          <cell r="E83" t="str">
            <v>Hóa chất dùng để hiệu chuẩn cho XN đông máu như Fibrinogen, các loại yếu tố,yếu tố Von Willebrand, Antithrombin, Plasminogen, Plasmin Inhibitor, Protein S, Protein C. Dạng Bột khô. Thời gian ổn định  ≥ 24 giờ nhiệt độ 2-8 độ C với XN Fibrinogen, ≥ 8 giờ nhiệt độ 2-8 độ C với các XN yếu tố. Hộp ≥ 10 lọ, Lọ ≥1ml
Tương thích với hệ thống máy ACL TOP 500, 550 tại Bệnh viện</v>
          </cell>
          <cell r="F83" t="str">
            <v>10x1mL/ Hộp</v>
          </cell>
          <cell r="G83" t="str">
            <v>Hộp</v>
          </cell>
          <cell r="J83">
            <v>2</v>
          </cell>
          <cell r="K83">
            <v>5</v>
          </cell>
          <cell r="L83">
            <v>5</v>
          </cell>
          <cell r="M83">
            <v>3505950</v>
          </cell>
        </row>
        <row r="84">
          <cell r="C84">
            <v>79</v>
          </cell>
          <cell r="D84" t="str">
            <v>Chất kiểm chứng mức bất thường cao</v>
          </cell>
          <cell r="E84" t="str">
            <v>Dùng cho các XN trên máy phân tích đông máu. Hóa chất dùng để kiểm chuẩn cho XN đông máu như PT,APTT, Hepatocomplex ở dải đo bất thường cao Dạng Bột khô. Thời gian ổn định ≥ 24 giờ với XN PT,APTT
Hộp ≥ 10x1mL
Tương thích với hệ thống máy ACL TOP 500, 550 tại Bệnh viện</v>
          </cell>
          <cell r="F84" t="str">
            <v>10x1mL/ Hộp</v>
          </cell>
          <cell r="G84" t="str">
            <v>hộp</v>
          </cell>
          <cell r="J84">
            <v>5</v>
          </cell>
          <cell r="K84">
            <v>5</v>
          </cell>
          <cell r="L84">
            <v>5</v>
          </cell>
          <cell r="M84">
            <v>2929500</v>
          </cell>
        </row>
        <row r="85">
          <cell r="C85">
            <v>80</v>
          </cell>
          <cell r="D85" t="str">
            <v>Chất kiểm chứng mức bất thường thấp</v>
          </cell>
          <cell r="E85" t="str">
            <v>Dùng cho các XN trên máy phân tích đông máu. Hóa chất dùng để kiểm chuẩn cho XN đông máu như PT,APTT, TT,Fibrinogen, Antithrombin, Protein S, Protein C, Hepatocomplex ở dải đo bất thường thấp. Dạng Bột khô. Thời gian ổn định ≥ 24 giờ với XN PT,APTT,Fibrinogen,TT.
Hộp ≥ 10x1mL
Tương thích với hệ thống máy ACL TOP 750 tại bệnh viện</v>
          </cell>
          <cell r="F85" t="str">
            <v>10x1mL/ Hộp</v>
          </cell>
          <cell r="G85" t="str">
            <v>hộp</v>
          </cell>
          <cell r="I85">
            <v>35</v>
          </cell>
          <cell r="J85">
            <v>12</v>
          </cell>
          <cell r="K85">
            <v>20</v>
          </cell>
          <cell r="L85">
            <v>20</v>
          </cell>
          <cell r="M85">
            <v>3069150</v>
          </cell>
        </row>
        <row r="86">
          <cell r="C86">
            <v>81</v>
          </cell>
          <cell r="D86" t="str">
            <v>Chất kiểm chứng mức bình thường</v>
          </cell>
          <cell r="E86" t="str">
            <v>Dùng cho các XN trên máy phân tích đông máu. Hóa chất dùng để kiểm chuẩn cho XN đông máu như PT,APTT, TT,Fibrinogen, các loại yếu tố, yếu tố Von Willebrand, Antithrombin, Plasminogen, Plasmin Inhibitor, Protein S, Protein C, Hepatocomplex ở dải đo bình thường Dạng Bột khô. Thời gian ổn định ≥ 24 giờ với XN PT,APTT,Fibrinogen,TT
Hộp ≥ 10x1mL
Tương thích với hệ thống máy ACL TOP 750 tại bệnh viện</v>
          </cell>
          <cell r="F86" t="str">
            <v>10x1mL/ Hộp</v>
          </cell>
          <cell r="G86" t="str">
            <v>hộp</v>
          </cell>
          <cell r="I86">
            <v>35</v>
          </cell>
          <cell r="J86">
            <v>18</v>
          </cell>
          <cell r="K86">
            <v>25</v>
          </cell>
          <cell r="L86">
            <v>25</v>
          </cell>
          <cell r="M86">
            <v>2483250</v>
          </cell>
        </row>
        <row r="87">
          <cell r="C87">
            <v>82</v>
          </cell>
          <cell r="D87" t="str">
            <v>Hóa chất dung dịch dùng để làm sạch trên hệ thống máy đông máu tự động</v>
          </cell>
          <cell r="E87" t="str">
            <v>Thành phần Acid clohydric 100 mmol/L
Hộp ≥ 1x500mL
Tương thích với hệ thống máy ACL TOP 500, 550 tại Bệnh viện</v>
          </cell>
          <cell r="F87" t="str">
            <v>1x500mL/ Hộp</v>
          </cell>
          <cell r="G87" t="str">
            <v>Hộp</v>
          </cell>
          <cell r="J87">
            <v>59</v>
          </cell>
          <cell r="K87">
            <v>68</v>
          </cell>
          <cell r="L87">
            <v>68</v>
          </cell>
          <cell r="M87">
            <v>2247000</v>
          </cell>
        </row>
        <row r="88">
          <cell r="C88">
            <v>83</v>
          </cell>
          <cell r="D88" t="str">
            <v>Hóa chất dung dịch dùng để làm sạch và tẩy nhiễm trên hệ thống máy đông máu tự động</v>
          </cell>
          <cell r="E88" t="str">
            <v>Thành phần dung dịch natri hypoclorit chứa ≤ 5% clo
Hộp ≥ 1 x 80ml
Tương thích với hệ thống máy ACL TOP 750 tại bệnh viện</v>
          </cell>
          <cell r="F88" t="str">
            <v>1 x 80ml/ Hộp</v>
          </cell>
          <cell r="G88" t="str">
            <v>Hộp</v>
          </cell>
          <cell r="I88">
            <v>120</v>
          </cell>
          <cell r="J88">
            <v>59</v>
          </cell>
          <cell r="K88">
            <v>65</v>
          </cell>
          <cell r="L88">
            <v>65</v>
          </cell>
          <cell r="M88">
            <v>709800</v>
          </cell>
        </row>
        <row r="89">
          <cell r="C89">
            <v>84</v>
          </cell>
          <cell r="D89" t="str">
            <v>Hóa chất dung dịch dùng để xúc rửa trên hệ thống phân tích đông máu tự động</v>
          </cell>
          <cell r="E89" t="str">
            <v>Thành phần 2-Methyl-4-isothiazolin-3-one hydrochloride (Methylisothiazolinone hydrochloride) ≤ 0.005 %
Bình ≥ 1x4000mL
Tương thích với hệ thống máy ACL TOP 500, 550 tại Bệnh viện</v>
          </cell>
          <cell r="F89" t="str">
            <v>1x4000mL/ Bình</v>
          </cell>
          <cell r="G89" t="str">
            <v>Bình</v>
          </cell>
          <cell r="K89">
            <v>294</v>
          </cell>
          <cell r="L89">
            <v>294</v>
          </cell>
          <cell r="M89">
            <v>3820950</v>
          </cell>
        </row>
        <row r="90">
          <cell r="C90">
            <v>85</v>
          </cell>
          <cell r="D90" t="str">
            <v>Hóa chất pha loãng chất chuẩn máy trên hệ thống phân tích đông máu</v>
          </cell>
          <cell r="E90" t="str">
            <v>Thành phần: Dung dịch muối natri clorid, natri azide
Hộp ≥ 1x100ml
Tương thích với hệ thống máy ACL TOP 750 tại bệnh viện</v>
          </cell>
          <cell r="F90" t="str">
            <v>1 x 100ml/ Hộp</v>
          </cell>
          <cell r="G90" t="str">
            <v>Hộp</v>
          </cell>
          <cell r="I90">
            <v>150</v>
          </cell>
          <cell r="J90">
            <v>67</v>
          </cell>
          <cell r="K90">
            <v>64</v>
          </cell>
          <cell r="L90">
            <v>64</v>
          </cell>
          <cell r="M90">
            <v>725550</v>
          </cell>
        </row>
        <row r="91">
          <cell r="C91">
            <v>86</v>
          </cell>
          <cell r="D91" t="str">
            <v>Hóa chất đo thời gian APTT</v>
          </cell>
          <cell r="E91" t="str">
            <v>Hóa chất dùng để XN thời gian APTT dành cho máy phân tích đông máu đóng gói kèm theo Calcium Chloride. Dạng Lỏng. Độ ổn định sử dụng sau khi hoàn nguyên (hoặc mở nắp) ≥ 30 ngày nhiệt độ 2-8 độ C , ≥ 10 ngày nhiệt độ 15 độ C
Hộp ≥ 5 x 10ml+5 x 10ml
Tương thích với hệ thống máy ACL TOP 750 tại bệnh viện</v>
          </cell>
          <cell r="F91" t="str">
            <v>5 x 10ml+5 x 10ml/ Hộp</v>
          </cell>
          <cell r="G91" t="str">
            <v>Hộp</v>
          </cell>
          <cell r="I91">
            <v>150</v>
          </cell>
          <cell r="J91">
            <v>49</v>
          </cell>
          <cell r="K91">
            <v>101</v>
          </cell>
          <cell r="L91">
            <v>101</v>
          </cell>
          <cell r="M91">
            <v>3388350</v>
          </cell>
        </row>
        <row r="92">
          <cell r="C92">
            <v>87</v>
          </cell>
          <cell r="D92" t="str">
            <v>Hóa chất đo thời gian PT</v>
          </cell>
          <cell r="E92" t="str">
            <v>Hóa chất dùng để XN thời gian PT, ISI ≤ 1,05 dành cho máy phân tích đông máu. Dạng Bột khô và chất đệm pha loãng. Độ ổn định sử dụng sau khi hoàn nguyên (hoặc mở nắp) ≥ 10 ngày ở nhiệt độ 2-8 độ C và ≥ 10 ngày ở 15 độ C trên máy. Gồm: 1 lọ ≥20ml RecombiPlasTin 2G; 1 lọ ≥20ml RecombiPlasTin 2G Diluent
Hộp ≥ 5 x 20ml+5 x 20ml
Tương thích với hệ thống máy ACL TOP 750 tại bệnh viện</v>
          </cell>
          <cell r="F92" t="str">
            <v>5 x 20ml+5 x 20ml/ Hộp</v>
          </cell>
          <cell r="G92" t="str">
            <v>Hộp</v>
          </cell>
          <cell r="I92">
            <v>150</v>
          </cell>
          <cell r="J92">
            <v>74</v>
          </cell>
          <cell r="K92">
            <v>92</v>
          </cell>
          <cell r="L92">
            <v>92</v>
          </cell>
          <cell r="M92">
            <v>7675500</v>
          </cell>
        </row>
        <row r="93">
          <cell r="C93">
            <v>88</v>
          </cell>
          <cell r="D93" t="str">
            <v>Hóa chất xét nghiệm đo thời gian Thrombin</v>
          </cell>
          <cell r="E93" t="str">
            <v>Dạng bột khô và chất đệm, dành cho máy phân tích đông máu. Độ ổn định sử dụng sau khi hoàn nguyên (hoặc mở nắp): hóa chất Thrombin ≥ 15 ngày nhiệt độ 2-8 độ C , ≥ 1 ngày nhiệt độ 15 độ C trên máy. Gồm: 4 lọ Bovine thrombin ≥2ml; 1 lọ đệm ≥9ml 
Hộp ≥ 4x2mL+1x9mL
Tương thích với hệ thống máy ACL TOP 500, 550 tại Bệnh viện</v>
          </cell>
          <cell r="F93" t="str">
            <v>4x2mL+1x9mL/ Hộp</v>
          </cell>
          <cell r="G93" t="str">
            <v>Hộp</v>
          </cell>
          <cell r="J93">
            <v>13</v>
          </cell>
          <cell r="K93">
            <v>2</v>
          </cell>
          <cell r="L93">
            <v>2</v>
          </cell>
          <cell r="M93">
            <v>2249100</v>
          </cell>
        </row>
        <row r="94">
          <cell r="C94">
            <v>89</v>
          </cell>
          <cell r="D94" t="str">
            <v>Cóng phản ứng dạng khối</v>
          </cell>
          <cell r="E94" t="str">
            <v>Cóng phản ứng dùng trên hệ thống máy đông máu tự động. Dạng nhựa rắn 4 cóng liền khối trên một thanh. Hộp ≥ 2400 cóng
Tương thích với hệ thống máy ACL TOP 500, 550 tại Bệnh viện</v>
          </cell>
          <cell r="F94" t="str">
            <v>2400 cóng/ Hộp</v>
          </cell>
          <cell r="G94" t="str">
            <v>Hộp</v>
          </cell>
          <cell r="J94">
            <v>62</v>
          </cell>
          <cell r="K94">
            <v>136</v>
          </cell>
          <cell r="L94">
            <v>136</v>
          </cell>
          <cell r="M94">
            <v>9676800</v>
          </cell>
        </row>
        <row r="95">
          <cell r="C95">
            <v>90</v>
          </cell>
          <cell r="D95" t="str">
            <v>Kit xét nghiệm miễn dịch dòng tế bào Lympho B- NK</v>
          </cell>
          <cell r="E95" t="str">
            <v>Hỗn dịch kháng thể CD45 gắn màu huỳnh quang FITC, kháng thể CD56 gắn màu huỳnh quang RD1, kháng thể CD19 gắn màu huỳnh quang ECD và kháng thể CD3 gắn màu huỳnh quang PC5
Hộp ≥ 50 test</v>
          </cell>
          <cell r="F95" t="str">
            <v>50 test</v>
          </cell>
          <cell r="G95" t="str">
            <v>Hộp</v>
          </cell>
          <cell r="I95">
            <v>15</v>
          </cell>
          <cell r="J95">
            <v>1</v>
          </cell>
          <cell r="K95">
            <v>5</v>
          </cell>
          <cell r="L95">
            <v>5</v>
          </cell>
          <cell r="M95">
            <v>18527250</v>
          </cell>
        </row>
        <row r="96">
          <cell r="C96">
            <v>91</v>
          </cell>
          <cell r="D96" t="str">
            <v>Kit xét nghiệm miễn dịch dòng tế bào Lympho T (CD3, CD4, CD8, CD45)</v>
          </cell>
          <cell r="E96" t="str">
            <v>Hỗn dịch kháng thể: CD45-FITC/CD4-RD1/CD8-ECD/CD3-PC5; ≥50 test/Hộp</v>
          </cell>
          <cell r="F96" t="str">
            <v>50 tests/ Hộp</v>
          </cell>
          <cell r="G96" t="str">
            <v>Hộp</v>
          </cell>
          <cell r="J96">
            <v>1</v>
          </cell>
          <cell r="K96">
            <v>3</v>
          </cell>
          <cell r="L96">
            <v>3</v>
          </cell>
          <cell r="M96">
            <v>33890850</v>
          </cell>
        </row>
        <row r="97">
          <cell r="C97">
            <v>92</v>
          </cell>
          <cell r="D97" t="str">
            <v>Kit xét nghiệm HLA B27</v>
          </cell>
          <cell r="E97" t="str">
            <v>Hỗn hợp kháng thể gắn huỳnh quang: HLA-B27‐FITC, dòng vô tính: HLA-ABC-m3, tế bào lai: NS1 x balb/c /HLA-B7‐PE, dòng vô tính BB7.1, tế bào lai: NS1 x balb/c. Đóng gói: ≥50 tests.</v>
          </cell>
          <cell r="F97" t="str">
            <v>50 tests/ Lọ</v>
          </cell>
          <cell r="G97" t="str">
            <v>Lọ</v>
          </cell>
          <cell r="J97">
            <v>1</v>
          </cell>
          <cell r="K97">
            <v>10</v>
          </cell>
          <cell r="L97">
            <v>10</v>
          </cell>
          <cell r="M97">
            <v>11001900</v>
          </cell>
        </row>
        <row r="98">
          <cell r="C98">
            <v>93</v>
          </cell>
          <cell r="D98" t="str">
            <v>Hóa chất đếm số lượng tuyệt đối</v>
          </cell>
          <cell r="E98" t="str">
            <v>Sản phẩm chứa hỗn dịch hạt phát huỳnh quang polystyren, chất diện hoạt và forrmaldehyd. Huỳnh quang phát xạ trong dải từ 525 nm đến 700 nm khi được kích thích ở bước sóng 488 nm.
Hộp ≥ 200 test</v>
          </cell>
          <cell r="F98" t="str">
            <v>200 tests/ Hộp</v>
          </cell>
          <cell r="G98" t="str">
            <v>Hộp</v>
          </cell>
          <cell r="J98">
            <v>1</v>
          </cell>
          <cell r="K98">
            <v>5</v>
          </cell>
          <cell r="L98">
            <v>5</v>
          </cell>
          <cell r="M98">
            <v>12198900</v>
          </cell>
        </row>
        <row r="99">
          <cell r="C99">
            <v>94</v>
          </cell>
          <cell r="D99" t="str">
            <v>Hóa chất nhuộm nội bào</v>
          </cell>
          <cell r="E99" t="str">
            <v>Dung dịch đục lỗ màng tế bào - Thành phần: Chất thử 1: Fixation. Chất thử 2: Premeability 
Hộp ≥ 150 test</v>
          </cell>
          <cell r="F99" t="str">
            <v>150 tests/ Hộp</v>
          </cell>
          <cell r="G99" t="str">
            <v>Hộp</v>
          </cell>
          <cell r="J99">
            <v>1</v>
          </cell>
          <cell r="K99">
            <v>1</v>
          </cell>
          <cell r="L99">
            <v>1</v>
          </cell>
          <cell r="M99">
            <v>10196550</v>
          </cell>
        </row>
        <row r="100">
          <cell r="C100">
            <v>95</v>
          </cell>
          <cell r="D100" t="str">
            <v>Hóa chất dùng trong chuẩn hóa các bộ phát hiện tán xạ thẳng, tán xạ bên và huỳnh quang</v>
          </cell>
          <cell r="E100" t="str">
            <v>Bao gồm polystyrene lơ lửng trong môi trường nước có chất hoạt động bề mặt và chất bảo quản tại nồng độ 1x10^6 fluorospheres/ml. Khoảng phát xạ huỳnh quang của các thuốc nhuộm nằm trong khoảng từ 515-800nm, 640-800nm và 400-500nm khi được kích thích bởi các laser 488nm, 633-638nm và 405nm
Hộp ≥ 3x10ml</v>
          </cell>
          <cell r="F100" t="str">
            <v>3x10mL/ Hộp</v>
          </cell>
          <cell r="G100" t="str">
            <v>Hộp</v>
          </cell>
          <cell r="J100">
            <v>1</v>
          </cell>
          <cell r="K100">
            <v>2</v>
          </cell>
          <cell r="L100">
            <v>2</v>
          </cell>
          <cell r="M100">
            <v>10783500</v>
          </cell>
        </row>
        <row r="101">
          <cell r="C101">
            <v>96</v>
          </cell>
          <cell r="D101" t="str">
            <v>Mẫu kiểm chuẩn</v>
          </cell>
          <cell r="E101" t="str">
            <v xml:space="preserve"> - Mẫu kiểm chuẩn cho phép xác nhận hiệu năng của thuốc thử và các phương pháp sử dụng cho việc nhuộm tế bào đích, ly giải hồng cầu và phân tích mẫu bằng phương pháp phân tích tế bào dòng chảy.
- Thành phần: Chế phẩm gồm bạch cầu và hồng cầu người trong dịch ổn định chứa BSA;
- Thời gian ổn định sau mở nắp tối thiểu 90 ngày
Hộp ≥ 60 test</v>
          </cell>
          <cell r="F101" t="str">
            <v>60 tests/ Hộp</v>
          </cell>
          <cell r="G101" t="str">
            <v>Hộp</v>
          </cell>
          <cell r="J101">
            <v>1</v>
          </cell>
          <cell r="K101">
            <v>2</v>
          </cell>
          <cell r="L101">
            <v>2</v>
          </cell>
          <cell r="M101">
            <v>9868950</v>
          </cell>
        </row>
        <row r="102">
          <cell r="C102">
            <v>97</v>
          </cell>
          <cell r="D102" t="str">
            <v>Dịch bao</v>
          </cell>
          <cell r="E102" t="str">
            <v>Chất pha loãng gồm có nước chất lượng cao và một hợp chất diệt khuẩn, chứa thành phần bảo quản không phản ứng
Hộp ≥1 x 10L</v>
          </cell>
          <cell r="F102" t="str">
            <v>1x10L/ Hộp</v>
          </cell>
          <cell r="G102" t="str">
            <v>Hộp</v>
          </cell>
          <cell r="J102">
            <v>8</v>
          </cell>
          <cell r="K102">
            <v>40</v>
          </cell>
          <cell r="L102">
            <v>40</v>
          </cell>
          <cell r="M102">
            <v>1867950</v>
          </cell>
        </row>
        <row r="103">
          <cell r="C103">
            <v>98</v>
          </cell>
          <cell r="D103" t="str">
            <v>Bead kiểm chuẩn</v>
          </cell>
          <cell r="E103" t="str">
            <v xml:space="preserve">Hỗn dịch chứa hỗn hợp fluorosphere (hạt phát huỳnh quang) '- loại 3 µm, dải phát huỳnh quang 410-800 nm khi được kích thích ở bước sóng 405, 488 nm, và 635 nm. Hộp ≥1x2mL </v>
          </cell>
          <cell r="F103" t="str">
            <v>1x2mL/ Hộp</v>
          </cell>
          <cell r="G103" t="str">
            <v>Hộp</v>
          </cell>
          <cell r="J103">
            <v>1</v>
          </cell>
          <cell r="K103">
            <v>1</v>
          </cell>
          <cell r="L103">
            <v>1</v>
          </cell>
          <cell r="M103">
            <v>15903800</v>
          </cell>
        </row>
        <row r="104">
          <cell r="C104">
            <v>99</v>
          </cell>
          <cell r="D104" t="str">
            <v>Dung dịch rửa dùng cho máy tế bào dòng chảy</v>
          </cell>
          <cell r="E104" t="str">
            <v>Chất tẩy rửa không chứa azide và formaldehyde, chứa chất ly giải protein. Hộp ≥ 500ml</v>
          </cell>
          <cell r="F104" t="str">
            <v>1x500 ml/ Hộp</v>
          </cell>
          <cell r="G104" t="str">
            <v>Hộp</v>
          </cell>
          <cell r="J104">
            <v>2</v>
          </cell>
          <cell r="K104">
            <v>2</v>
          </cell>
          <cell r="L104">
            <v>2</v>
          </cell>
          <cell r="M104">
            <v>2507400</v>
          </cell>
        </row>
        <row r="105">
          <cell r="C105">
            <v>100</v>
          </cell>
          <cell r="D105" t="str">
            <v>Chất ly giải hồng cầu</v>
          </cell>
          <cell r="E105" t="str">
            <v>Thuốc thử ly giải hồng cầu, hoạt chất chính của VersaLyse là một amin mạch vòng, tiếp xúc với anhydrase carbonic có trong các tế bào hồng cầu, đóng gói ≥100 tests</v>
          </cell>
          <cell r="F105" t="str">
            <v>100 tests/ Lọ</v>
          </cell>
          <cell r="G105" t="str">
            <v>Lọ</v>
          </cell>
          <cell r="J105">
            <v>1</v>
          </cell>
          <cell r="K105">
            <v>6</v>
          </cell>
          <cell r="L105">
            <v>6</v>
          </cell>
          <cell r="M105">
            <v>8137500</v>
          </cell>
        </row>
        <row r="106">
          <cell r="C106">
            <v>101</v>
          </cell>
          <cell r="D106" t="str">
            <v>CD13 Đánh dấu huỳnh quang ECD</v>
          </cell>
          <cell r="E106" t="str">
            <v>Kháng thể chuột IgG1, Clone: Immu103.44,  Chất huỳnh quang: ECD Bước sóng kích thích: ≥488 nm Đỉnh phát xạ: ≥613 nm
Lọ ≥100 test</v>
          </cell>
          <cell r="F106" t="str">
            <v>100 tests/ Lọ (Hộp)</v>
          </cell>
          <cell r="G106" t="str">
            <v>lọ</v>
          </cell>
          <cell r="J106">
            <v>1</v>
          </cell>
          <cell r="K106">
            <v>1</v>
          </cell>
          <cell r="L106">
            <v>1</v>
          </cell>
          <cell r="M106">
            <v>23740500</v>
          </cell>
        </row>
        <row r="107">
          <cell r="C107">
            <v>102</v>
          </cell>
          <cell r="D107" t="str">
            <v>CD20 Đánh dấu huỳnh quang APC</v>
          </cell>
          <cell r="E107" t="str">
            <v>Tính đặc hiệu: CD20  Clone: B9E9
Globulin miễn dịch: IgG2a  
Chất huỳnh quang: APC 
Bước sóng kích thích: 633/ 638 nm Đỉnh phát xạ: ≥660 nm
Lọ ≥100 test</v>
          </cell>
          <cell r="F107" t="str">
            <v>100 tests/ Lọ</v>
          </cell>
          <cell r="G107" t="str">
            <v>lọ</v>
          </cell>
          <cell r="J107">
            <v>1</v>
          </cell>
          <cell r="K107">
            <v>1</v>
          </cell>
          <cell r="L107">
            <v>1</v>
          </cell>
          <cell r="M107">
            <v>21186900</v>
          </cell>
        </row>
        <row r="108">
          <cell r="C108">
            <v>103</v>
          </cell>
          <cell r="D108" t="str">
            <v>CD38 đánh dấu huỳnh quang APC-Alexa Fluor 750</v>
          </cell>
          <cell r="E108" t="str">
            <v>Tính Đặc hiệu: CD38 Clone: LS198-4-3 Tế bào lai:  SP2/0. Globulin miễn dịch: IgG1  Chất huỳnh quang: Allophycocyanin-Alexa Fluor 750 Bước sóng kích thích: 633/638 nm Đỉnh bức xạ: ≥775 nm
Lọ ≥50 test</v>
          </cell>
          <cell r="F108" t="str">
            <v>50 tests/ Lọ (Hộp)</v>
          </cell>
          <cell r="G108" t="str">
            <v>lọ</v>
          </cell>
          <cell r="J108">
            <v>1</v>
          </cell>
          <cell r="K108">
            <v>1</v>
          </cell>
          <cell r="L108">
            <v>1</v>
          </cell>
          <cell r="M108">
            <v>14724150</v>
          </cell>
        </row>
        <row r="109">
          <cell r="C109">
            <v>104</v>
          </cell>
          <cell r="D109" t="str">
            <v>CD4 Đánh dấu huỳnh quang APC</v>
          </cell>
          <cell r="E109" t="str">
            <v>Tính đặc hiệu: CD4  Clone: 13B8.2
Globulin miễn dịch: IgG1  
Chất huỳnh quang: APC 
Bước sóng kích thích: 633/ 638 nm Đỉnh phát xạ: ≥660 nm
Lọ ≥100 test</v>
          </cell>
          <cell r="F109" t="str">
            <v>100 tests/ Lọ (Hộp)</v>
          </cell>
          <cell r="G109" t="str">
            <v>lọ</v>
          </cell>
          <cell r="J109">
            <v>1</v>
          </cell>
          <cell r="K109">
            <v>1</v>
          </cell>
          <cell r="L109">
            <v>1</v>
          </cell>
          <cell r="M109">
            <v>27054300</v>
          </cell>
        </row>
        <row r="110">
          <cell r="C110">
            <v>105</v>
          </cell>
          <cell r="D110" t="str">
            <v>CD7 APC‐Alexa Fluor 700</v>
          </cell>
          <cell r="E110" t="str">
            <v>Tính đặc hiệu: CD7. Clone: 8H8.1 Chất huỳnh quang: APC-AlexaFluor700 Globulin miễn dịch: IgG2a. Bước sóng kích thích: 633/638 nm. Đỉnh phát xạ: ≥720 nm
Lọ ≥50 test</v>
          </cell>
          <cell r="F110" t="str">
            <v>50 tests/ Lọ</v>
          </cell>
          <cell r="G110" t="str">
            <v>lọ</v>
          </cell>
          <cell r="J110">
            <v>1</v>
          </cell>
          <cell r="K110">
            <v>1</v>
          </cell>
          <cell r="L110">
            <v>1</v>
          </cell>
          <cell r="M110">
            <v>21540750</v>
          </cell>
        </row>
        <row r="111">
          <cell r="C111">
            <v>106</v>
          </cell>
          <cell r="D111" t="str">
            <v>Kháng thể Anti-Myeloroxidase</v>
          </cell>
          <cell r="E111" t="str">
            <v>Kháng thể mouse IgG2a; clone: CLB-MPO-1. Chất huỳnh quang: FITC Bước sóng kích thích: ≥488 nm Đỉnh phát xạ: ≥525nm
Lọ ≥100 test</v>
          </cell>
          <cell r="F111" t="str">
            <v>100 tests/ Lọ</v>
          </cell>
          <cell r="G111" t="str">
            <v>lọ</v>
          </cell>
          <cell r="J111">
            <v>1</v>
          </cell>
          <cell r="K111">
            <v>1</v>
          </cell>
          <cell r="L111">
            <v>1</v>
          </cell>
          <cell r="M111">
            <v>11499600</v>
          </cell>
        </row>
        <row r="112">
          <cell r="C112">
            <v>107</v>
          </cell>
          <cell r="D112" t="str">
            <v>Kháng thể CD 19 đánh dấu huỳnh quang PC5</v>
          </cell>
          <cell r="E112" t="str">
            <v>Tính đặc hiệu: CD19, Dòng: J3-119
Kiểu miễn dịch: IgG1  
Chất huỳnh quang: PC5 
Bước sóng kích thích: ≥488 nm Đỉnh phát xạ: ≥670 nm
Hộp ≥ 100 test</v>
          </cell>
          <cell r="F112" t="str">
            <v>100 test</v>
          </cell>
          <cell r="G112" t="str">
            <v>Hộp</v>
          </cell>
          <cell r="I112">
            <v>5</v>
          </cell>
          <cell r="J112">
            <v>1</v>
          </cell>
          <cell r="K112">
            <v>5</v>
          </cell>
          <cell r="L112">
            <v>5</v>
          </cell>
          <cell r="M112">
            <v>21016800</v>
          </cell>
        </row>
        <row r="113">
          <cell r="C113">
            <v>108</v>
          </cell>
          <cell r="D113" t="str">
            <v>Kháng thể CD19</v>
          </cell>
          <cell r="E113" t="str">
            <v>Phân tử đặc hiệu CD19 gắn huỳnh quang PE. Bước sóng kích thích: ≥488 nm Đỉnh phát xạ: ≥575nm. Kháng thể mouse IgG1, clone: J3-119
Hộp ≥100 test</v>
          </cell>
          <cell r="F113" t="str">
            <v>100 tests/ Lọ (Hộp)</v>
          </cell>
          <cell r="G113" t="str">
            <v>Hộp</v>
          </cell>
          <cell r="J113">
            <v>1</v>
          </cell>
          <cell r="K113">
            <v>1</v>
          </cell>
          <cell r="L113">
            <v>1</v>
          </cell>
          <cell r="M113">
            <v>13007400</v>
          </cell>
        </row>
        <row r="114">
          <cell r="C114">
            <v>109</v>
          </cell>
          <cell r="D114" t="str">
            <v>Kháng thể CD3 gắn huỳnh quang ECD</v>
          </cell>
          <cell r="E114" t="str">
            <v>Phân tử đặc hiệu CD3 gắn huỳnh quang ECD. Bước sóng kích thích: ≥488nm. Đỉnh phát xạ: ≥613nm Kháng thể mouse IgG1, clone: UCHT1
Hộp ≥ 100 test</v>
          </cell>
          <cell r="F114" t="str">
            <v>100 test</v>
          </cell>
          <cell r="G114" t="str">
            <v>Hộp</v>
          </cell>
          <cell r="I114">
            <v>8</v>
          </cell>
          <cell r="J114">
            <v>1</v>
          </cell>
          <cell r="K114">
            <v>5</v>
          </cell>
          <cell r="L114">
            <v>5</v>
          </cell>
          <cell r="M114">
            <v>7661850</v>
          </cell>
        </row>
        <row r="115">
          <cell r="C115">
            <v>110</v>
          </cell>
          <cell r="D115" t="str">
            <v>Kháng thể CD33</v>
          </cell>
          <cell r="E115" t="str">
            <v xml:space="preserve">Kháng thể mouse IgG1, clone: D3HL60.251, Chất huỳnh quang: PE Bước sóng kích thích: ≥488nm Đỉnh phát xạ: ≥575nm
Hộp ≥100 test </v>
          </cell>
          <cell r="F115" t="str">
            <v>100 tests/ Lọ (Hộp)</v>
          </cell>
          <cell r="G115" t="str">
            <v>Hộp</v>
          </cell>
          <cell r="J115">
            <v>1</v>
          </cell>
          <cell r="K115">
            <v>1</v>
          </cell>
          <cell r="L115">
            <v>1</v>
          </cell>
          <cell r="M115">
            <v>11705400</v>
          </cell>
        </row>
        <row r="116">
          <cell r="C116">
            <v>111</v>
          </cell>
          <cell r="D116" t="str">
            <v>Kháng thể CD34 đánh dấu huỳnh quang APC</v>
          </cell>
          <cell r="E116" t="str">
            <v xml:space="preserve">Kháng thể mouse IgG1, dòng 581 (clone: 581),  Chất huỳnh quang: APC Bước sóng kích thích: 633/ 638 nm Đỉnh phát xạ: ≥660nm
Hộp ≥100 test </v>
          </cell>
          <cell r="F116" t="str">
            <v>100 tests/ Lọ</v>
          </cell>
          <cell r="G116" t="str">
            <v>lọ</v>
          </cell>
          <cell r="J116">
            <v>1</v>
          </cell>
          <cell r="K116">
            <v>1</v>
          </cell>
          <cell r="L116">
            <v>1</v>
          </cell>
          <cell r="M116">
            <v>14983500</v>
          </cell>
        </row>
        <row r="117">
          <cell r="C117">
            <v>112</v>
          </cell>
          <cell r="D117" t="str">
            <v>Kháng thể CD45 đánh dấu huỳnh quang PC7</v>
          </cell>
          <cell r="E117" t="str">
            <v xml:space="preserve">Phân tử đặc hiệu CD45 gắn huỳnh quang PC7. Kháng thể mouse IgG1, clone: J33. Bước sóng kích thích: ≥488 nm Đỉnh phát xạ: ≥770 nm
Hộp ≥100 test </v>
          </cell>
          <cell r="F117" t="str">
            <v>100 tests/ Lọ</v>
          </cell>
          <cell r="G117" t="str">
            <v>lọ</v>
          </cell>
          <cell r="J117">
            <v>1</v>
          </cell>
          <cell r="K117">
            <v>1</v>
          </cell>
          <cell r="L117">
            <v>1</v>
          </cell>
          <cell r="M117">
            <v>18352950</v>
          </cell>
        </row>
        <row r="118">
          <cell r="C118">
            <v>113</v>
          </cell>
          <cell r="D118" t="str">
            <v>Kháng thể CD56 đánh dấu huỳnh quang PE</v>
          </cell>
          <cell r="E118" t="str">
            <v xml:space="preserve">Kháng thể mouse IgG1, dòng N901 (clone: N901), Chất huỳnh quang: PE Bước sóng kích thích: ≥488 nm Đỉnh phát xạ: ≥575nm
Hộp ≥100 test </v>
          </cell>
          <cell r="F118" t="str">
            <v>100 tests/ Lọ (Hộp)</v>
          </cell>
          <cell r="G118" t="str">
            <v>Hộp</v>
          </cell>
          <cell r="J118">
            <v>1</v>
          </cell>
          <cell r="K118">
            <v>1</v>
          </cell>
          <cell r="L118">
            <v>1</v>
          </cell>
          <cell r="M118">
            <v>11356800</v>
          </cell>
        </row>
        <row r="119">
          <cell r="C119">
            <v>114</v>
          </cell>
          <cell r="D119" t="str">
            <v>Kháng thể CD64</v>
          </cell>
          <cell r="E119" t="str">
            <v xml:space="preserve">Kháng thể mouse IgG1; clone:22, Chất huỳnh quang: FITC Bước sóng kích thích: ≥488nm Đỉnh phát xạ: ≥525nm
Hộp ≥100 test </v>
          </cell>
          <cell r="F119" t="str">
            <v>100 tests/ Lọ (Hộp)</v>
          </cell>
          <cell r="G119" t="str">
            <v>lọ</v>
          </cell>
          <cell r="J119">
            <v>1</v>
          </cell>
          <cell r="K119">
            <v>1</v>
          </cell>
          <cell r="L119">
            <v>1</v>
          </cell>
          <cell r="M119">
            <v>4424700</v>
          </cell>
        </row>
        <row r="120">
          <cell r="C120">
            <v>115</v>
          </cell>
          <cell r="D120" t="str">
            <v>Kháng thể CD79a đánh dấu huỳnh quang PE</v>
          </cell>
          <cell r="E120" t="str">
            <v xml:space="preserve">Kháng thể mouse IgG1, dòng HM47 (clone:HM47), chất huỳnh quang: PE Bước sóng kích thích: ≥488 nm Đỉnh phát xạ: ≥575nm
Hộp ≥100 test </v>
          </cell>
          <cell r="F120" t="str">
            <v>100 tests/ Lọ</v>
          </cell>
          <cell r="G120" t="str">
            <v>lọ</v>
          </cell>
          <cell r="J120">
            <v>1</v>
          </cell>
          <cell r="K120">
            <v>1</v>
          </cell>
          <cell r="L120">
            <v>1</v>
          </cell>
          <cell r="M120">
            <v>14983500</v>
          </cell>
        </row>
        <row r="121">
          <cell r="C121">
            <v>116</v>
          </cell>
          <cell r="D121" t="str">
            <v>Kháng thể CD8 đánh dấu huỳnh quang FITC</v>
          </cell>
          <cell r="E121" t="str">
            <v xml:space="preserve">Kháng thể mouse IgG1, dòng B9 (clone:B9.11), Chất huỳnh quang: FITC Bước sóng kích thích: ≥488nm Đỉnh phát xạ: ≥525nm
Hộp ≥100 test </v>
          </cell>
          <cell r="F121" t="str">
            <v>100 tests/ Lọ (Hộp)</v>
          </cell>
          <cell r="G121" t="str">
            <v>Hộp</v>
          </cell>
          <cell r="J121">
            <v>1</v>
          </cell>
          <cell r="K121">
            <v>1</v>
          </cell>
          <cell r="L121">
            <v>1</v>
          </cell>
          <cell r="M121">
            <v>15781500</v>
          </cell>
        </row>
        <row r="122">
          <cell r="C122">
            <v>117</v>
          </cell>
          <cell r="D122" t="str">
            <v>CD10 Đánh dấu huỳnh quang PC5</v>
          </cell>
          <cell r="E122" t="str">
            <v xml:space="preserve">Tính đặc hiệu: CD10, Dòng: ALB1
Kiểu miễn dịch: IgG1  
Chất huỳnh quang: PC5 
Bước sóng kích thích:≥ 488 nm Đỉnh phát xạ:≥670 nm
Hộp ≥100 test </v>
          </cell>
          <cell r="F122" t="str">
            <v>100 tests/ Lọ (Hộp)</v>
          </cell>
          <cell r="G122" t="str">
            <v>Hộp</v>
          </cell>
          <cell r="J122">
            <v>1</v>
          </cell>
          <cell r="K122">
            <v>1</v>
          </cell>
          <cell r="L122">
            <v>1</v>
          </cell>
          <cell r="M122">
            <v>21186900</v>
          </cell>
        </row>
        <row r="123">
          <cell r="C123">
            <v>118</v>
          </cell>
          <cell r="D123" t="str">
            <v>Kháng thể HLA-DR</v>
          </cell>
          <cell r="E123" t="str">
            <v xml:space="preserve">Tính đặc hiệu: HLA-DR Dòng: Immu-357 Kiểu miễn dịch: IgG1. Chất huỳnh quang: PC5 Bước sóng kích thích: ≥488 nm Đỉnh phát xạ: ≥670 nm
Hộp ≥100 test </v>
          </cell>
          <cell r="F123" t="str">
            <v>100 tests/ Lọ (Hộp)</v>
          </cell>
          <cell r="G123" t="str">
            <v>Hộp</v>
          </cell>
          <cell r="J123">
            <v>1</v>
          </cell>
          <cell r="K123">
            <v>1</v>
          </cell>
          <cell r="L123">
            <v>1</v>
          </cell>
          <cell r="M123">
            <v>19440750</v>
          </cell>
        </row>
        <row r="124">
          <cell r="C124">
            <v>119</v>
          </cell>
          <cell r="D124" t="str">
            <v>Chất ly giải hồng cầu có chứa Formaldehyd</v>
          </cell>
          <cell r="E124" t="str">
            <v>Dung dịch đệm chứa ≥1,5% formaldehyd dùng để ly giải hồng cầu trong bước chuẩn bị mẫu cho phân tích tế bào dòng chảy
Hộp ≥200 test</v>
          </cell>
          <cell r="F124" t="str">
            <v>200 tests</v>
          </cell>
          <cell r="G124" t="str">
            <v>Lọ</v>
          </cell>
          <cell r="K124">
            <v>5</v>
          </cell>
          <cell r="L124">
            <v>5</v>
          </cell>
          <cell r="M124">
            <v>15913800</v>
          </cell>
        </row>
        <row r="125">
          <cell r="C125">
            <v>120</v>
          </cell>
          <cell r="D125" t="str">
            <v>Kit cài đặt xét nghiệm</v>
          </cell>
          <cell r="E125" t="str">
            <v>Dung dịch hạt bắt cặp kháng thể chứa hai lọ hạt 3.0-3,4 μm ở trạng thái lơ lửng, nồng độ xấp xỉ 1 x 107hạt/mL. Hạt kháng thể âm tính (đối chứng âm) không liên kết với kháng thể kết hợp huỳnh quang. Hạt dương tính được phủ một chất gắn IgG sẽ liên kết tất cả các kiểu hình kháng thể chuột, cũng như kháng thể IgG của chuột đồng và thỏ. Đóng gói: ≥100 tests</v>
          </cell>
          <cell r="F125" t="str">
            <v>Hộp 2 lọ (100 test)</v>
          </cell>
          <cell r="G125" t="str">
            <v>Hộp</v>
          </cell>
          <cell r="K125">
            <v>1</v>
          </cell>
          <cell r="L125">
            <v>1</v>
          </cell>
          <cell r="M125">
            <v>23882100</v>
          </cell>
        </row>
        <row r="126">
          <cell r="C126">
            <v>121</v>
          </cell>
          <cell r="D126" t="str">
            <v>Hóa chất xác nhận quy trình căn chỉnh hệ thống quang học và hệ thống dịch lỏng</v>
          </cell>
          <cell r="E126" t="str">
            <v>Hỗn dịch chứa hỗn hợp fluorosphere (hạt phát huỳnh quang) 
- Loại 10 µm, dải phát huỳnh quang 515-800 nm khi được kích thích ở bước sóng 488 nm
- Loại 6 µm, dải phát huỳnh quang 640-800 nm khi được kích thích ở bước sóng 635 nm
- Loại 3 µm, dải phát huỳnh quang 400 đến 500 nm khi được kích thích ở bước sóng 405 nm
Hộp ≥ 3 x 10ml</v>
          </cell>
          <cell r="F126" t="str">
            <v>Hộp: 3x10mL</v>
          </cell>
          <cell r="G126" t="str">
            <v>Hộp</v>
          </cell>
          <cell r="K126">
            <v>1</v>
          </cell>
          <cell r="L126">
            <v>1</v>
          </cell>
          <cell r="M126">
            <v>14020650</v>
          </cell>
        </row>
        <row r="127">
          <cell r="C127">
            <v>122</v>
          </cell>
          <cell r="D127" t="str">
            <v>Cầu huỳnh quang kiểm chuẩn chất lượng hàng ngày</v>
          </cell>
          <cell r="E127" t="str">
            <v>Huyền phù của vi cầu huỳnh quang, được dùng hàng ngày để xác minh hệ thống dung dịch và tình trạng căn chỉnh quang học của máy đếm tế bào dòng chảy DxFLEX với vi cầu huỳnh quang và cường độ huỳnh quang đồng đều
Hộp ≥ 3 x 10ml</v>
          </cell>
          <cell r="F127" t="str">
            <v>3x10 ml</v>
          </cell>
          <cell r="G127" t="str">
            <v>Hộp</v>
          </cell>
          <cell r="K127">
            <v>2</v>
          </cell>
          <cell r="L127">
            <v>2</v>
          </cell>
          <cell r="M127">
            <v>28955850</v>
          </cell>
        </row>
        <row r="128">
          <cell r="C128">
            <v>123</v>
          </cell>
          <cell r="D128" t="str">
            <v>Ống mẫu</v>
          </cell>
          <cell r="E128" t="str">
            <v>Ống nhựa kích thước ≥ (12 x 75 mm) phù hợp với máy có sẵn tại Bệnh viện. Đóng gói theo tiêu chuẩn KT của nhà SX
Túi ≥ 250 ống</v>
          </cell>
          <cell r="F128" t="str">
            <v>250 ống/ Túi</v>
          </cell>
          <cell r="G128" t="str">
            <v>Túi</v>
          </cell>
          <cell r="J128">
            <v>3</v>
          </cell>
          <cell r="K128">
            <v>15</v>
          </cell>
          <cell r="L128">
            <v>15</v>
          </cell>
          <cell r="M128">
            <v>1683000</v>
          </cell>
        </row>
        <row r="129">
          <cell r="C129">
            <v>124</v>
          </cell>
          <cell r="D129" t="str">
            <v>Dung dịch rửa dùng cho máy phân tích huyết học</v>
          </cell>
          <cell r="E129" t="str">
            <v>Hóa chất để sử dụng như một chất làm sạch cho các bộ phận của máy phân tích tế bào tự động khi tiếp xúc với máu. - Thành phần: Dung dịch chứa enzym phân giải protein
Hộp ≥ 10L</v>
          </cell>
          <cell r="F129" t="str">
            <v>10L/ HỘP</v>
          </cell>
          <cell r="G129" t="str">
            <v>Hộp</v>
          </cell>
          <cell r="I129">
            <v>120</v>
          </cell>
          <cell r="J129">
            <v>49</v>
          </cell>
          <cell r="K129">
            <v>70</v>
          </cell>
          <cell r="L129">
            <v>70</v>
          </cell>
          <cell r="M129">
            <v>5869500</v>
          </cell>
        </row>
        <row r="130">
          <cell r="C130">
            <v>125</v>
          </cell>
          <cell r="D130" t="str">
            <v>Chất kiểm chuẩn dùng cho XN hồng cầu lưới trên máy phân tích huyết học</v>
          </cell>
          <cell r="E130" t="str">
            <v>Hóa chất kiểm chuẩn huyết học được sử dụng để theo dõi sự hoạt động của máy huyết học.
- Thành phần: gồm hồng cầu được ổn định trong môi trường đẳng trương, các thành phần giống hồng cầu lưới đã được ổn định. Bộ gồm 3 lọ: Mức thấp ≥3.5ml, Mức bình thường ≥3.5ml, Mức cao ≥3.5ml
Tương thích với hệ thống máy DxH600, DxH690T tại bệnh viện</v>
          </cell>
          <cell r="F130" t="str">
            <v>1x3.5mLLevel I
1x3.5mLLevel II
1x3.5mLLevel III/ Bộ
(Hộp 4 bộ)</v>
          </cell>
          <cell r="G130" t="str">
            <v>bộ</v>
          </cell>
          <cell r="J130">
            <v>1</v>
          </cell>
          <cell r="K130">
            <v>3</v>
          </cell>
          <cell r="L130">
            <v>3</v>
          </cell>
          <cell r="M130">
            <v>2982000</v>
          </cell>
        </row>
        <row r="131">
          <cell r="C131">
            <v>126</v>
          </cell>
          <cell r="D131" t="str">
            <v>Dung dịch nhuộm hồng cầu lưới dùng cho xét nghiệm huyết học</v>
          </cell>
          <cell r="E131" t="str">
            <v>Hóa chất được chỉ định sử dụng trên hệ thống phân tích tế bào tự động để làm sạch hồng cầu và nhuộm hồng cầu lưới.
Thành phần: Gồm: 1 lọ Reagent A ≥380ml; 1 lọ Reagent B ≥1900ml
+ Reagent A- Retic Stain: New Methylene Blue trong dung dịch đệm ≥0.06% (w/v) 
+ Reagent B- Retic Clear: Sulfuric Acid với chất ổn định ≥0,15%.
Tương thích với hệ thống máy DxH600, DxH690T tại bệnh viện</v>
          </cell>
          <cell r="F131" t="str">
            <v>1900mL+380mL/ Hộp</v>
          </cell>
          <cell r="G131" t="str">
            <v>Hộp</v>
          </cell>
          <cell r="J131">
            <v>2</v>
          </cell>
          <cell r="K131">
            <v>12</v>
          </cell>
          <cell r="L131">
            <v>12</v>
          </cell>
          <cell r="M131">
            <v>20758500</v>
          </cell>
        </row>
        <row r="132">
          <cell r="C132">
            <v>127</v>
          </cell>
          <cell r="D132" t="str">
            <v>Chất kiểm chuẩn dùng trên máy phân tích huyết học</v>
          </cell>
          <cell r="E132" t="str">
            <v>Hóa chất kiểm chuẩn huyết học được sử dụng để đánh giá độ ổn định của máy huyết học.
- Thành phần: gồm hồng cầu được ổn định trong môi trường đẳng trương, thành phần giống tiểu cầu và hồng cầu cố định mô phỏng bạch cầu và hồng cầu có nhân. Bộ gồm 3 lọ: Mức thấp ≥3.5ml, Mức bình thường ≥3.5ml, Mức cao ≥3.5ml
Tương thích với hệ thống máy DxH600, DxH690T tại bệnh viện</v>
          </cell>
          <cell r="F132" t="str">
            <v>1x3.5mLLevel I
1x3.5mLLevel II
1x3.5mLLevel III/ Bộ
(Hộp 4 bộ)</v>
          </cell>
          <cell r="G132" t="str">
            <v>bộ</v>
          </cell>
          <cell r="J132">
            <v>29</v>
          </cell>
          <cell r="K132">
            <v>31</v>
          </cell>
          <cell r="L132">
            <v>31</v>
          </cell>
          <cell r="M132">
            <v>2761500</v>
          </cell>
        </row>
        <row r="133">
          <cell r="C133">
            <v>128</v>
          </cell>
          <cell r="D133" t="str">
            <v>Chất kiểm chuẩn dùng trên máy phân tích huyết học (kiểm soát xét nghiệm)</v>
          </cell>
          <cell r="E133" t="str">
            <v>Hóa chất kiểm chuẩn huyết học được sử dụng để theo dõi sự hoạt động của máy huyết học
- Thành phần: gồm hồng cầu được ổn định trong môi trường đẳng trương, thành phần giống tiểu cầu và hồng cầu cố định mô phỏng bạch cầu và hồng cầu có nhân. Gồm 3 lọ: Mức thấp ≥3.5ml, Mức bình thường ≥3.5ml, Mức cao ≥3.5ml</v>
          </cell>
          <cell r="F133" t="str">
            <v>3 × 3.5 mL</v>
          </cell>
          <cell r="G133" t="str">
            <v>bộ</v>
          </cell>
          <cell r="I133">
            <v>60</v>
          </cell>
          <cell r="J133">
            <v>29</v>
          </cell>
          <cell r="K133">
            <v>16</v>
          </cell>
          <cell r="L133">
            <v>16</v>
          </cell>
          <cell r="M133">
            <v>2924250</v>
          </cell>
        </row>
        <row r="134">
          <cell r="C134">
            <v>129</v>
          </cell>
          <cell r="D134" t="str">
            <v>Chất kiểm chuẩn máy dùng hiệu chỉnh thông số VCS</v>
          </cell>
          <cell r="E134" t="str">
            <v>Hóa chất được chỉ định sử dụng trên hệ thống phân tích huyết học tự động kết hợp các hóa chất phân tích để theo dõi giá trị phép đo các thông số về thể tích, độ dẫn, tán xạ.
- Thành phần: một dung dịch chứa các hạt nhựa polystyrene trong chất đệm chứa chất hoạt tính bề mặt.
Lọ ≥ 4 ml
Tương thích với hệ thống máy DxH600, DxH690T tại bệnh viện</v>
          </cell>
          <cell r="F134" t="str">
            <v>1x4ml/ Lọ</v>
          </cell>
          <cell r="G134" t="str">
            <v>Lọ</v>
          </cell>
          <cell r="J134">
            <v>1</v>
          </cell>
          <cell r="K134">
            <v>4</v>
          </cell>
          <cell r="L134">
            <v>4</v>
          </cell>
          <cell r="M134">
            <v>661500</v>
          </cell>
        </row>
        <row r="135">
          <cell r="C135">
            <v>130</v>
          </cell>
          <cell r="D135" t="str">
            <v>Dung dịch ly giải hồng cầu dùng cho xét nghiệm huyết học</v>
          </cell>
          <cell r="E135" t="str">
            <v>Chất ly giải hồng cầu để định lượng hemoglobin, đếm NRBC, đếm và đo kích thước bạch cầu trên hệ thống phân tích tế bào huyết học
Thành phần: Quaternary Ammonium Salts, Sodium Sulfite, Chất ổn định, Chất đệm.
Hộp ≥ 5L</v>
          </cell>
          <cell r="F135" t="str">
            <v>5L/ HỘP</v>
          </cell>
          <cell r="G135" t="str">
            <v>Hộp</v>
          </cell>
          <cell r="I135">
            <v>300</v>
          </cell>
          <cell r="J135">
            <v>91</v>
          </cell>
          <cell r="K135">
            <v>192</v>
          </cell>
          <cell r="L135">
            <v>192</v>
          </cell>
          <cell r="M135">
            <v>25467750</v>
          </cell>
        </row>
        <row r="136">
          <cell r="C136">
            <v>131</v>
          </cell>
          <cell r="D136" t="str">
            <v>Dung dịch pha loãng dùng cho xét nghiệm huyết học</v>
          </cell>
          <cell r="E136" t="str">
            <v>Sử dụng như một dung dịch đệm pha loãng đẳng trương kết hợp với một tác nhân ly giải không chứa cyanide dùng để đếm và định cỡ các tế bào máu trên hệ thống phân tích tế bào tự động - Thành phần: Sodium Sulfate, Sodium Chloride, Tetracaine HCL, Imidazole
Hộp ≥ 10L</v>
          </cell>
          <cell r="F136" t="str">
            <v>10L/ HỘP</v>
          </cell>
          <cell r="G136" t="str">
            <v>Hộp</v>
          </cell>
          <cell r="I136">
            <v>3000</v>
          </cell>
          <cell r="J136">
            <v>1225</v>
          </cell>
          <cell r="K136">
            <v>1780</v>
          </cell>
          <cell r="L136">
            <v>1780</v>
          </cell>
          <cell r="M136">
            <v>1527750</v>
          </cell>
        </row>
        <row r="137">
          <cell r="C137">
            <v>132</v>
          </cell>
          <cell r="D137" t="str">
            <v>Hóa chất dùng để chuẩn bị mẫu (ly giải hồng cầu và bảo vệ bạch cầu) cho xét nghiệm huyết học</v>
          </cell>
          <cell r="E137" t="str">
            <v>Hóa chất để thực hiện phân tích năm thành phần bạch cầu trong một mẫu máu, sử dụng công nghệ VCSn. Thành phần gồm hai loại hóa chất:
- Hóa chất Erythrolyse gồm: yếu tố làm ẩm 0,3-1,5g/L, Formic Acid 
- Hóa chất StaliLyse gồm: Sodium Carbonate, Natri clorua, Natri sunfat
Hộp ≥ 1900ml + 850ml</v>
          </cell>
          <cell r="F137" t="str">
            <v>1900ml +850ml/ Hộp</v>
          </cell>
          <cell r="G137" t="str">
            <v>Hộp</v>
          </cell>
          <cell r="I137">
            <v>216</v>
          </cell>
          <cell r="J137">
            <v>88</v>
          </cell>
          <cell r="K137">
            <v>130</v>
          </cell>
          <cell r="L137">
            <v>130</v>
          </cell>
          <cell r="M137">
            <v>10054800</v>
          </cell>
        </row>
        <row r="138">
          <cell r="C138">
            <v>133</v>
          </cell>
          <cell r="D138" t="str">
            <v>Dung dịch dùng cho xét nghiệm tế bào cặn nước tiểu</v>
          </cell>
          <cell r="E138" t="str">
            <v>Dùng để định vị thủy động dòng mẫu xét nghiệm trong phạm vi độ sâu tiêu cự của thấu kính trên kính hiển vi và đảm bảo dòng chảy hợp lý bằng cách rửa và làm ướt tất cả các thành phần có trong mẫu. Thành phần: Nước, Chất ổn định, Chất bảo quản
Hộp ≥ 2x7000mL</v>
          </cell>
          <cell r="F138" t="str">
            <v>2x7000mL/ Hộp</v>
          </cell>
          <cell r="G138" t="str">
            <v>Hộp</v>
          </cell>
          <cell r="J138">
            <v>4</v>
          </cell>
          <cell r="K138">
            <v>10</v>
          </cell>
          <cell r="L138">
            <v>10</v>
          </cell>
          <cell r="M138">
            <v>22578150</v>
          </cell>
        </row>
        <row r="139">
          <cell r="C139">
            <v>134</v>
          </cell>
          <cell r="D139" t="str">
            <v>Dung dịch hiệu chuẩn cho dòng sản tế bào cặn nước tiểu</v>
          </cell>
          <cell r="E139" t="str">
            <v>Là dạng huyền phù của hồng cầu người cố định trong dung dịch. Được sử dụng để hiệu chuẩn thiết bị soi cặn nước tiểu tự động
Hộp ≥ 4 lọx125mL</v>
          </cell>
          <cell r="F139" t="str">
            <v>4 lọx125mL/ Hộp</v>
          </cell>
          <cell r="G139" t="str">
            <v>Hộp</v>
          </cell>
          <cell r="J139">
            <v>1</v>
          </cell>
          <cell r="K139">
            <v>8</v>
          </cell>
          <cell r="L139">
            <v>8</v>
          </cell>
          <cell r="M139">
            <v>5208840</v>
          </cell>
        </row>
        <row r="140">
          <cell r="C140">
            <v>135</v>
          </cell>
          <cell r="D140" t="str">
            <v>Dung dịch kiểm chuẩn cho xét nghiệm tế bào cặn nước tiểu</v>
          </cell>
          <cell r="E140" t="str">
            <v>Nguyên lý: Chất kiểm chuẩn dương iQ và dung dịch chỉnh tiêu cự iQ là các dạng huyền phù của tế bào hồng cầu người trong dung dịch đệm đẳng trương. Các chất này dùng để kiểm chuẩn và chỉnh tiêu cự cho máy soi cặn nước tiểu tự động. Gồm: 2 lọ dung dịch chỉnh tiêu cự iQ ≥125ml; 1 lọ chất kiểm chuẩn dương iQ ≥125ml và 1 lọ chất kiểm chuẩn âm iQ ≥125ml.</v>
          </cell>
          <cell r="F140" t="str">
            <v>4 lọx125mL/ Hộp</v>
          </cell>
          <cell r="G140" t="str">
            <v>Hộp</v>
          </cell>
          <cell r="J140">
            <v>1</v>
          </cell>
          <cell r="K140">
            <v>14</v>
          </cell>
          <cell r="L140">
            <v>14</v>
          </cell>
          <cell r="M140">
            <v>4962300</v>
          </cell>
        </row>
        <row r="141">
          <cell r="C141">
            <v>136</v>
          </cell>
          <cell r="D141" t="str">
            <v>Dung dịch làm sạch máy phân tích nước tiểu</v>
          </cell>
          <cell r="E141" t="str">
            <v>Dùng để ngăn ngừa sự tích tụ của chất lỏng dư thừa trong hệ thống và flowcell. Thành phần: Natri hypoclorit, nước
 Hộp ≥ 4 lọx425mL</v>
          </cell>
          <cell r="F141" t="str">
            <v>4 lọx425mL/ Hộp</v>
          </cell>
          <cell r="G141" t="str">
            <v>Hộp</v>
          </cell>
          <cell r="J141">
            <v>1</v>
          </cell>
          <cell r="K141">
            <v>8</v>
          </cell>
          <cell r="L141">
            <v>8</v>
          </cell>
          <cell r="M141">
            <v>2740500</v>
          </cell>
        </row>
        <row r="142">
          <cell r="C142">
            <v>137</v>
          </cell>
          <cell r="D142" t="str">
            <v>Dung dịch pha loãng mẫu và rửa hệ thống máy phân tích nước tiểu</v>
          </cell>
          <cell r="E142" t="str">
            <v>Dùng để làm loãng mẫu nước tiểu và  dịch cơ thể và rửa hệ thống để tránh nhiễm chéo. Thành phần: muối, nước, chất bảo quản
 Hộp ≥ 4 lọx425mL</v>
          </cell>
          <cell r="F142" t="str">
            <v>4 lọx475mL/ Hộp</v>
          </cell>
          <cell r="G142" t="str">
            <v>Hộp</v>
          </cell>
          <cell r="J142">
            <v>1</v>
          </cell>
          <cell r="K142">
            <v>17</v>
          </cell>
          <cell r="L142">
            <v>17</v>
          </cell>
          <cell r="M142">
            <v>3866100</v>
          </cell>
        </row>
        <row r="143">
          <cell r="C143">
            <v>138</v>
          </cell>
          <cell r="D143" t="str">
            <v>Dung dịch pha động 1</v>
          </cell>
          <cell r="E143" t="str">
            <v>Hóa chất sẵn sàng sử dụng. Dùng để xác định các loại Hemoglobin. Chứng chỉ CFS, ISO. Thành phần: Nước 75% - 100%, 1,3-propanediol,2-[bis(2-hydroxyethyl)amino]-2-(hydroxymethyl) 0.020% - 0.460%
Can ≥ 3,8L</v>
          </cell>
          <cell r="F143" t="str">
            <v>Can 3.8 L</v>
          </cell>
          <cell r="G143" t="str">
            <v>Can</v>
          </cell>
          <cell r="K143">
            <v>8</v>
          </cell>
          <cell r="L143">
            <v>8</v>
          </cell>
          <cell r="M143">
            <v>13715100</v>
          </cell>
        </row>
        <row r="144">
          <cell r="C144">
            <v>139</v>
          </cell>
          <cell r="D144" t="str">
            <v>Dung dịch pha động 2</v>
          </cell>
          <cell r="E144" t="str">
            <v>Hóa chất sẵn sàng sử dụng. Dùng để xác định các loại Hemoglobin. Chứng chỉ CFS, ISO. Thành phần: Nước 74-100%, SODIUM CHLORIDE, 1,3-propanediol,2-[bis(2-hydroxyethyl)amino]-2-(hydroxymethyl)-
Can ≥ 3,8L</v>
          </cell>
          <cell r="F144" t="str">
            <v>Can 3.8 L</v>
          </cell>
          <cell r="G144" t="str">
            <v>Can</v>
          </cell>
          <cell r="K144">
            <v>6</v>
          </cell>
          <cell r="L144">
            <v>6</v>
          </cell>
          <cell r="M144">
            <v>13714050</v>
          </cell>
        </row>
        <row r="145">
          <cell r="C145">
            <v>140</v>
          </cell>
          <cell r="D145" t="str">
            <v>Dung dịch pha loãng cho máy điện di huyết sắc tố</v>
          </cell>
          <cell r="E145" t="str">
            <v>Hóa chất sẵn sàng sử dụng. Dùng để xác định các loại Hemoglobin. Chứng chỉ CFS, ISO. Thành phần: Nước tinh kiết 90-100%, Chất bảo quản: ≤ 0.1%
Can ≥ 3,8L</v>
          </cell>
          <cell r="F145" t="str">
            <v>Can (3.8L)</v>
          </cell>
          <cell r="G145" t="str">
            <v>Can</v>
          </cell>
          <cell r="K145">
            <v>12</v>
          </cell>
          <cell r="L145">
            <v>12</v>
          </cell>
          <cell r="M145">
            <v>2291100</v>
          </cell>
        </row>
        <row r="146">
          <cell r="C146">
            <v>141</v>
          </cell>
          <cell r="D146" t="str">
            <v>Cột phân tích xét nghiệm định lượng HbA, HbA2, HbF, định tính và bán định lượng HbS, HbC, HbD, HbE</v>
          </cell>
          <cell r="E146" t="str">
            <v>-Hiệu năng của cột đã được đánh giá để đảm bảo độ chính xác và độ tin cậy trong hiệu chuẩn HbF và HbA2 cũng như trong nhận diện các hemoglobin khác. Dùng trên hệ thống Premier Resolution-Chứng chỉ CFS, ISO -Sẵn sàng dùng luôn</v>
          </cell>
          <cell r="F146" t="str">
            <v>Túi 1 cột</v>
          </cell>
          <cell r="G146" t="str">
            <v>Cột</v>
          </cell>
          <cell r="J146">
            <v>1</v>
          </cell>
          <cell r="K146">
            <v>2</v>
          </cell>
          <cell r="L146">
            <v>2</v>
          </cell>
          <cell r="M146">
            <v>61056450</v>
          </cell>
        </row>
        <row r="147">
          <cell r="C147">
            <v>142</v>
          </cell>
          <cell r="D147" t="str">
            <v>Dung dịch rửa cho máy điện di huyết sắc tố</v>
          </cell>
          <cell r="E147" t="str">
            <v>Hóa chất sẵn sàng sử dụng. Dùng để xác định các loại hemoglobin. Chứng chỉ CFS, ISO. Thành phần: Nước tinh khiết 90-100%, Ethanol 1-5%, Chất bảo quản: ≤0.1%
Can ≥ 940ml</v>
          </cell>
          <cell r="F147" t="str">
            <v>Can (940ml)</v>
          </cell>
          <cell r="G147" t="str">
            <v>Can</v>
          </cell>
          <cell r="K147">
            <v>7</v>
          </cell>
          <cell r="L147">
            <v>7</v>
          </cell>
          <cell r="M147">
            <v>1287300</v>
          </cell>
        </row>
        <row r="148">
          <cell r="C148">
            <v>143</v>
          </cell>
          <cell r="D148" t="str">
            <v>Dung dịch rửa Piston cho máy điện di huyết sắc tố</v>
          </cell>
          <cell r="E148" t="str">
            <v>Hóa chất sẵn sàng sử dụng; Dùng để rửa piston trên máy HPLC trong xét nghiệm phân tích thành phần huyết sắc tố; Chứng chỉ CFS, ISO; Thành phần: Nước 72-100%, Isopropyl Alcohol
Can ≥ 940ml</v>
          </cell>
          <cell r="F148" t="str">
            <v>Can (940ml)</v>
          </cell>
          <cell r="G148" t="str">
            <v>Can</v>
          </cell>
          <cell r="K148">
            <v>6</v>
          </cell>
          <cell r="L148">
            <v>6</v>
          </cell>
          <cell r="M148">
            <v>1285200</v>
          </cell>
        </row>
        <row r="149">
          <cell r="C149">
            <v>144</v>
          </cell>
          <cell r="D149" t="str">
            <v>Chất hiệu chuẩn cho máy điện di huyết sắc tố</v>
          </cell>
          <cell r="E149" t="str">
            <v>Chứng chỉ CFS, ISO. Dùng trên hệ thống HPLC có khả năng phân tách các loại hemoglobin trong mẫu máu. Bột đông khô, hoàn nguyên trước khi sử dụng. Chất hiệu chuẩn Premier RESOLUTION A2 + F CALIBRATOR KIT được chuẩn bị từ mẫu máu ly giải toàn phần của người có chứa hemoglobin A, F, A2 và S, các mẫu được trộn lẫn và đông khô để đảm bảo tính ổn định. Dùng để theo dõi  hiệu năng của toàn bộ hệ thống
Hộp ≥ 4x300µL</v>
          </cell>
          <cell r="F149" t="str">
            <v>Hộp (4x300µL)</v>
          </cell>
          <cell r="G149" t="str">
            <v>Hộp</v>
          </cell>
          <cell r="K149">
            <v>4</v>
          </cell>
          <cell r="L149">
            <v>4</v>
          </cell>
          <cell r="M149">
            <v>15158850</v>
          </cell>
        </row>
        <row r="150">
          <cell r="C150">
            <v>145</v>
          </cell>
          <cell r="D150" t="str">
            <v>Chất kiểm chuẩn cho máy điện di huyết sắc tố</v>
          </cell>
          <cell r="E150" t="str">
            <v>Được chuẩn bị từ mẫu máu ly giải của người có chứa hemoglobin A, F, A2 và S, các mẫu được trộn lẫn và và đông khô để đảm bảo tính ổn định. Dùng để theo dõi  hiệu năng của toàn bộ hệ thống. Chứng chỉ CFS, ISO. Dùng trên hệ thống HPLC có khả năng phân tách các loại hemoglobin trong mẫu máu. Bột đông khô, hoàn nguyên trước khi sử dụng
Hộp ≥ 4x300µL</v>
          </cell>
          <cell r="F150" t="str">
            <v>Hộp (4x300µL)</v>
          </cell>
          <cell r="G150" t="str">
            <v>Hộp</v>
          </cell>
          <cell r="K150">
            <v>6</v>
          </cell>
          <cell r="L150">
            <v>6</v>
          </cell>
          <cell r="M150">
            <v>15158850</v>
          </cell>
        </row>
        <row r="151">
          <cell r="C151">
            <v>146</v>
          </cell>
          <cell r="D151" t="str">
            <v>Chất đánh dấu đỉnh</v>
          </cell>
          <cell r="E151" t="str">
            <v>Máu toàn phần đông khô có chứa các hemoglobin F, A, A2, S, và C. Sử dụng làm chất đánh dấu thời gian lưu cho các hemoglobin đã biết và cũng được sử dụng để theo dõi tổng hiệu suất của hệ thống. Chứng chỉ CFS, ISO. Dùng trên hệ thống Premier Resolution. Bột đông khô, hoàn nguyên trước khi sử dụng
Hộp ≥ 2x1000µl</v>
          </cell>
          <cell r="F151" t="str">
            <v>Hộp (2x1000µl)</v>
          </cell>
          <cell r="G151" t="str">
            <v>Hộp</v>
          </cell>
          <cell r="K151">
            <v>3</v>
          </cell>
          <cell r="L151">
            <v>3</v>
          </cell>
          <cell r="M151">
            <v>13992300</v>
          </cell>
        </row>
        <row r="152">
          <cell r="C152">
            <v>147</v>
          </cell>
          <cell r="D152" t="str">
            <v>Dung dịch đệm dùng nhuộm Wright-Giemsa cho xét nghiệm huyết học</v>
          </cell>
          <cell r="E152" t="str">
            <v>Dung dịch đệm nhuộm được sử dụng trên hệ thống nhuộm tiêu bản phân phối lượng lớn dung dịch đến màng máu toàn phần được chuẩn bị trên các lam kính hiển vi. 
Thành phần tối thiểu: gồm Potassium Phosphate, monobasic, anhydrous, Sodium Phosphate, dibasic, anhydrous. Bảo quản: 15 đến 30 độ C.
Hộp ≥8 L (hoặc tương đương)
Chứng nhận chất lượng FDA, ISO (13485)
Tương thích với hệ thống máy kéo lam tự động tại bệnh viện</v>
          </cell>
          <cell r="F152" t="str">
            <v>4 x 2L</v>
          </cell>
          <cell r="G152" t="str">
            <v>Hộp</v>
          </cell>
          <cell r="K152">
            <v>21</v>
          </cell>
          <cell r="L152">
            <v>21</v>
          </cell>
          <cell r="M152">
            <v>20361600</v>
          </cell>
        </row>
        <row r="153">
          <cell r="C153">
            <v>148</v>
          </cell>
          <cell r="D153" t="str">
            <v>Dung dịch  nhuộm Wright-Giemsa cho xét nghiệm huyết học</v>
          </cell>
          <cell r="E153" t="str">
            <v>Hóa chất nhuộm được dùng cho hệ thống nhuộm lam. Sản phẩm phân phối một lương dung dịch để nhuộm màng máu toàn phần đã được chuẩn bị trên các lam kính hiển vi. Thành phần tối thiểu: gồm thuốc nhuộm Wright, Thuốc nhuộm Giemsa, Glycerine trong methanol. Bảo quản: 15 đến 30 độ C.  
Hộp ≥8 L (hoặc tương đương)
Chứng nhận chất lượng FDA, ISO (13485)
Tương thích với hệ thống máy kéo lam tự động tại bệnh viện</v>
          </cell>
          <cell r="F153" t="str">
            <v>4 x 2L</v>
          </cell>
          <cell r="G153" t="str">
            <v>Hộp</v>
          </cell>
          <cell r="K153">
            <v>18</v>
          </cell>
          <cell r="L153">
            <v>18</v>
          </cell>
          <cell r="M153">
            <v>35632800</v>
          </cell>
        </row>
        <row r="154">
          <cell r="C154">
            <v>149</v>
          </cell>
          <cell r="D154" t="str">
            <v>Mực để in cho lam sử dụng trên máy kéo và nhuộm lam tự động</v>
          </cell>
          <cell r="E154" t="str">
            <v>Mực in trên lam kính. Tương thích với hệ thống máy kéo lam tự động tại bệnh viện</v>
          </cell>
          <cell r="F154" t="str">
            <v>1 Bộ</v>
          </cell>
          <cell r="G154" t="str">
            <v>Bộ</v>
          </cell>
          <cell r="K154">
            <v>2</v>
          </cell>
          <cell r="L154">
            <v>2</v>
          </cell>
          <cell r="M154">
            <v>21230000</v>
          </cell>
        </row>
        <row r="155">
          <cell r="C155">
            <v>150</v>
          </cell>
          <cell r="D155" t="str">
            <v>Lam kính kéo và nhuộm trên máy kéo và nhuộm lam tự động</v>
          </cell>
          <cell r="E155" t="str">
            <v>Lam kính dùng để kéo và nhuộm dành cho máy dàn lam tự động kích thước ≥(25x75x1mm)
Hộp ≥ 20 x 72 slides
Tương thích với hệ thống máy kéo lam tự động tại bệnh viện</v>
          </cell>
          <cell r="F155" t="str">
            <v>20 x 72 slides</v>
          </cell>
          <cell r="G155" t="str">
            <v>Hộp</v>
          </cell>
          <cell r="K155">
            <v>6</v>
          </cell>
          <cell r="L155">
            <v>6</v>
          </cell>
          <cell r="M155">
            <v>30856320</v>
          </cell>
        </row>
        <row r="156">
          <cell r="C156">
            <v>151</v>
          </cell>
          <cell r="D156" t="str">
            <v>Methanol</v>
          </cell>
          <cell r="E156" t="str">
            <v>Chất lỏng trong suốt, không màu. Thành phần: Methanol. Hàm lượng nước ≤ 0,1%
Tương thích với hệ thống máy kéo lam tự động tại bệnh viện</v>
          </cell>
          <cell r="F156" t="str">
            <v>4 lít/chai</v>
          </cell>
          <cell r="G156" t="str">
            <v>Lít</v>
          </cell>
          <cell r="K156">
            <v>120</v>
          </cell>
          <cell r="L156">
            <v>120</v>
          </cell>
          <cell r="M156">
            <v>351000</v>
          </cell>
        </row>
        <row r="157">
          <cell r="C157">
            <v>152</v>
          </cell>
          <cell r="D157" t="str">
            <v>Bộ hồng cầu kiểm chuẩn</v>
          </cell>
          <cell r="E157" t="str">
            <v xml:space="preserve"> - Bộ hồng cầu dùng cho kiểm chuẩn xét nghiệm nhóm máu trên máy phân tích định nhóm máu gel card ≥ 8 giếng, có khả năng nạp mẫu và card linh động. 
- Thành phần: Bộ hồng cầu kiểm chuẩn gồm 4 lọ A,B,AB,O hoặc tương đương
Hộp ≥ 4x6ml</v>
          </cell>
          <cell r="F157" t="str">
            <v>4x6ml</v>
          </cell>
          <cell r="G157" t="str">
            <v>Hộp</v>
          </cell>
          <cell r="K157">
            <v>2</v>
          </cell>
          <cell r="L157">
            <v>2</v>
          </cell>
          <cell r="M157">
            <v>6206256</v>
          </cell>
        </row>
        <row r="158">
          <cell r="C158">
            <v>153</v>
          </cell>
          <cell r="D158" t="str">
            <v>Bộ kit định danh kháng thể bất thường</v>
          </cell>
          <cell r="E158" t="str">
            <v xml:space="preserve"> - Bộ panel định danh kháng thể bất thường trên máy phân tích định nhóm máu gel card ≥ 8 giếng, có khả năng nạp mẫu và card linh động. 
- Thành phần: Chứa hỗn dịch tế bào hồng cầu người nhóm máu O nồng độ ≥0,8%
Hộp ≥ 11x5ml</v>
          </cell>
          <cell r="F158" t="str">
            <v>11x5 ml</v>
          </cell>
          <cell r="G158" t="str">
            <v>Hộp</v>
          </cell>
          <cell r="K158">
            <v>2</v>
          </cell>
          <cell r="L158">
            <v>2</v>
          </cell>
          <cell r="M158">
            <v>4999995</v>
          </cell>
        </row>
        <row r="159">
          <cell r="C159">
            <v>154</v>
          </cell>
          <cell r="D159" t="str">
            <v>Bộ kit hồng cầu mẫu sàng lọc kháng thể bất thường</v>
          </cell>
          <cell r="E159" t="str">
            <v xml:space="preserve"> - Hồng cầu mẫu dùng sàng lọc kháng thể bất thường trên máy phân tích định nhóm máu gel card ≥ 8 giếng, có khả năng nạp mẫu và card linh động. 
- Thành phần: Chứa hỗn dịch tế bào hồng cầu người nhóm máu O nồng độ ≥0,8%
Hộp ≥ 3x10ml</v>
          </cell>
          <cell r="F159" t="str">
            <v>3x10ml</v>
          </cell>
          <cell r="G159" t="str">
            <v>Hộp</v>
          </cell>
          <cell r="K159">
            <v>14</v>
          </cell>
          <cell r="L159">
            <v>14</v>
          </cell>
          <cell r="M159">
            <v>2719080</v>
          </cell>
        </row>
        <row r="160">
          <cell r="C160">
            <v>155</v>
          </cell>
          <cell r="D160" t="str">
            <v>Dịch pha loãng hồng cầu cho máy định nhóm máu tự động</v>
          </cell>
          <cell r="E160" t="str">
            <v xml:space="preserve"> - Dùng để pha loãng hồng cầu tương thích trên máy phân tích định nhóm máu gel card ≥ 8 giếng, có khả năng nạp mẫu và card linh động. 
- Thành phần: Tối thiểu gồm các thành phần: Dung dịch đệm có độ ion thấp, thành phần chính là Glycine và glucose hoặc tương đương
Hộp ≥ 2x100 ml</v>
          </cell>
          <cell r="F160" t="str">
            <v>2x100 ml</v>
          </cell>
          <cell r="G160" t="str">
            <v>Hộp</v>
          </cell>
          <cell r="K160">
            <v>22</v>
          </cell>
          <cell r="L160">
            <v>22</v>
          </cell>
          <cell r="M160">
            <v>1604400</v>
          </cell>
        </row>
        <row r="161">
          <cell r="C161">
            <v>156</v>
          </cell>
          <cell r="D161" t="str">
            <v>Dịch rửa hệ thống cho máy định nhóm máu tự động</v>
          </cell>
          <cell r="E161" t="str">
            <v>Dung dịch được sử dụng để rửa hệ thống chất lỏng và đầu dò tương thích trên máy phân tích định nhóm máu gel card ≥ 8 giếng, có khả năng nạp mẫu và card linh động. 
- Thành phần: Tối thiểu gồm các thành phần: Dung dịch muối đậm đặc và chất màu. Chất bảo quản natri azide. Dung dịch chất hoạt động bề mặt đậm đặc và chất màu hoặc tương đương
 Hộp ≥ 12x125ml</v>
          </cell>
          <cell r="F161" t="str">
            <v>12x125 ml</v>
          </cell>
          <cell r="G161" t="str">
            <v>Hộp</v>
          </cell>
          <cell r="K161">
            <v>2</v>
          </cell>
          <cell r="L161">
            <v>2</v>
          </cell>
          <cell r="M161">
            <v>4327060.5</v>
          </cell>
        </row>
        <row r="162">
          <cell r="C162">
            <v>157</v>
          </cell>
          <cell r="D162" t="str">
            <v>Dịch rửa kim cho máy định nhóm máu tự động</v>
          </cell>
          <cell r="E162" t="str">
            <v xml:space="preserve"> - Dung dịch được sử dụng để rửa hệ thống tương thích trên máy phân tích định nhóm máu gel card ≥ 8 giếng, có khả năng nạp mẫu và card linh động. 
- Thành phần: Tối thiểu gồm các thành phần: Dung dịch muối đậm đặc và chất màu, natri azide hoặc tương đương
Hộp ≥ 12x125 ml</v>
          </cell>
          <cell r="F162" t="str">
            <v>12x125 ml</v>
          </cell>
          <cell r="G162" t="str">
            <v>Hộp</v>
          </cell>
          <cell r="K162">
            <v>5</v>
          </cell>
          <cell r="L162">
            <v>5</v>
          </cell>
          <cell r="M162">
            <v>4327060.5</v>
          </cell>
        </row>
        <row r="163">
          <cell r="C163">
            <v>158</v>
          </cell>
          <cell r="D163" t="str">
            <v>Gel card Coombs trực tiếp và gián tiếp</v>
          </cell>
          <cell r="E163" t="str">
            <v>Dùng cho test Coombs trực tiếp và gián tiếp, sàng lọc và định danh kháng thể bất thường, định nhóm chéo môi trường Coombs 37 độ C, gel card ≥ 8 giếng, có khả năng nạp mẫu và card linh động.
Thành phần: Tối thiểu gồm gồm các thành phần: Gel card. Thành phần chứa hỗn hợp Kháng thể đơn dòng và đa dòng hoặc tương đương
Hộp ≥ 2x25 cards</v>
          </cell>
          <cell r="F163" t="str">
            <v>2x25 cards</v>
          </cell>
          <cell r="G163" t="str">
            <v>Hộp</v>
          </cell>
          <cell r="K163">
            <v>14</v>
          </cell>
          <cell r="L163">
            <v>14</v>
          </cell>
          <cell r="M163">
            <v>6064800</v>
          </cell>
        </row>
        <row r="164">
          <cell r="C164">
            <v>159</v>
          </cell>
          <cell r="D164" t="str">
            <v>Gelcard định nhóm máu ABO/Rh bằng hai phương pháp huyết thanh mẫu và hồng cầu mẫu</v>
          </cell>
          <cell r="E164" t="str">
            <v>Định nhóm ABO và Rh bằng phương pháp huyết thanh mẫu và hồng cầu mẫu trên máy phân tích định nhóm máu gel card ≥ 8 giếng, có khả năng nạp mẫu và card linh động. 
- Thành phần: Giếng 1: Anti A (IgM, chuột); Giếng 2: Anti B (IgM, chuột); Giếng 3: Anti AB (IgM, chuột); Giếng 4: Anti-DVI- (IgM, người); Giếng 5: Anti-DVI + hỗn hợp kháng thể IgM và IgG, người. Anti-D có khả năng phát hiện D yếu và D từng phần; Giếng 6: Control; Giếng 7: N (gel trung tính); Giếng 8: N (gel trung tính) hoặc tương đương
Hộp ≥ 2x25 cards</v>
          </cell>
          <cell r="F164" t="str">
            <v>2x25 cards</v>
          </cell>
          <cell r="G164" t="str">
            <v>Hộp</v>
          </cell>
          <cell r="K164">
            <v>52</v>
          </cell>
          <cell r="L164">
            <v>52</v>
          </cell>
          <cell r="M164">
            <v>3232950</v>
          </cell>
        </row>
        <row r="165">
          <cell r="C165">
            <v>160</v>
          </cell>
          <cell r="D165" t="str">
            <v>Gelcard định nhóm máu ABO/Rh bằng phương pháp huyết thanh mẫu</v>
          </cell>
          <cell r="E165" t="str">
            <v>Định nhóm máu ABO và Rh bằng phương pháp huyết thanh mẫu trên máy phân tích định nhóm máu gel card ≥ 8 giếng, có khả năng nạp mẫu và card linh động.
- Thành phần: Tối thiểu gồm các thành phần: Gel card 4 giếng đầu có thành phần như sau: Giếng 1: Anti-A (IgM, chuột); Giếng 2: Anti B (IgM, chuột); Giếng 3: Anti D (IgM, người); Giếng 4: Control  hoặc tương đương
Hộp ≥ 2x25 cards</v>
          </cell>
          <cell r="F165" t="str">
            <v>2x25 cards</v>
          </cell>
          <cell r="G165" t="str">
            <v>Hộp</v>
          </cell>
          <cell r="K165">
            <v>26</v>
          </cell>
          <cell r="L165">
            <v>26</v>
          </cell>
          <cell r="M165">
            <v>3206700</v>
          </cell>
        </row>
        <row r="166">
          <cell r="C166">
            <v>161</v>
          </cell>
          <cell r="D166" t="str">
            <v>Gelcard định nhóm máu bằng phương pháp hồng cầu mẫu</v>
          </cell>
          <cell r="E166" t="str">
            <v>Dùng cho định nhóm chéo, định nhóm ABO bằng phương pháp hồng cầu mẫu trên máy phân tích định nhóm máu gel card ≥ 8 giếng, có khả năng nạp mẫu và card linh động. 
Thành phần: Tối thiểu gồm các thành phần: Gel card. Thành phần chứa môi trường nước muối và enzyme hoặc tương đương
Hộp ≥ 2x25 cards</v>
          </cell>
          <cell r="F166" t="str">
            <v>2x25 cards</v>
          </cell>
          <cell r="G166" t="str">
            <v>Hộp</v>
          </cell>
          <cell r="K166">
            <v>40</v>
          </cell>
          <cell r="L166">
            <v>40</v>
          </cell>
          <cell r="M166">
            <v>4170600</v>
          </cell>
        </row>
        <row r="167">
          <cell r="C167">
            <v>162</v>
          </cell>
          <cell r="D167" t="str">
            <v>Hồng cầu mẫu</v>
          </cell>
          <cell r="E167" t="str">
            <v xml:space="preserve"> - Dùng cho định nhóm máu ABO bằng phương pháp hồng cầu mẫu trên máy phân tích định nhóm máu gel card ≥ 8 giếng, có khả năng nạp mẫu và card linh động. 
- Thành phần: Tối thiểu gồm các thành phần: Bộ hồng cầu mẫu gồm 2 lọ A1 và B hoặc tương đương
Hộp ≥ 2x10ml</v>
          </cell>
          <cell r="F167" t="str">
            <v>2x10ml</v>
          </cell>
          <cell r="G167" t="str">
            <v>Hộp</v>
          </cell>
          <cell r="K167">
            <v>34</v>
          </cell>
          <cell r="L167">
            <v>34</v>
          </cell>
          <cell r="M167">
            <v>1653540</v>
          </cell>
        </row>
        <row r="168">
          <cell r="C168">
            <v>163</v>
          </cell>
          <cell r="D168" t="str">
            <v>Cóng phản ứng Cuvette</v>
          </cell>
          <cell r="E168" t="str">
            <v>Chất liệu: Thủy tinh. Dùng trong xét nghiệm đo độ ngưng tập tiểu cầu.
Tương thích với hệ thống máy Chronolog 530VS tại bệnh viện</v>
          </cell>
          <cell r="F168" t="str">
            <v>Hộp 144 chiếc</v>
          </cell>
          <cell r="G168" t="str">
            <v>Chiếc</v>
          </cell>
          <cell r="K168">
            <v>3</v>
          </cell>
          <cell r="L168">
            <v>3</v>
          </cell>
          <cell r="M168">
            <v>25902.777777777777</v>
          </cell>
        </row>
        <row r="169">
          <cell r="C169">
            <v>164</v>
          </cell>
          <cell r="D169" t="str">
            <v>Hóa chất gây ngưng kết tiểu cầu ADP</v>
          </cell>
          <cell r="E169" t="str">
            <v xml:space="preserve">Thành phần: tối thiểu 2.5 mg adenosine diphosphate đông khô
Độ ổn định: Hoá chất ADP đã hoàn nguyên có thể bảo quản ở -70ºC đạt ổn định trong tối thiểu 1 năm hoặc đến hạn sử dụng.
Hộp ≥ 1x5mL
Tương thích với hệ thống máy Chronolog 530VS tại bệnh viện
</v>
          </cell>
          <cell r="F169" t="str">
            <v>1x5mL / hộp</v>
          </cell>
          <cell r="G169" t="str">
            <v>Hộp</v>
          </cell>
          <cell r="K169">
            <v>2</v>
          </cell>
          <cell r="L169">
            <v>2</v>
          </cell>
          <cell r="M169">
            <v>24650000</v>
          </cell>
        </row>
        <row r="170">
          <cell r="C170">
            <v>165</v>
          </cell>
          <cell r="D170" t="str">
            <v>Túi lấy máu ba loại đỉnh - đỉnh 250ml</v>
          </cell>
          <cell r="E170" t="str">
            <v>(1) Đạt tiêu chuẩn ISO 13485 và CE.
(2) Sản phẩm đã được tiệt trùng
(3) Sử dụng một lần
(4) Tất cả các dây lấy máu, dây nối giữa các túi có đường kính ngoài 4,4mm ± 0,1mm và đường kính trong 3,2 mm ± 0,1mm
(5) Có cấu trúc gồm 3 túi:
- Túi 1: Dung tích 250ml (Dung tích tối đa đạt 300 ml). Túi chứa 35ml dung dịch chống đông CPD
- Túi 2: Dung tích 250ml (Dung tích tối đa đạt 300 ml), túi rỗng để bảo quản hồng cầu, huyết tương hoặc tiểu cầu trong 5 ngày
- Túi 3: Dung tích 250ml (Dung tích tối đa đạt 300 ml). Túi chứa 56 ml dung dịch bảo quản SAGM để bảo quản hồng cầu hoặc huyết tương
- Sức bền của túi:
+ Sức bền ly tâm (Centrifugation resistance ) 5000g trong 10 phút
+ Sức bền áp lực (Pressure resistance) 0,7kg/cm2 trong 10 phút
+ Sức bền nhiệt độ (Thermal resistance) trong khoảng -80 độ C tới 37 độ C ± 2 độ C
- Có bao bì phụ: túi nhôm</v>
          </cell>
          <cell r="F170" t="str">
            <v>2 Túi/gói</v>
          </cell>
          <cell r="G170" t="str">
            <v>Túi</v>
          </cell>
          <cell r="I170">
            <v>9000</v>
          </cell>
          <cell r="J170">
            <v>3600</v>
          </cell>
          <cell r="K170">
            <v>4500</v>
          </cell>
          <cell r="L170">
            <v>4500</v>
          </cell>
          <cell r="M170">
            <v>89000</v>
          </cell>
        </row>
        <row r="171">
          <cell r="C171">
            <v>166</v>
          </cell>
          <cell r="D171" t="str">
            <v>Túi lấy máu ba loại đỉnh- đỉnh 350ml</v>
          </cell>
          <cell r="E171" t="str">
            <v xml:space="preserve">(1) Đạt tiêu chuẩn ISO 13485 và CE.
(2) Sản phẩm đã được tiệt trùng
(3) Sử dụng một lần
(4) Tất cả các dây lấy máu, dây nối giữa các túi có đường kính ngoài 4,4mm ± 0,1mm và đường kính trong 3,2mm ± 0,1mm
(5) Có cấu trúc gồm 3 túi:
- Túi 1: Dung tích 350ml (Dung tích tối đa 400ml). Túi chứa 49ml dung dịch chống đông CPD
- Túi 2: Dung tích 350ml (Dung tích tối đa 400ml), túi rỗng để bảo quản hồng cầu, huyết tương hoặc tiểu cầu 5 ngày
- Túi 3: Dung tích 350ml (Dung tích tối đa 400ml). Túi chứa khoảng 78ml dung dịch SAGM để bảo quản hồng cầu hoặc huyết tương
- Sức bền của túi: 
+ Sức bền ly tâm (Centrifugation resistance ) 5000g trong 10 phút
+ Sức bền áp lực (Pressure resistance) 0,7kg/cm2 trong 10 phút
+ Sức bền nhiệt độ (Thermal resistance) trong khoảng -80 độ C tới 37 độ C ± 2 độ C.
- Có bao bì phụ: túi nhôm. </v>
          </cell>
          <cell r="F171" t="str">
            <v>2 Túi/gói</v>
          </cell>
          <cell r="G171" t="str">
            <v>Túi</v>
          </cell>
          <cell r="I171">
            <v>5500</v>
          </cell>
          <cell r="J171">
            <v>1760</v>
          </cell>
          <cell r="K171">
            <v>2300</v>
          </cell>
          <cell r="L171">
            <v>2300</v>
          </cell>
          <cell r="M171">
            <v>89000</v>
          </cell>
        </row>
        <row r="172">
          <cell r="C172">
            <v>167</v>
          </cell>
          <cell r="D172" t="str">
            <v>Test nhanh phát hiện kháng nguyên bề mặt viêm gan B thế hệ thứ 2</v>
          </cell>
          <cell r="E172" t="str">
            <v>Phát hiện định tính kháng nguyên HBsAg trong mẫu huyết thanh, huyết tương người, phù hợp để sử dụng trên mẫu phụ nữ mang thai. Dạng khay.
- Độ nhạy: 100%; Độ đặc hiệu: 100% 
- Thời gian trả kết quả: 20 phút
- Ngưỡng phát hiện: 1 ng/ml;
- Nhiệt độ bảo quản: 1 – 30 °C
- Không có phản ứng chéo với các mẫu HCV, HAV, CMV, EBV, Parvovirus, HIV, VZV, Syphilis, Rubella, HTLV và HSV.
- Đạt tiêu chuẩn: ISO
Hộp ≥ 25 test</v>
          </cell>
          <cell r="F172" t="str">
            <v>25 test/Hộp</v>
          </cell>
          <cell r="G172" t="str">
            <v>Test</v>
          </cell>
          <cell r="K172">
            <v>5700</v>
          </cell>
          <cell r="L172">
            <v>5700</v>
          </cell>
          <cell r="M172">
            <v>17430</v>
          </cell>
        </row>
      </sheetData>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ố lượng thầu BS 2025"/>
    </sheetNames>
    <sheetDataSet>
      <sheetData sheetId="0">
        <row r="13">
          <cell r="C13" t="str">
            <v>Bộ hóa chất xét nghiệm hòa hợp tổ chức mô ghép, phát hiện HLA lớp 2 loại HLA- DRB1</v>
          </cell>
          <cell r="D13" t="str">
            <v>Bộ hóa chất xét nghiệm hòa hợp tổ chức mô ghép, định tuýp HLA lớp 2 loại HLA- DRB1 dựa trên kỹ thuật SSO bằng cách sử dụng các đầu dò oligonucleotide theo trình tự cụ thể  trên các hạt bead. Độ phân giải cao hơn với số lượng 500 thử nghiệm trong một mẫu. Kết quả được đọc bằng hệ thống Luminex.
- Thành phần:  LABType Bead Mix, Locus Specific Primer Set, Primer Set D-Mix, Các lọ dung dịch đệm,..</v>
          </cell>
          <cell r="E13" t="str">
            <v xml:space="preserve">Hộp/ 100 test </v>
          </cell>
          <cell r="F13" t="str">
            <v xml:space="preserve">Hộp </v>
          </cell>
          <cell r="G13">
            <v>5</v>
          </cell>
          <cell r="H13"/>
          <cell r="I13"/>
          <cell r="J13"/>
          <cell r="K13" t="str">
            <v>CÔNG TY HÓA SINH</v>
          </cell>
        </row>
        <row r="14">
          <cell r="C14" t="str">
            <v>Bộ hóa chất xét nghiệm hòa hợp tổ chức mô ghép phát hiện HLA lớp 1 loại HLA- A</v>
          </cell>
          <cell r="D14" t="str">
            <v>Bộ hóa chất xét nghiệm hòa hợp tổ chức mô ghép, định tuýp HLA lớp 1 loại HLA- A dựa trên kỹ thuật SSO bằng cách sử dụng các đầu dò oligonucleotide theo trình tự cụ thể  trên các hạt bead. Độ phân giải cao hơn với số lượng 500 thử nghiệm trong một mẫu. Kết quả được đọc bằng hệ thống Luminex.
- Thành phần:  LABType Bead Mix, Locus Specific Primer Set, Primer Set D-Mix, Các lọ dung dịch đệm,..</v>
          </cell>
          <cell r="E14" t="str">
            <v xml:space="preserve">Hộp/ 100 test </v>
          </cell>
          <cell r="F14" t="str">
            <v>Lọ</v>
          </cell>
          <cell r="G14">
            <v>5</v>
          </cell>
          <cell r="H14"/>
          <cell r="I14"/>
          <cell r="J14"/>
          <cell r="K14" t="str">
            <v>CÔNG TY HÓA SINH</v>
          </cell>
        </row>
        <row r="15">
          <cell r="C15" t="str">
            <v>Bộ hóa chất xét nghiệm hòa hợp tổ chức mô ghép phát hiện HLA lớp 1 loại HLA- B</v>
          </cell>
          <cell r="D15" t="str">
            <v>Bộ hóa chất xét nghiệm hòa hợp tổ chức mô ghép, định tuýp HLA lớp 1 loại HLA- B dựa trên kỹ thuật SSO bằng cách sử dụng các đầu dò oligonucleotide theo trình tự cụ thể  trên các hạt bead. Độ phân giải cao hơn với số lượng Độ phân giải cao hơn với số lượng 500 thử nghiệm trong một mẫu. Kết quả được đọc bằng hệ thống Luminex.
- Thành phần:  LABType Bead Mix, Locus Specific Primer Set, Primer Set D-Mix, Các lọ dung dịch đệm,..</v>
          </cell>
          <cell r="E15" t="str">
            <v xml:space="preserve">Hộp/ 100 test </v>
          </cell>
          <cell r="F15" t="str">
            <v>Lọ</v>
          </cell>
          <cell r="G15">
            <v>4</v>
          </cell>
          <cell r="H15"/>
          <cell r="I15"/>
          <cell r="J15"/>
          <cell r="K15" t="str">
            <v>CÔNG TY HÓA SINH</v>
          </cell>
        </row>
        <row r="16">
          <cell r="C16" t="str">
            <v>Bộ kít tách chiết cho mẫu xét nghiệm HLA phù hợp máy tách có sẵn của bệnh viện</v>
          </cell>
          <cell r="D16" t="str">
            <v>Bộ kit TANBead® Nucleic Acid extraction cung cấp giải pháp tách chiết nucleic acid tự động bằng cách sử dụng hạt bead phủ silicon dioxide có khả năng hấp thụ phân tử mang điện tích âm để tách chiết DNA ra khỏi mẫu.
Công suất: 40 phút/ lần chạy
Thành phần: 96 Ống thuốc thử 6 giếng với buffer,2 giá 8 ống base, 1.5 ml  Elution Buffer chứa Nuclease-Free Water, 1ml Proteinase K  nồng độ 20 mg/ml được bảo quản ở 4℃
24 Strip 8 kênh,...
Thiết bị tương thích: SLA-16/32, SLA-E132 Series</v>
          </cell>
          <cell r="E16" t="str">
            <v>Hộp/ 96 test</v>
          </cell>
          <cell r="F16" t="str">
            <v>Lọ</v>
          </cell>
          <cell r="G16">
            <v>5</v>
          </cell>
          <cell r="H16"/>
          <cell r="I16"/>
          <cell r="J16"/>
          <cell r="K16" t="str">
            <v>CÔNG TY HÓA SINH</v>
          </cell>
        </row>
        <row r="17">
          <cell r="C17" t="str">
            <v>Dung dịch chạy máy phân tích HLA-SSO</v>
          </cell>
          <cell r="D17" t="str">
            <v>Dung dịch chạy máy cho xét nghiệm định tuýp HLA và xét nghiệm kháng thể kháng HLA. Hóa chất đóng vai trò là phương tiện phân phối, mang mẫu đến bộ phận quang học của thiết bị dựa trên công nghệ Luminex xMAP®.</v>
          </cell>
          <cell r="E17" t="str">
            <v>Thùng/ 20 lit</v>
          </cell>
          <cell r="F17" t="str">
            <v>thùng</v>
          </cell>
          <cell r="G17">
            <v>7</v>
          </cell>
          <cell r="H17"/>
          <cell r="I17"/>
          <cell r="J17"/>
          <cell r="K17" t="str">
            <v>CÔNG TY HÓA SINH</v>
          </cell>
        </row>
        <row r="18">
          <cell r="C18" t="str">
            <v>Hóa chất chuẩn hóa hệ thống phân tích HLA</v>
          </cell>
          <cell r="D18" t="str">
            <v>Bộ hóa chất chuẩn hóa máy xét nghiệm kháng thể kháng HLA và xét nghiệm định tuýp HLA bao gồm các thuốc thử để xác minh tính hiệu chuẩn và tính toàn vẹn quang học cho hệ thống máy</v>
          </cell>
          <cell r="E18" t="str">
            <v xml:space="preserve">Hộp /25 test </v>
          </cell>
          <cell r="F18" t="str">
            <v>Lọ</v>
          </cell>
          <cell r="G18">
            <v>2</v>
          </cell>
          <cell r="H18"/>
          <cell r="I18"/>
          <cell r="J18"/>
          <cell r="K18" t="str">
            <v>CÔNG TY HÓA SINH</v>
          </cell>
        </row>
        <row r="19">
          <cell r="C19" t="str">
            <v>Hóa chất Conjugated Goat Anti - Human IgG</v>
          </cell>
          <cell r="D19" t="str">
            <v>Liên hợp kháng thể IgG người và PE ở dạng đông khô dùng để phát hiện kháng thể IgG của bệnh nhân; 
- Nồng độ thuốc thử: 0,5 mg R-Phycoerythrin kết hợp với kháng thể tinh khiết ái lực.
- Nguồn Phycoerythrin: rong biển
- Dung dịch đệm: natri photphat, natri clorua, pH 7,6
- Chất ổn định: albumin huyết thanh bò
-Chất bảo quản: natri azide</v>
          </cell>
          <cell r="E19" t="str">
            <v xml:space="preserve">Lọ/1 ml </v>
          </cell>
          <cell r="F19" t="str">
            <v>Lọ</v>
          </cell>
          <cell r="G19">
            <v>7</v>
          </cell>
          <cell r="H19"/>
          <cell r="I19"/>
          <cell r="J19"/>
          <cell r="K19" t="str">
            <v>CÔNG TY HÓA SINH</v>
          </cell>
        </row>
        <row r="20">
          <cell r="C20" t="str">
            <v>Sinh phẩm Xét nghiệm kháng thể kháng HLA Class I</v>
          </cell>
          <cell r="D20" t="str">
            <v xml:space="preserve">Bộ xét nghiệm phát hiện kháng thể kháng HLA lớp I bằng công nghệ đo tế bào dòng chảy
-Các hạt bead được phủ kháng nguyên HLA lớp I
-Thành phần: Bao gồm Class II Bead Mix, buffer và các hoá chất phụ trợ để thực hiện phản ứng.
-Xác định được %PRA </v>
          </cell>
          <cell r="E20" t="str">
            <v>Hộp/ 25 test</v>
          </cell>
          <cell r="F20" t="str">
            <v>Hộp</v>
          </cell>
          <cell r="G20">
            <v>15</v>
          </cell>
          <cell r="H20"/>
          <cell r="I20"/>
          <cell r="J20"/>
          <cell r="K20" t="str">
            <v>CÔNG TY HÓA SINH</v>
          </cell>
        </row>
        <row r="21">
          <cell r="C21" t="str">
            <v>Sinh phẩm Xét nghiệm kháng thể kháng HLA Class II</v>
          </cell>
          <cell r="D21" t="str">
            <v xml:space="preserve">Bộ xét nghiệm phát hiện kháng thể kháng HLA lớp II bằng công nghệ đo tế bào dòng chảy.
-Các hạt bead được phủ kháng nguyên HLA lớp II
-Thành phần: Bao gồm Class II Bead Mix, buffer và các hoá chất phụ trợ để thực hiện phản ứng.
-Xác định được %PRA </v>
          </cell>
          <cell r="E21" t="str">
            <v>Hộp/ 25 test</v>
          </cell>
          <cell r="F21" t="str">
            <v>Hộp</v>
          </cell>
          <cell r="G21">
            <v>15</v>
          </cell>
          <cell r="H21"/>
          <cell r="I21"/>
          <cell r="J21"/>
          <cell r="K21" t="str">
            <v>CÔNG TY HÓA SINH</v>
          </cell>
        </row>
        <row r="22">
          <cell r="C22" t="str">
            <v>Hóa chất cho xét nghiệm xác định type HLA</v>
          </cell>
          <cell r="D22" t="str">
            <v>Chứa DNA Polymerase có tính ổn định nhiệt cao, xúc tác quá trình tổng hợp 5'-3 'của DNA. Taq Polymerase sử dụng với các sản phẩm LABType và Micro SSP trong quá trình PCR để khuếch đại DNA.
Quy cách: Lọ ≥ 250 µL</v>
          </cell>
          <cell r="E22" t="str">
            <v>Hộp/ 2500 units 
(Hộp/ 2 x 250 µL)</v>
          </cell>
          <cell r="F22" t="str">
            <v>Lọ</v>
          </cell>
          <cell r="G22">
            <v>5</v>
          </cell>
          <cell r="H22"/>
          <cell r="I22"/>
          <cell r="J22"/>
          <cell r="K22" t="str">
            <v>CÔNG TY HÓA SINH</v>
          </cell>
        </row>
        <row r="23">
          <cell r="C23" t="str">
            <v>Hóa chất xét nghiệm PE-cojugated Streptavidine dùng trong xét nghiệm HLA</v>
          </cell>
          <cell r="D23" t="str">
            <v xml:space="preserve"> -Thành phần R-Phycoerythrin-conjugated Streptavidinvới nồng độ phycobiliprotein: 0,5 mg/ml. có nguồn từ rong biển
• Dung dịch đệm: Natri Phosphat 0,01M, NaCl 0,25 M, pH 7,6
• Chất ổn định: Albumin huyết thanh bò 15 mg/ml
• Chất bảo quản: Natri Azit 0,05%
- Dạng bột đông khô. Các cực đại hấp thụ lần lượt ở 490 nm, 545 nm và 565 nm. Cực đại phát xạ là ở 580 nm.
Được sử dụng trong xét nghiệmđịnh tuýp HLA bằng kỹ thuật PCR-SSO."</v>
          </cell>
          <cell r="E23" t="str">
            <v xml:space="preserve">Lọ /1ml </v>
          </cell>
          <cell r="F23" t="str">
            <v>Lọ</v>
          </cell>
          <cell r="G23">
            <v>5</v>
          </cell>
          <cell r="H23"/>
          <cell r="I23"/>
          <cell r="J23"/>
          <cell r="K23" t="str">
            <v>CÔNG TY HÓA SINH</v>
          </cell>
        </row>
        <row r="24">
          <cell r="C24" t="str">
            <v>Hóa chất làm sạch huyết thanh trong xét nghiệm kháng thể kháng HLA</v>
          </cell>
          <cell r="D24" t="str">
            <v>Hóa chất làm sạch huyết thanh trong xét nghiệm kháng thể kháng HLA giúp xử lý hiện tượng nền cao gây nhiễu kết quả xét nghiệm. Thành phần: Adsorb Out™ beads không phủ kháng nguyên được xử lý bằng dung dịch blocking solution có khả năng loại bỏ phản ứng giữa các hạt latex từ huyết thanh gây nhiễu kết quả</v>
          </cell>
          <cell r="E24" t="str">
            <v xml:space="preserve">Hộp / 25 test </v>
          </cell>
          <cell r="F24" t="str">
            <v>Test</v>
          </cell>
          <cell r="G24">
            <v>50</v>
          </cell>
          <cell r="H24"/>
          <cell r="I24"/>
          <cell r="J24"/>
          <cell r="K24" t="str">
            <v>CÔNG TY HÓA SINH</v>
          </cell>
        </row>
        <row r="25">
          <cell r="C25" t="str">
            <v>Chứng dương lớp 1 cho xét nghiệm crossmach bằng flow</v>
          </cell>
          <cell r="D25" t="str">
            <v>Hóa chất đối chứng dương dùng trong xét nghiệm phát hiện kháng thể kháng HLA lớp 1 bằng phương pháp tế bào học dòng chảy (flow cytometric).</v>
          </cell>
          <cell r="E25" t="str">
            <v>Hộp /10 test</v>
          </cell>
          <cell r="F25" t="str">
            <v>Hộp</v>
          </cell>
          <cell r="G25">
            <v>2</v>
          </cell>
          <cell r="H25"/>
          <cell r="I25"/>
          <cell r="J25"/>
          <cell r="K25" t="str">
            <v>CÔNG TY HÓA SINH</v>
          </cell>
        </row>
        <row r="26">
          <cell r="C26" t="str">
            <v>Chứng dương lớp 2 cho xét nghiệm crossmach bằng flow</v>
          </cell>
          <cell r="D26" t="str">
            <v>Hóa chất đối chứng dương dùng trong xét nghiệm phát hiện kháng thể kháng HLA lớp 2 bằng phương pháp tế bào học dòng chảy (flow cytometric).</v>
          </cell>
          <cell r="E26" t="str">
            <v>Hộp /10 test</v>
          </cell>
          <cell r="F26" t="str">
            <v>Hộp</v>
          </cell>
          <cell r="G26">
            <v>2</v>
          </cell>
          <cell r="H26"/>
          <cell r="I26"/>
          <cell r="J26"/>
          <cell r="K26" t="str">
            <v>CÔNG TY HÓA SINH</v>
          </cell>
        </row>
        <row r="27">
          <cell r="C27" t="str">
            <v>Chứng âm cho xét nghiệm kháng thể kháng HLA</v>
          </cell>
          <cell r="D27" t="str">
            <v>Chứng âm cho xét nghiệm kháng thể kháng HLA.
-Trạng thái vật lý: Đông lạnh
 -Nguồn gốc: Một tập hợp các mẫu huyết thanh âm tính  không pha loãng có nguồn gốc từ người.
-Tiền xử lý: loại bỏ fibrin , ly tâm tốc độ cao và lọc 0,25µm.
-Chất bảo quản: Không"</v>
          </cell>
          <cell r="E27" t="str">
            <v xml:space="preserve">Hộp / 20 test </v>
          </cell>
          <cell r="F27" t="str">
            <v>Hộp</v>
          </cell>
          <cell r="G27">
            <v>0</v>
          </cell>
          <cell r="H27"/>
          <cell r="I27"/>
          <cell r="J27"/>
          <cell r="K27" t="str">
            <v>CÔNG TY HÓA SINH</v>
          </cell>
        </row>
        <row r="28">
          <cell r="C28" t="str">
            <v>Công ty Tâm Long (HH)</v>
          </cell>
          <cell r="D28"/>
          <cell r="E28"/>
          <cell r="F28"/>
          <cell r="G28"/>
          <cell r="H28"/>
          <cell r="I28"/>
          <cell r="J28"/>
          <cell r="K28" t="str">
            <v>Công ty Tâm Long (HH)</v>
          </cell>
        </row>
        <row r="29">
          <cell r="C29" t="str">
            <v>Dung dịch ly giải dùng đếm các bạch cầu trung tính, lympho, mono và ưa axit</v>
          </cell>
          <cell r="D29" t="str">
            <v>Thuốc thử sử dụng để đếm số lượng các loại bạch cầu: neutrophils, lymphocytes, eosinophils, monocytes
Bảo quản: 2 - 35 độ C
Sau khi mở nắp ổn định trong vòng 90 ngày
Thành phần: Organic quaternary ammonium salts 0.07%; Nonionic surfactant 0.2%.
Quy cách: Hộp ≥ 5 lít</v>
          </cell>
          <cell r="E29" t="str">
            <v xml:space="preserve">5L x 1 </v>
          </cell>
          <cell r="F29" t="str">
            <v>Hộp</v>
          </cell>
          <cell r="G29">
            <v>25</v>
          </cell>
          <cell r="H29"/>
          <cell r="I29"/>
          <cell r="J29"/>
          <cell r="K29" t="str">
            <v>Công ty Tâm Long (HH)</v>
          </cell>
        </row>
        <row r="30">
          <cell r="C30" t="str">
            <v>Dung dịch ly giải dùng để đếm số lượng bạch cầu, số lượng bạch cầu basophils, số lượng hồng cầu nhân</v>
          </cell>
          <cell r="D30" t="str">
            <v>Thuốc thử sử dụng để đếm số lượng bạch cầu, số lượng bạch cầu basophils, số lượng hồng cầu nhân
Bảo quản: 2 - 35 độ C
Sau khi mở nắp ổn định trong vòng 60 ngày
Thành phần: Organic quaternary ammonium salts 0.20%; Nonionic surfactant 0.10%.
Quy cách: Hộp ≥ 5 lít</v>
          </cell>
          <cell r="E30" t="str">
            <v>5L x 1</v>
          </cell>
          <cell r="F30" t="str">
            <v>Hộp</v>
          </cell>
          <cell r="G30">
            <v>25</v>
          </cell>
          <cell r="H30"/>
          <cell r="I30"/>
          <cell r="J30"/>
          <cell r="K30" t="str">
            <v>Công ty Tâm Long (HH)</v>
          </cell>
        </row>
        <row r="31">
          <cell r="C31" t="str">
            <v>Dung dịch đo nồng độ hemoglobin trong máu</v>
          </cell>
          <cell r="D31" t="str">
            <v>Thuốc thử sử dụng để đo nồng độ hemoglobin trong máu
Bảo quản: 1 - 30 độ C
Sau khi mở nắp ổn định 60 ngày 
Thành phần: Sodium lauryl sulfate 1.7 g/L
Độ tái lặp của Hgb phải đạt CV cho phép là thấp hơn hoặc bằng 1.5%.
Quy cách:  Hộp ≥3 lọ x 500ml</v>
          </cell>
          <cell r="E31" t="str">
            <v>500ml x 3</v>
          </cell>
          <cell r="F31" t="str">
            <v>Hộp</v>
          </cell>
          <cell r="G31">
            <v>25</v>
          </cell>
          <cell r="H31"/>
          <cell r="I31"/>
          <cell r="J31"/>
          <cell r="K31" t="str">
            <v>Công ty Tâm Long (HH)</v>
          </cell>
        </row>
        <row r="32">
          <cell r="C32" t="str">
            <v>Dung dịch pha loãng để đo hồng cầu lưới</v>
          </cell>
          <cell r="D32" t="str">
            <v>Công dụng: Sử dụng trong phân tích hồng cầu lưới và trong phân tích tiểu cầu 
Bảo quản: 2 - 35 độ C. 
Sau khi mở nắp ổn định trong vòng &gt;= 60 ngày
Thành phần: Tricine buffer 0.17%
Quy cách: Hộp ≥ 1 lít</v>
          </cell>
          <cell r="E32" t="str">
            <v>1L x 1</v>
          </cell>
          <cell r="F32" t="str">
            <v>Hộp</v>
          </cell>
          <cell r="G32">
            <v>12</v>
          </cell>
          <cell r="H32"/>
          <cell r="I32"/>
          <cell r="J32"/>
          <cell r="K32" t="str">
            <v>Công ty Tâm Long (HH)</v>
          </cell>
        </row>
        <row r="33">
          <cell r="C33" t="str">
            <v>Dung dịch nhuộm để đo hồng cầu lưới</v>
          </cell>
          <cell r="D33" t="str">
            <v>Công dụng: Nhuộm tế bào hồng cầu lưới
Bảo quản: 2 - 35 độ C
Sau khi mở nắp ổn định 90 ngày
Thành phần: Polymethine 0.03%; methanol 7.9%; Ethylene Glycol 92.0%. 
Quy cách:  Hộp ≥2 lọ x 12ml</v>
          </cell>
          <cell r="E33" t="str">
            <v>12mL x 2</v>
          </cell>
          <cell r="F33" t="str">
            <v>Hộp</v>
          </cell>
          <cell r="G33">
            <v>8</v>
          </cell>
          <cell r="H33"/>
          <cell r="I33"/>
          <cell r="J33"/>
          <cell r="K33" t="str">
            <v>Công ty Tâm Long (HH)</v>
          </cell>
        </row>
        <row r="34">
          <cell r="C34" t="str">
            <v>Dung dịch nhuộm dùng để đếm số lượng bạch cầu, số lượng bạch cầu basophils, số lượng hồng cầu nhân</v>
          </cell>
          <cell r="D34" t="str">
            <v xml:space="preserve">Công dụng: Sử dụng để nhuộm nhân tế bào nhằm đếm số lượng bạch cầu, số lượng bạch cầu basophils, số lượng hồng cầu nhân
Bảo quản: 2 - 35 độ C. 
Sau khi mở nắp ổn định trong vòng 90 ngày. 
Thành phần: Polymethine 0.005%; Ethylene Glycol 99.9%. 
Quy cách:  Hộp ≥2 lọ x 82ml
</v>
          </cell>
          <cell r="E34" t="str">
            <v>82mL x 2</v>
          </cell>
          <cell r="F34" t="str">
            <v>Hộp</v>
          </cell>
          <cell r="G34">
            <v>8</v>
          </cell>
          <cell r="H34"/>
          <cell r="I34"/>
          <cell r="J34"/>
          <cell r="K34" t="str">
            <v>Công ty Tâm Long (HH)</v>
          </cell>
        </row>
        <row r="35">
          <cell r="C35" t="str">
            <v>Dung dịch nhuộm dùng đếm các bạch cầu trung tính, lympho, mono và ưa axit</v>
          </cell>
          <cell r="D35" t="str">
            <v>Công dụng: Sử dụng để nhuộm nhân tế bào bạch cầu nhằm phân biệt 4 loại bạch cầu: neutrophils, lymphocytes, eosinophils, monocytes
Bảo quản: 2 - 35 độ C
Sau khi mở nắp ổn định trong vòng 90 ngày 
Thành phần: Polymethine 0.002%; methanol 3.0%; Ethylene Glycol 96.9%.
Quy cách:  Hộp ≥2 lọ x42ml</v>
          </cell>
          <cell r="E35" t="str">
            <v>42mL x 2</v>
          </cell>
          <cell r="F35" t="str">
            <v>Hộp</v>
          </cell>
          <cell r="G35">
            <v>15</v>
          </cell>
          <cell r="H35"/>
          <cell r="I35"/>
          <cell r="J35"/>
          <cell r="K35" t="str">
            <v>Công ty Tâm Long (HH)</v>
          </cell>
        </row>
        <row r="36">
          <cell r="C36" t="str">
            <v>Dung dịch pha loãng dùng cho máy huyết học</v>
          </cell>
          <cell r="D36" t="str">
            <v>Công dụng: Sử dụng để đo số lượng, kích thước hồng cầu và tiểu cầu, cũng là chất ly giải để đo Hemoglobin, và là dung dịch tạo dòng cho phương pháp đo tế bào dòng chảy
Bảo quản: 2 - 35 độ C. Sau khi mở nắp ổn định trong vòng ≥60 ngày Thành phần: Sodium chloride 0.7%; Tris buffer 0.2%; EDTA-2K 0.02%
Thùng ≥ 20L</v>
          </cell>
          <cell r="E36" t="str">
            <v>20L x 1</v>
          </cell>
          <cell r="F36" t="str">
            <v>Hộp</v>
          </cell>
          <cell r="G36">
            <v>110</v>
          </cell>
          <cell r="H36"/>
          <cell r="I36"/>
          <cell r="J36"/>
          <cell r="K36" t="str">
            <v>Công ty Tâm Long (HH)</v>
          </cell>
        </row>
        <row r="37">
          <cell r="C37" t="str">
            <v>Dung dịch kiềm rửa máy huyết học</v>
          </cell>
          <cell r="D37" t="str">
            <v>Dung dịch kiềm mạnh dùng để rửa hệ thống
Bảo quản: 1 - 30 độ C, nơi tối, tránh ánh sáng mặt trời trực tiếp
Thành phần: Sodium Hypochlorite 5.0%
Quy cách:  Hộp ≥20 lọ x 4ml</v>
          </cell>
          <cell r="E37" t="str">
            <v>4mL x 20</v>
          </cell>
          <cell r="F37" t="str">
            <v>Hộp</v>
          </cell>
          <cell r="G37">
            <v>8</v>
          </cell>
          <cell r="H37"/>
          <cell r="I37"/>
          <cell r="J37"/>
          <cell r="K37" t="str">
            <v>Công ty Tâm Long (HH)</v>
          </cell>
        </row>
        <row r="38">
          <cell r="C38" t="str">
            <v>Chất chuẩn máy xét nghiệm huyết học mức thấp</v>
          </cell>
          <cell r="D38" t="str">
            <v>- Chất chuẩn máy xét nghiệm huyết học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v>
          </cell>
          <cell r="E38" t="str">
            <v>3.0 mLx 1</v>
          </cell>
          <cell r="F38" t="str">
            <v>Lọ</v>
          </cell>
          <cell r="G38">
            <v>10</v>
          </cell>
          <cell r="H38"/>
          <cell r="I38"/>
          <cell r="J38"/>
          <cell r="K38" t="str">
            <v>Công ty Tâm Long (HH)</v>
          </cell>
        </row>
        <row r="39">
          <cell r="C39" t="str">
            <v>Chất chuẩn máy xét nghiệm huyết học mức trung bình</v>
          </cell>
          <cell r="D39" t="str">
            <v>- Chất chuẩn máy xét nghiệm huyết học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v>
          </cell>
          <cell r="E39" t="str">
            <v>3.0 mL x 1</v>
          </cell>
          <cell r="F39" t="str">
            <v>Lọ</v>
          </cell>
          <cell r="G39">
            <v>10</v>
          </cell>
          <cell r="H39"/>
          <cell r="I39"/>
          <cell r="J39"/>
          <cell r="K39" t="str">
            <v>Công ty Tâm Long (HH)</v>
          </cell>
        </row>
        <row r="40">
          <cell r="C40" t="str">
            <v>Chất chuẩn máy xét nghiệm huyết học mức cao</v>
          </cell>
          <cell r="D40" t="str">
            <v>- Chất chuẩn máy xét nghiệm huyết học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v>
          </cell>
          <cell r="E40" t="str">
            <v>3.0mLx 1</v>
          </cell>
          <cell r="F40" t="str">
            <v>Lọ</v>
          </cell>
          <cell r="G40">
            <v>10</v>
          </cell>
          <cell r="H40"/>
          <cell r="I40"/>
          <cell r="J40"/>
          <cell r="K40" t="str">
            <v>Công ty Tâm Long (HH)</v>
          </cell>
        </row>
        <row r="41">
          <cell r="C41" t="str">
            <v>Công ty Tâm Long (TM)</v>
          </cell>
          <cell r="D41"/>
          <cell r="E41"/>
          <cell r="F41"/>
          <cell r="G41"/>
          <cell r="H41"/>
          <cell r="I41"/>
          <cell r="J41"/>
          <cell r="K41" t="str">
            <v>Công ty Tâm Long (TM)</v>
          </cell>
        </row>
        <row r="42">
          <cell r="C42" t="str">
            <v>Thuốc thử phát hiện kháng thể anti-HCV</v>
          </cell>
          <cell r="D42" t="str">
            <v xml:space="preserve">Hóa chất phát hiện kháng thể anti-HCV trong huyết thanh hoặc huyết tương trên hệ thống miễn dịch tự động. Bao gồm:
- Hóa chất R1: chứa kháng nguyên HCV được đánh dấu Biotin 0.2 µg/mL
- Hóa chất R2: chứa hạt từ tính được phủ bởi kháng nguyên HCV 5 mg/mL
- Hóa chất R3: chứa kháng thể đơn dòng IgG anti-human được đánh dấu ALP 0.1 U/mL
Kết quả:
- Dương tính: C.O.I ≥ 1.0
- Âm tính: C.O.I &lt; 1.0
Tiêu chuẩn chất lượng: ISO 13485 
</v>
          </cell>
          <cell r="E42" t="str">
            <v>100 tests</v>
          </cell>
          <cell r="F42" t="str">
            <v>Hộp</v>
          </cell>
          <cell r="G42">
            <v>15</v>
          </cell>
          <cell r="H42"/>
          <cell r="I42"/>
          <cell r="J42"/>
          <cell r="K42" t="str">
            <v>Công ty Tâm Long (TM)</v>
          </cell>
        </row>
        <row r="43">
          <cell r="C43" t="str">
            <v>Thuốc thử dùng để phát hiện kháng thể anti-TP</v>
          </cell>
          <cell r="D43" t="str">
            <v>Hóa chất phát hiện Anti-TP (TPAb) trong huyết tương hoặc huyết thanh trên hệ thống miễn dịch tự động. Bao gồm: 
Hóa chất R1: chứa kháng nguyên TP tái tổ hợp (Tp15,17,47kDa) được đánh dấu biotin 0.85 µg/mL
Hóa chất R2: chứa hạt từ tính được phủ streptavidin 5 mg/mL
Hóa chất R3: chứa kháng nguyên TP tái tổ hợp (Tp15,17,47kDa) được đánh dấu ALP 0.13 U/mL
Tiêu chuẩn chất lượng: ISO 13485.</v>
          </cell>
          <cell r="E43" t="str">
            <v>100 tests</v>
          </cell>
          <cell r="F43" t="str">
            <v>Hộp</v>
          </cell>
          <cell r="G43">
            <v>15</v>
          </cell>
          <cell r="H43"/>
          <cell r="I43"/>
          <cell r="J43"/>
          <cell r="K43" t="str">
            <v>Công ty Tâm Long (TM)</v>
          </cell>
        </row>
        <row r="44">
          <cell r="C44" t="str">
            <v>Thuốc thử dùng để đo HbsAg</v>
          </cell>
          <cell r="D44" t="str">
            <v>Hóa chất xét nghiệm phát hiện kháng nguyên bề mặt viêm gan B trong huyết thanh hoặc huyết tương trên hệ thống miễn dịch tự động. Dải đo: 0.03 - 2,500 IU/mL
Bao gồm:
- Hóa chất R1: chứa kháng thể đơn dòng (chuột) anti-HBs được đánh dấu với biotin 1,0 µg/mL
- Thuốc thử R2
- Hóa chất R3: chứa kháng thể đơn dòng (chuột) anti-HBs được đánh dấu ALP 0.3 U/mL
Kết quả:
- Dương tính: ≥ 0.03 IU/mL
- Âm tính: &lt; 0.03 IU/mL.  
Tiêu chuẩn chất lượng: ISO 13485</v>
          </cell>
          <cell r="E44" t="str">
            <v>100 tests</v>
          </cell>
          <cell r="F44" t="str">
            <v>Hộp</v>
          </cell>
          <cell r="G44">
            <v>15</v>
          </cell>
          <cell r="H44"/>
          <cell r="I44"/>
          <cell r="J44"/>
          <cell r="K44" t="str">
            <v>Công ty Tâm Long (TM)</v>
          </cell>
        </row>
        <row r="45">
          <cell r="C45" t="str">
            <v>Thuốc thử phát hiện kháng thể HIV-1, kháng thể HIV-2 và kháng nguyên HIV-1p24</v>
          </cell>
          <cell r="D45" t="str">
            <v>Hóa chất xét nghiệm phát hiện kháng thể anti-HIV-1, anti-HIV-2, kháng nguyên HIV-1 p24 trong huyết thanh hoặc huyết tương trên hệ thống miễn dịch tự động. Bao gồm: 
- Hóa chất R1: chứa kháng thể đơn dòng (người) anti-HIV-1p24 được đánh dấu với biotin 0.5 µg/mL
- Hóa chất R2: chứa hạt từ tính được phủ HIV antigen 5 mg/ml
- Hóa chất R3: chứa kháng thể đơn dòng (người) anti-HIV-1p24 được đánh dấu ALP 0.5 U/ml và HIV antigen được đánh dấu ALP 
Kết quả:
- Dương tính: ≥ 1.0 C.O.I
- Âm tính: &lt; 1.0 C.O.I; 
Tiêu chuẩn chất lượng: ISO 13485</v>
          </cell>
          <cell r="E45" t="str">
            <v>50 tests</v>
          </cell>
          <cell r="F45" t="str">
            <v>Hộp</v>
          </cell>
          <cell r="G45">
            <v>30</v>
          </cell>
          <cell r="H45"/>
          <cell r="I45"/>
          <cell r="J45"/>
          <cell r="K45" t="str">
            <v>Công ty Tâm Long (TM)</v>
          </cell>
        </row>
        <row r="46">
          <cell r="C46" t="str">
            <v>Chất hiệu chuẩn cho xét nghiệm Anti-HCV</v>
          </cell>
          <cell r="D46" t="str">
            <v>Bộ hiệu chuẩn cho xét nghiệm anti HCV gồm hai mức nồng độ: âm tính và dương tính. mức dương tính có chứa huyết thanh của người.
Bảo quản ở 2-8 độ C
Hạn sử dụng 90 ngày sau mở nắp</v>
          </cell>
          <cell r="E46" t="str">
            <v>1mL x 1 x 2 level</v>
          </cell>
          <cell r="F46" t="str">
            <v>Hộp</v>
          </cell>
          <cell r="G46">
            <v>1</v>
          </cell>
          <cell r="H46"/>
          <cell r="I46"/>
          <cell r="J46"/>
          <cell r="K46" t="str">
            <v>Công ty Tâm Long (TM)</v>
          </cell>
        </row>
        <row r="47">
          <cell r="C47" t="str">
            <v>Chất hiệu chuẩn cho xét nghiệm Anti-TP</v>
          </cell>
          <cell r="D47" t="str">
            <v>Bộ hiệu chuẩn cho xét nghiệm anti TP gồm hai mức nồng độ: âm tính và dương tính. Mức dương tính có chứa huyết thanh người
Bảo quản ở 2-8 độ C
Hạn sử dụng là 90 ngày sau khi mở nắp
Không cấp đông</v>
          </cell>
          <cell r="E47" t="str">
            <v>1mL x 1 x 2 levels</v>
          </cell>
          <cell r="F47" t="str">
            <v>Hộp</v>
          </cell>
          <cell r="G47">
            <v>1</v>
          </cell>
          <cell r="H47"/>
          <cell r="I47"/>
          <cell r="J47"/>
          <cell r="K47" t="str">
            <v>Công ty Tâm Long (TM)</v>
          </cell>
        </row>
        <row r="48">
          <cell r="C48" t="str">
            <v>Chất hiệu chuẩn cho xét nghiệm HBsAg</v>
          </cell>
          <cell r="D48" t="str">
            <v>Bộ hiệu chuẩn cho xét nghiệm HbsAg gồm 6 mức nồng độ có khoảng giá trị từ 0 - 2,500 IU/mL. Mỗi mức nồng độ tối thiểu 1mL, trong đó 5 mức có chứa HbsAg tái tổ hợp và không chứa bất kỳ thành phần nào có dẫn xuất từ người</v>
          </cell>
          <cell r="E48" t="str">
            <v>1mL x 1 x 6 level</v>
          </cell>
          <cell r="F48" t="str">
            <v>Hộp</v>
          </cell>
          <cell r="G48">
            <v>1</v>
          </cell>
          <cell r="H48"/>
          <cell r="I48"/>
          <cell r="J48"/>
          <cell r="K48" t="str">
            <v>Công ty Tâm Long (TM)</v>
          </cell>
        </row>
        <row r="49">
          <cell r="C49" t="str">
            <v>Chất hiệu chuẩn cho xét nghiệm HIV Ag+Ab</v>
          </cell>
          <cell r="D49" t="str">
            <v>Bộ hiệu chuẩn cho xét nghiệm phát hiện cả kháng nguyên và kháng thể HIV gồm hai mức nồng độ: âm tính và dương tính.
Bảo quản ở 2-8 độ C
Hạn sử dụng là 90 ngày sau mở nắp
Không cấp đông</v>
          </cell>
          <cell r="E49" t="str">
            <v>1mL x 1 x 2 level</v>
          </cell>
          <cell r="F49" t="str">
            <v>Hộp</v>
          </cell>
          <cell r="G49">
            <v>1</v>
          </cell>
          <cell r="H49"/>
          <cell r="I49"/>
          <cell r="J49"/>
          <cell r="K49" t="str">
            <v>Công ty Tâm Long (TM)</v>
          </cell>
        </row>
        <row r="50">
          <cell r="C50" t="str">
            <v>Chất kiểm chuẩn cho các xét nghiệm HBs Antigen, HCV antibody, TP antibody</v>
          </cell>
          <cell r="D50" t="str">
            <v>Bộ vật liệu kiểm chuẩn có chứa kháng nguyên HBs, kháng thể HCV, kháng thể TP gồm mức cao và mức thấp (tương ứng mức 1 và mức 2)</v>
          </cell>
          <cell r="E50" t="str">
            <v>3mL x 3 x 2 levels</v>
          </cell>
          <cell r="F50" t="str">
            <v>Hộp</v>
          </cell>
          <cell r="G50">
            <v>2</v>
          </cell>
          <cell r="H50"/>
          <cell r="I50"/>
          <cell r="J50"/>
          <cell r="K50" t="str">
            <v>Công ty Tâm Long (TM)</v>
          </cell>
        </row>
        <row r="51">
          <cell r="C51" t="str">
            <v>Chất kiểm chuẩn cho xét nghiệm HIV</v>
          </cell>
          <cell r="D51" t="str">
            <v>Bộ vật liệu kiểm chuẩn cho xét nghiệm HIV gồm 3 mức nồng độ.
Trong đó gồm có: 
- 1 mức âm tính với HIV
- 1 mức dương tính với kháng nguyên HIV
- 1 mức dương tính với kháng thể HIV
Vật liệu kiểm soát dương tính với kháng nguyên HIV không chứa thành phần có nguồn gốc từ con người. Vật liệu kiểm soát dương tính với kháng thể HIV có nguồn gốc từ con người.
Bảo quản ở 2-8 độ C
Ổn định 90 ngày sau khi mở nắp ở 2-8 độ C</v>
          </cell>
          <cell r="E51" t="str">
            <v>3mL x 2 x 3 levels</v>
          </cell>
          <cell r="F51" t="str">
            <v>Hộp</v>
          </cell>
          <cell r="G51">
            <v>3</v>
          </cell>
          <cell r="H51"/>
          <cell r="I51"/>
          <cell r="J51"/>
          <cell r="K51" t="str">
            <v>Công ty Tâm Long (TM)</v>
          </cell>
        </row>
        <row r="52">
          <cell r="C52" t="str">
            <v>Cơ chất cho phản ứng miễn dịch gồm:
- Thuốc thử R4
- Thuốc thử R5</v>
          </cell>
          <cell r="D52" t="str">
            <v>Bộ thuốc thử cơ chất cho phản ứng miễn dịch có chứa: Disodium 2-chloro-5-(4-methoxyspiro{1,2-dioxetane-3,2'-(5'-chloro)-tricyclo[3.3.1.13,7 ]decan}-4-yl)-1-phenylphosphate 0.48mM.</v>
          </cell>
          <cell r="E52" t="str">
            <v>R4: 40ml x 1, R5: 70ml x 1</v>
          </cell>
          <cell r="F52" t="str">
            <v>Hộp</v>
          </cell>
          <cell r="G52">
            <v>9</v>
          </cell>
          <cell r="H52"/>
          <cell r="I52"/>
          <cell r="J52"/>
          <cell r="K52" t="str">
            <v>Công ty Tâm Long (TM)</v>
          </cell>
        </row>
        <row r="53">
          <cell r="C53" t="str">
            <v>Dung dịch rửa phân tách trong phản ứng miễn dich</v>
          </cell>
          <cell r="D53" t="str">
            <v>Dung dịch phân tách dùng cho máy phân tích miễn dịch, thành phần: Surfactant (Tween20) 0.1%.</v>
          </cell>
          <cell r="E53" t="str">
            <v>10L x 1</v>
          </cell>
          <cell r="F53" t="str">
            <v>Hộp</v>
          </cell>
          <cell r="G53">
            <v>4</v>
          </cell>
          <cell r="H53"/>
          <cell r="I53"/>
          <cell r="J53"/>
          <cell r="K53" t="str">
            <v>Công ty Tâm Long (TM)</v>
          </cell>
        </row>
        <row r="54">
          <cell r="C54" t="str">
            <v>Dung dịch rửa đường ống</v>
          </cell>
          <cell r="D54" t="str">
            <v>Dung dịch rửa đường ống dùng cho máy phân tích miễn dịch, thành phần: đệm TRIS 0.2%.</v>
          </cell>
          <cell r="E54" t="str">
            <v>10 L x 1</v>
          </cell>
          <cell r="F54" t="str">
            <v>Hộp</v>
          </cell>
          <cell r="G54">
            <v>33</v>
          </cell>
          <cell r="H54"/>
          <cell r="I54"/>
          <cell r="J54"/>
          <cell r="K54" t="str">
            <v>Công ty Tâm Long (TM)</v>
          </cell>
        </row>
        <row r="55">
          <cell r="C55" t="str">
            <v>Dung dịch rửa kim hút</v>
          </cell>
          <cell r="D55" t="str">
            <v>Dung dịch rửa kim hút hóa chất cho máy phân tích miễn dịch, thành phần: Sodium hypochlorite 3.5%.</v>
          </cell>
          <cell r="E55" t="str">
            <v>250mL x 2</v>
          </cell>
          <cell r="F55" t="str">
            <v>Hộp</v>
          </cell>
          <cell r="G55">
            <v>7</v>
          </cell>
          <cell r="H55"/>
          <cell r="I55"/>
          <cell r="J55"/>
          <cell r="K55" t="str">
            <v>Công ty Tâm Long (TM)</v>
          </cell>
        </row>
        <row r="56">
          <cell r="C56" t="str">
            <v xml:space="preserve">Đầu côn </v>
          </cell>
          <cell r="D56" t="str">
            <v>Đầu côn dùng một lần dùng cho máy miễn dịch hóa phát quang gắn enzym.</v>
          </cell>
          <cell r="E56" t="str">
            <v>500 cái x 10</v>
          </cell>
          <cell r="F56" t="str">
            <v>Hộp</v>
          </cell>
          <cell r="G56">
            <v>1</v>
          </cell>
          <cell r="H56"/>
          <cell r="I56"/>
          <cell r="J56"/>
          <cell r="K56" t="str">
            <v>Công ty Tâm Long (TM)</v>
          </cell>
        </row>
        <row r="57">
          <cell r="C57" t="str">
            <v>Cóng phản ứng</v>
          </cell>
          <cell r="D57" t="str">
            <v>Dùng cho máy miễn dịch hóa phát quang gắn enzym.</v>
          </cell>
          <cell r="E57" t="str">
            <v>500 cái x 10</v>
          </cell>
          <cell r="F57" t="str">
            <v>Hộp</v>
          </cell>
          <cell r="G57">
            <v>1</v>
          </cell>
          <cell r="H57"/>
          <cell r="I57"/>
          <cell r="J57"/>
          <cell r="K57" t="str">
            <v>Công ty Tâm Long (TM)</v>
          </cell>
        </row>
        <row r="58">
          <cell r="C58" t="str">
            <v>Công ty Thái Dương</v>
          </cell>
          <cell r="D58"/>
          <cell r="E58"/>
          <cell r="F58"/>
          <cell r="G58"/>
          <cell r="H58"/>
          <cell r="I58"/>
          <cell r="J58"/>
          <cell r="K58" t="str">
            <v>Công ty Thái Dương</v>
          </cell>
        </row>
        <row r="59">
          <cell r="C59" t="str">
            <v>Dung dịch lực ion yếu pha loãng hồng cầu</v>
          </cell>
          <cell r="D59" t="str">
            <v>Dung dịch đệm lực ion thấp, với nồng độ Natri clorid thích hợp, hữu ích trong các xét nghiệm huyết thanh học.
- Bảo quản: 2 - 8 độ C; không để đông lạnh.
- Tiêu chuẩn chất lượng: ISO 13485, chai 250 ml</v>
          </cell>
          <cell r="E59" t="str">
            <v>250ml/ chai</v>
          </cell>
          <cell r="F59" t="str">
            <v>Chai</v>
          </cell>
          <cell r="G59">
            <v>35</v>
          </cell>
          <cell r="H59" t="str">
            <v>HPQ</v>
          </cell>
          <cell r="I59" t="str">
            <v>HISCL</v>
          </cell>
          <cell r="J59"/>
          <cell r="K59" t="str">
            <v>Công ty Thái Dương</v>
          </cell>
        </row>
        <row r="60">
          <cell r="C60" t="str">
            <v>Dung dịch rửa kim NaOH</v>
          </cell>
          <cell r="D60" t="str">
            <v>Dung dịch dùng khử trùng kim hút. Thành phần:  Sodium hydroxide (0~1%); Nước (&gt; 99%).</v>
          </cell>
          <cell r="E60" t="str">
            <v>Chai 1 lít</v>
          </cell>
          <cell r="F60" t="str">
            <v>Chai</v>
          </cell>
          <cell r="G60">
            <v>6</v>
          </cell>
          <cell r="H60" t="str">
            <v>HPQ</v>
          </cell>
          <cell r="I60" t="str">
            <v>HISCL</v>
          </cell>
          <cell r="J60"/>
          <cell r="K60" t="str">
            <v>Công ty Thái Dương</v>
          </cell>
        </row>
        <row r="61">
          <cell r="C61" t="str">
            <v>Gel card 6 giếng làm định nhóm máu bằng 2 phương pháp huyết thanh và hồng cầu mẫu</v>
          </cell>
          <cell r="D61" t="str">
            <v>Gel card 6 giếng gồm: Từ cột 1 - 3: Anti A (dòng 11H5) – Anti B (dòng 6F9) – Anti  D (IgM) (VI-) (dòng P3x61+ TH-28) dùng để định nhóm máu xuôi (phương pháp huyết thanh mẫu); Từ cột 4 - 6: chứa gel trung tính, cột 4 (Ctrl) để làm chứng âm, cột 5 (A1) và cột 6 (B) để định nhóm máu ngược (phương pháp hồng cầu mẫu)
- Bảo quản  4 - 25 độ C.
- Tiêu chuẩn chất lượng: ISO 13485
Hộp 24 card</v>
          </cell>
          <cell r="E61" t="str">
            <v>24 card/ hộp</v>
          </cell>
          <cell r="F61" t="str">
            <v>Card</v>
          </cell>
          <cell r="G61">
            <v>12960</v>
          </cell>
          <cell r="H61" t="str">
            <v>HPQ</v>
          </cell>
          <cell r="I61" t="str">
            <v>HISCL</v>
          </cell>
          <cell r="J61"/>
          <cell r="K61" t="str">
            <v>Công ty Thái Dương</v>
          </cell>
        </row>
        <row r="62">
          <cell r="C62" t="str">
            <v>Khay giếng sâu pha loãng</v>
          </cell>
          <cell r="D62" t="str">
            <v>Khay 96 giếng dùng pha loãng hồng cầu. Kích thước 121,9mm x 84,8mm x 30,1mm.
- Tiêu chuẩn chất lượng: ISO</v>
          </cell>
          <cell r="E62" t="str">
            <v>96 giếng/ khay</v>
          </cell>
          <cell r="F62" t="str">
            <v>khay</v>
          </cell>
          <cell r="G62">
            <v>8</v>
          </cell>
          <cell r="H62" t="str">
            <v>HPQ</v>
          </cell>
          <cell r="I62" t="str">
            <v>HISCL</v>
          </cell>
          <cell r="J62"/>
          <cell r="K62" t="str">
            <v>Công ty Thái Dương</v>
          </cell>
        </row>
        <row r="63">
          <cell r="C63" t="str">
            <v>Gel card 6 giếng xét nghiệm trong môi trường muối</v>
          </cell>
          <cell r="D63" t="str">
            <v>Gel card 6 giếng, mỗi giếng chứa gel trong dung dịch đệm thích hợp; Dùng làm phản ứng hòa hợp, sàng lọc và định danh KTBT, định nhóm máu theo phương pháp hồng cầu mẫu.- Bảo quản  4 - 25 độ C.- Tiêu chuẩn chất lượng: ISO 13485</v>
          </cell>
          <cell r="E63" t="str">
            <v>24 card/ hộp</v>
          </cell>
          <cell r="F63" t="str">
            <v>Card</v>
          </cell>
          <cell r="G63">
            <v>240</v>
          </cell>
          <cell r="H63" t="str">
            <v>HPQ</v>
          </cell>
          <cell r="I63" t="str">
            <v>HISCL</v>
          </cell>
          <cell r="J63"/>
          <cell r="K63" t="str">
            <v>Công ty Thái Dương</v>
          </cell>
        </row>
        <row r="64">
          <cell r="C64" t="str">
            <v>Gel card 6 giếng xét nghiệm sàng lọc, định danh KTBT và làm phản ứng hòa hợp</v>
          </cell>
          <cell r="D64" t="str">
            <v>Gel card 6 giếng, mỗi giếng chứa kháng thể Anti Human IgG và kháng thể đơn dòng Anti C3d (dòng 12011D10). Dùng làm xét nghiệm Coombs trực tiếp; Coombs gián tiếp bao gồm phản ứng hòa hợp, sàng lọc và định danh KTBT.
- Bảo quản  4 - 25 độ C;
- Tiêu chuẩn chất lượng: ISO 13485</v>
          </cell>
          <cell r="E64" t="str">
            <v>24 card/ hộp</v>
          </cell>
          <cell r="F64" t="str">
            <v>Card</v>
          </cell>
          <cell r="G64">
            <v>288</v>
          </cell>
          <cell r="H64" t="str">
            <v>HPQ</v>
          </cell>
          <cell r="I64" t="str">
            <v>HISCL</v>
          </cell>
          <cell r="J64"/>
          <cell r="K64" t="str">
            <v>Công ty Thái Dương</v>
          </cell>
        </row>
        <row r="65">
          <cell r="C65" t="str">
            <v>Gel card 6 giếng làm xét nghiệm bảo đảm hòa hợp miễn dịch truyền máu</v>
          </cell>
          <cell r="D65" t="str">
            <v>Gel card 6 giếng chứa sẵn gel trong dung dịch đệm thích hợp: Từ cột 1 - 3: Anti-A (Dòng 11H5) - Anti-B (Dòng 6F9) - Anti-D (IgM) (VI-) (Dòng P3x61 + TH-28); Từ cột 4 - 6: ENZ (Gel trung tính) – AHG (dòng 12011D10) – AHG (dòng 12011D10) dùng để xác định lại nhóm máu bệnh nhân và nhóm máu túi máu, làm phản ứng hòa hợp truyền máu giữa bệnh nhân và túi máu trong 2 môi trường muối và Coombs ở nhiệt độ 37 độ C
- Bảo quản  4 - 25 độ C.
- Tiêu chuẩn chất lượng: ISO 13485
Hộp 24 card</v>
          </cell>
          <cell r="E65" t="str">
            <v>24 card/ hộp</v>
          </cell>
          <cell r="F65" t="str">
            <v>Card</v>
          </cell>
          <cell r="G65">
            <v>5040</v>
          </cell>
          <cell r="H65" t="str">
            <v>HPQ</v>
          </cell>
          <cell r="I65" t="str">
            <v>HISCL</v>
          </cell>
          <cell r="J65"/>
          <cell r="K65" t="str">
            <v>Công ty Thái Dương</v>
          </cell>
        </row>
        <row r="66">
          <cell r="C66" t="str">
            <v>Thẻ định nhóm máu đầu giường</v>
          </cell>
          <cell r="D66" t="str">
            <v>Thành phần: Ô anti A chứa dung dịch đệm photphat và kháng thể đơn dòng Anti A IgM dòng Birma-1 (Hiệu giá ≥ 1:32); Ô anti B chứa dung dịch đệm photphat và kháng thể đơn dòng Anti B IgM dòng LB-2 (Hiệu giá ≥ 1:32); Ô control chỉ chứa dung dịch đệm phosphat.- Thiết kế 2 test nằm cạnh nhau, thuận tiện khi viết thông tin, không chạm vào hóa chất trên thẻ.- Bảo quản 5 - 37 độ C, chịu được nhiệt độ lên tới 65 độ C trong không quá 6 tuần.- Tiêu chuẩn chất lượng: ISO, FDA</v>
          </cell>
          <cell r="E66" t="str">
            <v>200 thẻ/ túi</v>
          </cell>
          <cell r="F66" t="str">
            <v>Thẻ</v>
          </cell>
          <cell r="G66">
            <v>9000</v>
          </cell>
          <cell r="H66" t="str">
            <v>HPQ</v>
          </cell>
          <cell r="I66" t="str">
            <v>HISCL</v>
          </cell>
          <cell r="J66"/>
          <cell r="K66" t="str">
            <v>Công ty Thái Dương</v>
          </cell>
        </row>
        <row r="67">
          <cell r="C67" t="str">
            <v>Công ty Thiết bị y tế VIMEC</v>
          </cell>
          <cell r="D67"/>
          <cell r="E67"/>
          <cell r="F67"/>
          <cell r="G67"/>
          <cell r="H67" t="str">
            <v>HPQ</v>
          </cell>
          <cell r="I67" t="str">
            <v>HISCL</v>
          </cell>
          <cell r="J67"/>
          <cell r="K67" t="str">
            <v>Công ty Thiết bị y tế VIMEC</v>
          </cell>
        </row>
        <row r="68">
          <cell r="C68" t="str">
            <v>Test phát hiện kháng thể và kháng nguyên virus HIV trong huyết thanh hoặc huyết tương người</v>
          </cell>
          <cell r="D68" t="str">
            <v>Đạt tiêu chuẩn WHO. Diluent: 8ml, 0.05% ProClin 300; Control-: 2x 2.5 ml; Control+: 3 x 1.7 ml; Conjugate: 1.1ml; Conjugate Dil: 22ml; Substrate: 1x35 ml dung dịch 3,3 ', 5,5'- tetramethylbenzidine; Substrate Dil:  (1x35ml) trisodium citrate và hydrogen peroxide; Wash fluid: 125 ml Glycine / Borate, Bronidox 0,2%.
Tương thích EDCNet của NRL.</v>
          </cell>
          <cell r="E68" t="str">
            <v>Hộp 96 test</v>
          </cell>
          <cell r="F68" t="str">
            <v>Test</v>
          </cell>
          <cell r="G68">
            <v>3744</v>
          </cell>
          <cell r="H68" t="str">
            <v>HPQ</v>
          </cell>
          <cell r="I68" t="str">
            <v>HISCL</v>
          </cell>
          <cell r="J68"/>
          <cell r="K68" t="str">
            <v>Công ty Thiết bị y tế VIMEC</v>
          </cell>
        </row>
        <row r="69">
          <cell r="C69" t="str">
            <v>Test phát hiện kháng nguyên bề mặt viêm gan B trong huyết thanh hoặc huyết tương người</v>
          </cell>
          <cell r="D69" t="str">
            <v>Đạt tiêu chuẩn WHO. Diluent: 16 ml/1lọ, 0.05% ProClin 300; Control-: 2.5ml/1lọ; Control+: 2.0 ml/1lọ; Conjugate: 6ml/1lọ; Substrate: 35ml/1lọ dung dịch 3,3 ', 5,5'- tetramethylbenzidine; Substrate Dil:  35ml/1lọ trisodium citrate và hydrogen peroxide; Wash fluid: 125 ml/1lọ Glycine / Borate, Bronidox 0,2%. 96 test/hộp
Tương thích EDCNet của NRL.</v>
          </cell>
          <cell r="E69" t="str">
            <v>Hộp 96 test</v>
          </cell>
          <cell r="F69" t="str">
            <v>Hộp</v>
          </cell>
          <cell r="G69">
            <v>39</v>
          </cell>
          <cell r="H69" t="str">
            <v>HPQ</v>
          </cell>
          <cell r="I69" t="str">
            <v>HISCL</v>
          </cell>
          <cell r="J69"/>
          <cell r="K69" t="str">
            <v>Công ty Thiết bị y tế VIMEC</v>
          </cell>
        </row>
        <row r="70">
          <cell r="C70" t="str">
            <v>Test phát hiện kháng thể viêm gan C trong huyết thanh hoặc huyết tương người</v>
          </cell>
          <cell r="D70" t="str">
            <v>Đạt tiêu chuẩn WHO. Coated Wells with purified HCV antigens; Sample Diluent: 20 ml/1lọ; Negative Control 0.8 ml/1lọ; Anti-HCV Positive Control 1 lọ 0.6 ml; Conjugate Diluent 1 lọ 20 ml; Conjugate 1x freeze dried antibody; Substrate Diluent 1lọ 35 ml; Substrate Concentrate 1lọ 35 ml; Wash Fluid 1 lọ 125ml
Tương thích EDCNet của NRL.</v>
          </cell>
          <cell r="E70" t="str">
            <v>Hộp 96 test</v>
          </cell>
          <cell r="F70" t="str">
            <v>Hộp</v>
          </cell>
          <cell r="G70">
            <v>39</v>
          </cell>
          <cell r="H70" t="str">
            <v>HPQ</v>
          </cell>
          <cell r="I70" t="str">
            <v>HISCL</v>
          </cell>
          <cell r="J70"/>
          <cell r="K70" t="str">
            <v>Công ty Thiết bị y tế VIMEC</v>
          </cell>
        </row>
        <row r="71">
          <cell r="C71" t="str">
            <v>Kít phát hiện kháng thể kháng vi khuẩn Giang mai</v>
          </cell>
          <cell r="D71" t="str">
            <v>Phát hiện kháng thể kháng Treponema pallidum
Loại mẫu: Huyết thanh, huyết tương
Test Cells: Avian erythrocytes coated with antigens of T. pallidum - 15.2 mL
Control Cells: Preserved chicken erythrocytes, not coated - 40 mL
Positive control: 1mL
Negative control : 1 mL
Độ nhạy : 100%
Độ đặc hiệu: 100%</v>
          </cell>
          <cell r="E71" t="str">
            <v>200 test/hộp</v>
          </cell>
          <cell r="F71" t="str">
            <v>Test</v>
          </cell>
          <cell r="G71">
            <v>4000</v>
          </cell>
          <cell r="H71" t="str">
            <v>HPQ</v>
          </cell>
          <cell r="I71" t="str">
            <v>HISCL</v>
          </cell>
          <cell r="J71"/>
          <cell r="K71" t="str">
            <v>Công ty Thiết bị y tế VIMEC</v>
          </cell>
        </row>
        <row r="72">
          <cell r="C72" t="str">
            <v xml:space="preserve"> Công ty Cổ phần thương mại Thiên Lương</v>
          </cell>
          <cell r="D72"/>
          <cell r="E72"/>
          <cell r="F72"/>
          <cell r="G72"/>
          <cell r="H72"/>
          <cell r="I72"/>
          <cell r="J72"/>
          <cell r="K72" t="str">
            <v xml:space="preserve"> Công ty Cổ phần thương mại Thiên Lương</v>
          </cell>
        </row>
        <row r="73">
          <cell r="C73" t="str">
            <v>Anti A (IgM)</v>
          </cell>
          <cell r="D73" t="str">
            <v xml:space="preserve"> Anti-A kháng thể đơn dòng dẫn xuất từ tế bào dòng lai (CCS) A500100 1,0ml. ISO-13485
 Hiệu giá: ≥ 1: 512
Độ nhạy và độ đặc hiệu: 100%
- Tiêu chuẩn chất lượng: ISO 13485</v>
          </cell>
          <cell r="E73" t="str">
            <v>10 ml/ Lọ</v>
          </cell>
          <cell r="F73" t="str">
            <v>Lọ</v>
          </cell>
          <cell r="G73">
            <v>120</v>
          </cell>
          <cell r="H73"/>
          <cell r="I73"/>
          <cell r="J73"/>
          <cell r="K73" t="str">
            <v xml:space="preserve"> Công ty Cổ phần thương mại Thiên Lương</v>
          </cell>
        </row>
        <row r="74">
          <cell r="C74" t="str">
            <v>Anti AB (IgM)</v>
          </cell>
          <cell r="D74" t="str">
            <v>Kháng thể đơn dòng Anti A,B (dòng lai CCS A-5E10; B-2D7)
- Hiệu giá ≥ 1:256
- Độ đặc hiệu: 100%
- Bảo quản ở 2 - 8 độ C, không để đông lạnh.
- Tiêu chuẩn chất lượng: ISO 13485</v>
          </cell>
          <cell r="E74" t="str">
            <v>10 ml/ Lọ</v>
          </cell>
          <cell r="F74" t="str">
            <v>Lọ</v>
          </cell>
          <cell r="G74">
            <v>120</v>
          </cell>
          <cell r="H74"/>
          <cell r="I74"/>
          <cell r="J74"/>
          <cell r="K74" t="str">
            <v xml:space="preserve"> Công ty Cổ phần thương mại Thiên Lương</v>
          </cell>
        </row>
        <row r="75">
          <cell r="C75" t="str">
            <v>Anti B (IgM)</v>
          </cell>
          <cell r="D75" t="str">
            <v xml:space="preserve"> Anti-B kháng thể đơn dòng dẫn xuất từ tế bào dòng lai (CCS) B501100 1,0ml. ISO-13485
 Hiệu giá: ≥ 1: 256
Độ nhạy và độ đặc hiệu: 100%
- Tiêu chuẩn chất lượng: ISO 13485</v>
          </cell>
          <cell r="E75" t="str">
            <v>10 ml/ Lọ</v>
          </cell>
          <cell r="F75" t="str">
            <v>Lọ</v>
          </cell>
          <cell r="G75">
            <v>120</v>
          </cell>
          <cell r="H75"/>
          <cell r="I75"/>
          <cell r="J75"/>
          <cell r="K75" t="str">
            <v xml:space="preserve"> Công ty Cổ phần thương mại Thiên Lương</v>
          </cell>
        </row>
        <row r="76">
          <cell r="C76" t="str">
            <v>Anti D (IgM+IgG)</v>
          </cell>
          <cell r="D76" t="str">
            <v>Kháng thể đơn dòng có dẫn xuất từ tế bào dòng lai (CCS) Anti-D BS225 
 Hiệu giá ≥ 1:256
- Độ đặc hiệu: 100%
- Bảo quản 2 - 8 độ C; không để đông lạnh
- Tiêu chuẩn chất lượng: ISO 13485</v>
          </cell>
          <cell r="E76" t="str">
            <v>10 ml/ Lọ</v>
          </cell>
          <cell r="F76" t="str">
            <v>Lọ</v>
          </cell>
          <cell r="G76">
            <v>120</v>
          </cell>
          <cell r="H76"/>
          <cell r="I76"/>
          <cell r="J76"/>
          <cell r="K76" t="str">
            <v xml:space="preserve"> Công ty Cổ phần thương mại Thiên Lương</v>
          </cell>
        </row>
        <row r="77">
          <cell r="C77" t="str">
            <v>Công  ty Minh Tâm (HH)</v>
          </cell>
          <cell r="D77"/>
          <cell r="E77"/>
          <cell r="F77"/>
          <cell r="G77"/>
          <cell r="H77"/>
          <cell r="I77"/>
          <cell r="J77"/>
          <cell r="K77" t="str">
            <v>Công  ty Minh Tâm (HH)</v>
          </cell>
        </row>
        <row r="78">
          <cell r="C78" t="str">
            <v>Chất chuẩn dùng cho XN định lượng Anti Xa</v>
          </cell>
          <cell r="D78" t="str">
            <v>Hóa chất dùng để hiệu chuẩn cho XN đông máu Heparin ≥ 3 mức. Dạng Bột khô. Thời gian ổn định ≥ 2 ngày nhiệt độ 2-8 độ C và ≥ 1 ngày nhiệt độ 15 độ C trên máy</v>
          </cell>
          <cell r="E78" t="str">
            <v>3x1ml+3x1ml+3x1ml/Hộp</v>
          </cell>
          <cell r="F78" t="str">
            <v>Hộp</v>
          </cell>
          <cell r="G78">
            <v>3</v>
          </cell>
          <cell r="H78"/>
          <cell r="I78"/>
          <cell r="J78"/>
          <cell r="K78" t="str">
            <v>Công  ty Minh Tâm (HH)</v>
          </cell>
        </row>
        <row r="79">
          <cell r="C79" t="str">
            <v xml:space="preserve">Chất kiểm chứng dùng cho XN định lượng Anti Xa </v>
          </cell>
          <cell r="D79" t="str">
            <v>Hóa chất dùng để kiểm chuẩn cho XN xác định Heparin trọng lượng phân tử thấp trong dải đo thấp và dải đo cao trên máy phân tích đông máu. Dạng Bột khô. Thời gian ổn định ≥ 2 ngày nhiệt độ 2-8 độ C , ≥  1 ngày nhiệt độ 15 độ C trên máy. Gồm: 1 lọ ≥1ml mức thấp và 1 lọ ≥1ml mức cao trong 1 hộp</v>
          </cell>
          <cell r="E79" t="str">
            <v>5x1ml+5x1ml/Hộp</v>
          </cell>
          <cell r="F79" t="str">
            <v>hộp</v>
          </cell>
          <cell r="G79">
            <v>2</v>
          </cell>
          <cell r="H79"/>
          <cell r="I79"/>
          <cell r="J79"/>
          <cell r="K79" t="str">
            <v>Công  ty Minh Tâm (HH)</v>
          </cell>
        </row>
        <row r="80">
          <cell r="C80" t="str">
            <v>Hóa chất dùng cho XN định lượng Anti Xa</v>
          </cell>
          <cell r="D80" t="str">
            <v>Hóa chất dùng để xác định hoạt độ heparin không phân đoạn hoặc Heparin trọng lượng phân tử thấp trên máy phân tích đông máu, các chất ức chế trực tiếp yếu tố FXa như Rivaroxaban, Apixaban theo phương pháp so màu. Dạng Lỏng. Thời gian ổn định Hóa chất Factor Xa ≥ 30 ngày nhiệt độ 2-8 độ C , ≥ 7 ngày nhiệt độ 15 độ C</v>
          </cell>
          <cell r="E80" t="str">
            <v>5x3ml+5x2,5ml/Hộp</v>
          </cell>
          <cell r="F80" t="str">
            <v>Hộp</v>
          </cell>
          <cell r="G80">
            <v>5</v>
          </cell>
          <cell r="H80"/>
          <cell r="I80"/>
          <cell r="J80"/>
          <cell r="K80" t="str">
            <v>Công  ty Minh Tâm (HH)</v>
          </cell>
        </row>
        <row r="81">
          <cell r="C81" t="str">
            <v>Hóa chất định lượng Antithrombin</v>
          </cell>
          <cell r="D81" t="str">
            <v>Hóa chất dùng để XN định lượng Antithrombin theo phương pháp so màu trên máy phân tích đông máu. Dạng Lỏng. Thời gian ổn định Hóa chất Factor Xa ≥ 35 ngày nhiệt độ 2-8 độ C , ≥ 2 ngày nhiệt độ 15 độ C</v>
          </cell>
          <cell r="E81" t="str">
            <v>4X4.5ML+4X4.5ML/ HỘP</v>
          </cell>
          <cell r="F81" t="str">
            <v>Hộp</v>
          </cell>
          <cell r="G81">
            <v>3</v>
          </cell>
          <cell r="H81"/>
          <cell r="I81"/>
          <cell r="J81"/>
          <cell r="K81" t="str">
            <v>Công  ty Minh Tâm (HH)</v>
          </cell>
        </row>
        <row r="82">
          <cell r="C82" t="str">
            <v>Chất kiểm chứng dùng cho XN định lượng D-Dimer</v>
          </cell>
          <cell r="D82" t="str">
            <v>Hóa chất dùng để kiểm chuẩn cho XN định lượng D-Dimer (đơn vị: FEU ng/mL) dải đo bình thường và dải đo bất thường trên máy phân tích đông máu. Dạng lỏng. Thời gian ổn định  ≥ 30 ngày nhiệt độ 2-8 độ , ≥  24 giờ nhiệt độ 15 độ trên máy. Gồm: 1 lọ ≥1ml mức bình thường và 1 lọ ≥1ml mức cao</v>
          </cell>
          <cell r="E82" t="str">
            <v>5X1ML+5X1ML/ HỘP</v>
          </cell>
          <cell r="F82" t="str">
            <v>hộp</v>
          </cell>
          <cell r="G82">
            <v>2</v>
          </cell>
          <cell r="H82"/>
          <cell r="I82"/>
          <cell r="J82"/>
          <cell r="K82" t="str">
            <v>Công  ty Minh Tâm (HH)</v>
          </cell>
        </row>
        <row r="83">
          <cell r="C83" t="str">
            <v>Hóa chất định lượng D-Dimer</v>
          </cell>
          <cell r="D83" t="str">
            <v>Hóa chất dùng để XN định lượng D-Dimer theo phương pháp miễn dịch độ đục latex trên máy phân tích đông máu, loại trừ thuyên tắc huyết khối tĩnh mạch (VTE) Ngưỡng ≥ 500 ng/mL, độ nhạy ≥ 99.9%, độ đặc hiệu ≥ 40%, độ tuyến tính 215 - 128000ng/ml (hoặc rộng hơn). Hóa chất kèm theo chất đệm (hoặc chất pha loãng) và chất chuẩn. Dạng lỏng . Độ ổn định sử dụng sau khi hoàn nguyên (hoặc mở nắp): hóa chất Latex ≥ 30 ngày nhiệt độ 2-8 độ C , ≥ 7 ngày nhiệt độ 15 độ C. Gồm: 1 lọ Latex Reagent ≥4ml; 1 lọ Reaction Buffer ≥6ml; 1 lọ D-Dimer Calibrator ≥1ml</v>
          </cell>
          <cell r="E83" t="str">
            <v>3X4ML+3X6ML+2X1ML/ HỘP</v>
          </cell>
          <cell r="F83" t="str">
            <v>Hộp</v>
          </cell>
          <cell r="G83">
            <v>56</v>
          </cell>
          <cell r="H83"/>
          <cell r="I83"/>
          <cell r="J83"/>
          <cell r="K83" t="str">
            <v>Công  ty Minh Tâm (HH)</v>
          </cell>
        </row>
        <row r="84">
          <cell r="C84" t="str">
            <v>Hóa chất xét nghiệm định lượng Fibrinogen</v>
          </cell>
          <cell r="D84" t="str">
            <v>Hóa chất dùng để XN định lượng Fibrinogen, theo phương pháp Clauss trên máy phân tích đông máu. Dạng: bột khô. Độ ổn định sử dụng sau khi hoàn nguyên (hoặc mở nắp) ≥ 3 ngày nhiệt độ 2-8 độ C , ≥ 3 ngày nhiệt độ 15 độ C trên máy</v>
          </cell>
          <cell r="E84" t="str">
            <v>10X2ML/ HỘP</v>
          </cell>
          <cell r="F84" t="str">
            <v>Hộp</v>
          </cell>
          <cell r="G84">
            <v>40</v>
          </cell>
          <cell r="H84"/>
          <cell r="I84"/>
          <cell r="J84"/>
          <cell r="K84" t="str">
            <v>Công  ty Minh Tâm (HH)</v>
          </cell>
        </row>
        <row r="85">
          <cell r="C85" t="str">
            <v>Hóa chất dùng để XN định lượng Protein C</v>
          </cell>
          <cell r="D85" t="str">
            <v xml:space="preserve">Hóa chất dùng để xác định XN Protein C theo phương pháp so màu. Dạng Bột khô và chất đệm. Thời gian ổn định Hóa chất Protein C ≥ 90 ngày nhiệt độ 2-8 độ C , ≥ 5 ngày nhiệt độ 15 độ C trên máy. </v>
          </cell>
          <cell r="E85" t="str">
            <v>2X2.5ML+2X2.5ML+1X8ML/ HỘP</v>
          </cell>
          <cell r="F85" t="str">
            <v>Hộp</v>
          </cell>
          <cell r="G85">
            <v>2</v>
          </cell>
          <cell r="H85"/>
          <cell r="I85"/>
          <cell r="J85"/>
          <cell r="K85" t="str">
            <v>Công  ty Minh Tâm (HH)</v>
          </cell>
        </row>
        <row r="86">
          <cell r="C86" t="str">
            <v>Hóa chất dùng để xét nghiệm xác định hoạt độ Protein S tự do</v>
          </cell>
          <cell r="D86" t="str">
            <v>Hóa chất dùng để XN xác định hoạt độ của Protein S tự do theo phương pháp đo mức thời gian PT kéo dài. Dạng Bột khô và lỏng. Thời gian ổn định hóa chất Protein S ≥ 1 ngày nhiệt độ 2-8 độ C , ≥ 8 giờ nhiệt độ 15 độ C trên máy</v>
          </cell>
          <cell r="E86" t="str">
            <v>3X2ML+3X6ML+3X2ML/ HỘP</v>
          </cell>
          <cell r="F86" t="str">
            <v>Hộp</v>
          </cell>
          <cell r="G86">
            <v>2</v>
          </cell>
          <cell r="H86"/>
          <cell r="I86"/>
          <cell r="J86"/>
          <cell r="K86" t="str">
            <v>Công  ty Minh Tâm (HH)</v>
          </cell>
        </row>
        <row r="87">
          <cell r="C87" t="str">
            <v>Hóa chất xét nghiệm định lượng Protein S tự do</v>
          </cell>
          <cell r="D87" t="str">
            <v>Hóa chất dùng để XN xác định Protein S tự do theo phương pháp miễn dịch latex trên máy phân tích đông máu. Dạng bột khô và chất đệm. Thời gian ổn định ≥ 30 ngày nhiệt độ 2-8 độ C, ≥ 7 ngày nhiệt độ 15 độ C trên máy</v>
          </cell>
          <cell r="E87" t="str">
            <v>3X4ML+3X4ML+3X2ML/ HỘP</v>
          </cell>
          <cell r="F87" t="str">
            <v>Hộp</v>
          </cell>
          <cell r="G87">
            <v>2</v>
          </cell>
          <cell r="H87"/>
          <cell r="I87"/>
          <cell r="J87"/>
          <cell r="K87" t="str">
            <v>Công  ty Minh Tâm (HH)</v>
          </cell>
        </row>
        <row r="88">
          <cell r="C88" t="str">
            <v>Hóa chất xét nghiệm định lượng yếu tố II</v>
          </cell>
          <cell r="D88" t="str">
            <v>Dạng bột khô, sử dụng trên máy phân tích đông máu. Thành phần: huyết tương làm nghèo yếu tố II. Thời gian ổn định ≥ 24 giờ</v>
          </cell>
          <cell r="E88" t="str">
            <v>10X1ML/ HỘP</v>
          </cell>
          <cell r="F88" t="str">
            <v>Hộp</v>
          </cell>
          <cell r="G88">
            <v>3</v>
          </cell>
          <cell r="H88"/>
          <cell r="I88"/>
          <cell r="J88"/>
          <cell r="K88" t="str">
            <v>Công  ty Minh Tâm (HH)</v>
          </cell>
        </row>
        <row r="89">
          <cell r="C89" t="str">
            <v>Hóa chất xét nghiệm định lượng yếu tố V</v>
          </cell>
          <cell r="D89" t="str">
            <v>Dạng bột khô, sử dụng trên máy phân tích đông máu. Thành phần: huyết tương làm nghèo yếu tố V. Thời gian ổn định ≥ 24 giờ</v>
          </cell>
          <cell r="E89" t="str">
            <v>10X1ML/ HỘP</v>
          </cell>
          <cell r="F89" t="str">
            <v>Hộp</v>
          </cell>
          <cell r="G89">
            <v>3</v>
          </cell>
          <cell r="H89"/>
          <cell r="I89"/>
          <cell r="J89"/>
          <cell r="K89" t="str">
            <v>Công  ty Minh Tâm (HH)</v>
          </cell>
        </row>
        <row r="90">
          <cell r="C90" t="str">
            <v>Hóa chất xét nghiệm định lượng yếu tố VII</v>
          </cell>
          <cell r="D90" t="str">
            <v>Dạng bột khô, sử dụng trên máy phân tích đông máu. Thành phần: huyết tương làm nghèo yếu tố VII. Thời gian ổn định ≥ 24 giờ</v>
          </cell>
          <cell r="E90" t="str">
            <v>10X1ML/ HỘP</v>
          </cell>
          <cell r="F90" t="str">
            <v>Hộp</v>
          </cell>
          <cell r="G90">
            <v>3</v>
          </cell>
          <cell r="H90"/>
          <cell r="I90"/>
          <cell r="J90"/>
          <cell r="K90" t="str">
            <v>Công  ty Minh Tâm (HH)</v>
          </cell>
        </row>
        <row r="91">
          <cell r="C91" t="str">
            <v>Hóa chất xét nghiệm định lượng yếu tố VIII</v>
          </cell>
          <cell r="D91" t="str">
            <v>Dạng bột khô, sử dụng trên máy phân tích đông máu. Thành phần: huyết tương làm nghèo yếu tố VIII. Thời gian ổn định ≥ 24 giờ</v>
          </cell>
          <cell r="E91" t="str">
            <v>10X1ML/ HỘP</v>
          </cell>
          <cell r="F91" t="str">
            <v>Hộp</v>
          </cell>
          <cell r="G91">
            <v>3</v>
          </cell>
          <cell r="H91"/>
          <cell r="I91"/>
          <cell r="J91"/>
          <cell r="K91" t="str">
            <v>Công  ty Minh Tâm (HH)</v>
          </cell>
        </row>
        <row r="92">
          <cell r="C92" t="str">
            <v>Hóa chất xét nghiệm định lượng yếu tố X</v>
          </cell>
          <cell r="D92" t="str">
            <v>Dạng bột khô, sử dụng trên máy phân tích đông máu. Thành phần: huyết tương làm nghèo yếu tố X. Thời gian ổn định  ≥ 24 giờ</v>
          </cell>
          <cell r="E92" t="str">
            <v>10X1ML/ HỘP</v>
          </cell>
          <cell r="F92" t="str">
            <v>Hộp</v>
          </cell>
          <cell r="G92">
            <v>3</v>
          </cell>
          <cell r="H92"/>
          <cell r="I92"/>
          <cell r="J92"/>
          <cell r="K92" t="str">
            <v>Công  ty Minh Tâm (HH)</v>
          </cell>
        </row>
        <row r="93">
          <cell r="C93" t="str">
            <v>Hóa chất xét nghiệm định lượng yếu tố XI</v>
          </cell>
          <cell r="D93" t="str">
            <v>Dạng bột khô, sử dụng trên máy phân tích đông máu. Thành phần: huyết tương làm nghèo yếu tố XI. Thời gian ổn định  ≥ 24 giờ</v>
          </cell>
          <cell r="E93" t="str">
            <v>10X1ML/ HỘP</v>
          </cell>
          <cell r="F93" t="str">
            <v>Hộp</v>
          </cell>
          <cell r="G93">
            <v>3</v>
          </cell>
          <cell r="H93"/>
          <cell r="I93"/>
          <cell r="J93"/>
          <cell r="K93" t="str">
            <v>Công  ty Minh Tâm (HH)</v>
          </cell>
        </row>
        <row r="94">
          <cell r="C94" t="str">
            <v>Hóa chất xét nghiệm định lượng yếu tố XII</v>
          </cell>
          <cell r="D94" t="str">
            <v>Dạng bột khô, sử dụng trên máy phân tích đông máu. Thành phần: huyết tương làm nghèo yếu tố XII. Thời gian ổn định  ≥ 24 giờ</v>
          </cell>
          <cell r="E94" t="str">
            <v>10X1ML/ HỘP</v>
          </cell>
          <cell r="F94" t="str">
            <v>Hộp</v>
          </cell>
          <cell r="G94">
            <v>3</v>
          </cell>
          <cell r="H94"/>
          <cell r="I94"/>
          <cell r="J94"/>
          <cell r="K94" t="str">
            <v>Công  ty Minh Tâm (HH)</v>
          </cell>
        </row>
        <row r="95">
          <cell r="C95" t="str">
            <v>Xét nghiệm định lượng yếu tố IX</v>
          </cell>
          <cell r="D95" t="str">
            <v>Dạng bột khô, sử dụng trên máy phân tích đông máu. Thành phần: huyết tương làm nghèo yếu tố IX. Thời gian ổn định  ≥ 24 giờ</v>
          </cell>
          <cell r="E95" t="str">
            <v>10X1ML/ HỘP</v>
          </cell>
          <cell r="F95" t="str">
            <v>Hộp</v>
          </cell>
          <cell r="G95">
            <v>3</v>
          </cell>
          <cell r="H95"/>
          <cell r="I95"/>
          <cell r="J95"/>
          <cell r="K95" t="str">
            <v>Công  ty Minh Tâm (HH)</v>
          </cell>
        </row>
        <row r="96">
          <cell r="C96" t="str">
            <v>Chất chuẩn dùng cho các xét nghiệm trên máy phân tích đông máu</v>
          </cell>
          <cell r="D96" t="str">
            <v>Hóa chất dùng để hiệu chuẩn cho XN đông máu như Fibrinogen, các loại yếu tố,yếu tố Von Willebrand, Antithrombin, Plasminogen, Plasmin Inhibitor, Protein S, Protein C. Dạng Bột khô. Thời gian ổn định  ≥ 24 giờ nhiệt độ 2-8 độ C với XN Fibrinogen, ≥ 8 giờ nhiệt độ 2-8 độ C với các XN yếu tố. Hộp ≥ 10 lọ, Lọ ≥1ml</v>
          </cell>
          <cell r="E96" t="str">
            <v>10X1ML/ HỘP</v>
          </cell>
          <cell r="F96" t="str">
            <v>Hộp</v>
          </cell>
          <cell r="G96">
            <v>5</v>
          </cell>
          <cell r="H96"/>
          <cell r="I96"/>
          <cell r="J96"/>
          <cell r="K96" t="str">
            <v>Công  ty Minh Tâm (HH)</v>
          </cell>
        </row>
        <row r="97">
          <cell r="C97" t="str">
            <v>Chất kiểm chứng mức bất thường cao</v>
          </cell>
          <cell r="D97" t="str">
            <v>Dùng cho các XN trên máy phân tích đông máu. Hóa chất dùng để kiểm chuẩn cho XN đông máu như PT,APTT, Hepatocomplex ở dải đo bất thường cao Dạng Bột khô. Thời gian ổn định ≥ 24 giờ với XN PT,APTT</v>
          </cell>
          <cell r="E97" t="str">
            <v>10X1ML/ HỘP</v>
          </cell>
          <cell r="F97" t="str">
            <v>hộp</v>
          </cell>
          <cell r="G97">
            <v>5</v>
          </cell>
          <cell r="H97"/>
          <cell r="I97"/>
          <cell r="J97"/>
          <cell r="K97" t="str">
            <v>Công  ty Minh Tâm (HH)</v>
          </cell>
        </row>
        <row r="98">
          <cell r="C98" t="str">
            <v>Chất kiểm chứng mức bất thường thấp</v>
          </cell>
          <cell r="D98" t="str">
            <v>Dùng cho các XN trên máy phân tích đông máu. Hóa chất dùng để kiểm chuẩn cho XN đông máu như PT,APTT, TT,Fibrinogen, Antithrombin, Protein S, Protein C, Hepatocomplex ở dải đo bất thường thấp. Dạng Bột khô. Thời gian ổn định ≥ 24 giờ với XN PT,APTT,Fibrinogen,TT.</v>
          </cell>
          <cell r="E98" t="str">
            <v>10X1ML/ HỘP</v>
          </cell>
          <cell r="F98" t="str">
            <v>hộp</v>
          </cell>
          <cell r="G98">
            <v>20</v>
          </cell>
          <cell r="H98"/>
          <cell r="I98"/>
          <cell r="J98"/>
          <cell r="K98" t="str">
            <v>Công  ty Minh Tâm (HH)</v>
          </cell>
        </row>
        <row r="99">
          <cell r="C99" t="str">
            <v>Chất kiểm chứng mức bình thường</v>
          </cell>
          <cell r="D99" t="str">
            <v>Dùng cho các XN trên máy phân tích đông máu. Hóa chất dùng để kiểm chuẩn cho XN đông máu như PT,APTT, TT,Fibrinogen, các loại yếu tố, yếu tố Von Willebrand, Antithrombin, Plasminogen, Plasmin Inhibitor, Protein S, Protein C, Hepatocomplex ở dải đo bình thường Dạng Bột khô. Thời gian ổn định ≥ 24 giờ với XN PT,APTT,Fibrinogen,TT</v>
          </cell>
          <cell r="E99" t="str">
            <v>10X1ML/ HỘP</v>
          </cell>
          <cell r="F99" t="str">
            <v>hộp</v>
          </cell>
          <cell r="G99">
            <v>25</v>
          </cell>
          <cell r="H99"/>
          <cell r="I99"/>
          <cell r="J99"/>
          <cell r="K99" t="str">
            <v>Công  ty Minh Tâm (HH)</v>
          </cell>
        </row>
        <row r="100">
          <cell r="C100" t="str">
            <v>Hóa chất dung dịch dùng để làm sạch trên hệ thống máy đông máu tự động</v>
          </cell>
          <cell r="D100" t="str">
            <v>Thành phần Acid clohydric 100 mmol/L</v>
          </cell>
          <cell r="E100" t="str">
            <v>1X500ML/ HỘP</v>
          </cell>
          <cell r="F100" t="str">
            <v>Hộp</v>
          </cell>
          <cell r="G100">
            <v>68</v>
          </cell>
          <cell r="H100"/>
          <cell r="I100"/>
          <cell r="J100"/>
          <cell r="K100" t="str">
            <v>Công  ty Minh Tâm (HH)</v>
          </cell>
        </row>
        <row r="101">
          <cell r="C101" t="str">
            <v>Hóa chất dung dịch dùng để làm sạch và tẩy nhiễm trên hệ thống máy đông máu tự động</v>
          </cell>
          <cell r="D101" t="str">
            <v>Thành phần dung dịch natri hypoclorit chứa ≤ 5% clo</v>
          </cell>
          <cell r="E101" t="str">
            <v>1X80ML/ HỘP</v>
          </cell>
          <cell r="F101" t="str">
            <v>Hộp</v>
          </cell>
          <cell r="G101">
            <v>65</v>
          </cell>
          <cell r="H101"/>
          <cell r="I101"/>
          <cell r="J101"/>
          <cell r="K101" t="str">
            <v>Công  ty Minh Tâm (HH)</v>
          </cell>
        </row>
        <row r="102">
          <cell r="C102" t="str">
            <v>Hóa chất dung dịch dùng để xúc rửa trên hệ thống phân tích đông máu tự động</v>
          </cell>
          <cell r="D102" t="str">
            <v>Thành phần 2-Methyl-4-isothiazolin-3-one hydrochloride (Methylisothiazolinone hydrochloride) ≤ 0.005 %</v>
          </cell>
          <cell r="E102" t="str">
            <v>1X4000ML/ BÌNH</v>
          </cell>
          <cell r="F102" t="str">
            <v>Bình</v>
          </cell>
          <cell r="G102">
            <v>220</v>
          </cell>
          <cell r="H102"/>
          <cell r="I102"/>
          <cell r="J102"/>
          <cell r="K102" t="str">
            <v>Công  ty Minh Tâm (HH)</v>
          </cell>
        </row>
        <row r="103">
          <cell r="C103" t="str">
            <v>Hóa chất pha loãng chất chuẩn máy trên hệ thống phân tích đông máu</v>
          </cell>
          <cell r="D103" t="str">
            <v>Thành phần: Dung dịch muối natri clorid, natri azide</v>
          </cell>
          <cell r="E103" t="str">
            <v>1X100ML/ HỘP</v>
          </cell>
          <cell r="F103" t="str">
            <v>Hộp</v>
          </cell>
          <cell r="G103">
            <v>64</v>
          </cell>
          <cell r="H103"/>
          <cell r="I103"/>
          <cell r="J103"/>
          <cell r="K103" t="str">
            <v>Công  ty Minh Tâm (HH)</v>
          </cell>
        </row>
        <row r="104">
          <cell r="C104" t="str">
            <v>Hóa chất đo thời gian APTT</v>
          </cell>
          <cell r="D104" t="str">
            <v>Hóa chất dùng để XN thời gian APTT dành cho máy phân tích đông máu đóng gói kèm theo Calcium Chloride. Dạng Lỏng. Độ ổn định sử dụng sau khi hoàn nguyên (hoặc mở nắp) ≥ 30 ngày nhiệt độ 2-8 độ C , ≥ 10 ngày nhiệt độ 15 độ C</v>
          </cell>
          <cell r="E104" t="str">
            <v>5X10ML+5X10ML/ HỘP</v>
          </cell>
          <cell r="F104" t="str">
            <v>Hộp</v>
          </cell>
          <cell r="G104">
            <v>101</v>
          </cell>
          <cell r="H104"/>
          <cell r="I104"/>
          <cell r="J104"/>
          <cell r="K104" t="str">
            <v>Công  ty Minh Tâm (HH)</v>
          </cell>
        </row>
        <row r="105">
          <cell r="C105" t="str">
            <v>Hóa chất đo thời gian PT</v>
          </cell>
          <cell r="D105" t="str">
            <v>Hóa chất dùng để XN thời gian PT, ISI ≤ 1,05 dành cho máy phân tích đông máu. Dạng Bột khô và chất đệm pha loãng. Độ ổn định sử dụng sau khi hoàn nguyên (hoặc mở nắp) ≥ 10 ngày ở nhiệt độ 2-8 độ C và ≥ 10 ngày ở 15 độ C trên máy. Gồm: 1 lọ ≥20ml RecombiPlasTin 2G; 1 lọ ≥20ml RecombiPlasTin 2G Diluent</v>
          </cell>
          <cell r="E105" t="str">
            <v>5X20ML+5X20ML/ HỘP</v>
          </cell>
          <cell r="F105" t="str">
            <v>Hộp</v>
          </cell>
          <cell r="G105">
            <v>92</v>
          </cell>
          <cell r="H105"/>
          <cell r="I105"/>
          <cell r="J105"/>
          <cell r="K105" t="str">
            <v>Công  ty Minh Tâm (HH)</v>
          </cell>
        </row>
        <row r="106">
          <cell r="C106" t="str">
            <v>Hóa chất xét nghiệm đo thời gian Thrombin</v>
          </cell>
          <cell r="D106" t="str">
            <v xml:space="preserve">Dạng bột khô và chất đệm, dành cho máy phân tích đông máu. Độ ổn định sử dụng sau khi hoàn nguyên (hoặc mở nắp): hóa chất Thrombin ≥ 15 ngày nhiệt độ 2-8 độ C , ≥ 1 ngày nhiệt độ 15 độ C trên máy. Gồm: 4 lọ Bovine thrombin ≥2ml; 1 lọ Buffer ≥9ml </v>
          </cell>
          <cell r="E106" t="str">
            <v>4X2ML+1X9ML/ HỘP</v>
          </cell>
          <cell r="F106" t="str">
            <v>Hộp</v>
          </cell>
          <cell r="G106">
            <v>2</v>
          </cell>
          <cell r="H106"/>
          <cell r="I106"/>
          <cell r="J106"/>
          <cell r="K106" t="str">
            <v>Công  ty Minh Tâm (HH)</v>
          </cell>
        </row>
        <row r="107">
          <cell r="C107" t="str">
            <v>Cóng phản ứng dạng khối</v>
          </cell>
          <cell r="D107" t="str">
            <v>Cóng phản ứng dùng trên hệ thống máy đông máu tự động. Dạng nhựa rắn 4 cóng liền khối trên một thanh. Hộp ≥ 2400 cóng</v>
          </cell>
          <cell r="E107" t="str">
            <v>2400 CÓNG/ HỘP</v>
          </cell>
          <cell r="F107" t="str">
            <v>Hộp</v>
          </cell>
          <cell r="G107">
            <v>136</v>
          </cell>
          <cell r="H107"/>
          <cell r="I107"/>
          <cell r="J107"/>
          <cell r="K107" t="str">
            <v>Công  ty Minh Tâm (HH)</v>
          </cell>
        </row>
        <row r="108">
          <cell r="C108" t="str">
            <v>Kit xét nghiệm miễn dịch dòng tế bào Lympho B- NK</v>
          </cell>
          <cell r="D108" t="str">
            <v>Hỗn dịch kháng thể CD45 gắn màu huỳnh quang FITC, kháng thể CD56 gắn màu huỳnh quang RD1, kháng thể CD19 gắn màu huỳnh quang ECD và kháng thể CD3 gắn màu huỳnh quang PC5 nồng độ kháng thể là 2.0/0.35/0.35/0.5 μg/test.</v>
          </cell>
          <cell r="E108" t="str">
            <v>Hộp</v>
          </cell>
          <cell r="F108" t="str">
            <v>Hộp</v>
          </cell>
          <cell r="G108">
            <v>5</v>
          </cell>
          <cell r="H108"/>
          <cell r="I108"/>
          <cell r="J108"/>
          <cell r="K108" t="str">
            <v>Công  ty Minh Tâm (HH)</v>
          </cell>
        </row>
        <row r="109">
          <cell r="C109" t="str">
            <v>Kit xét nghiệm miễn dịch dòng tế bào Lympho T (CD3, CD4, CD8, CD45)</v>
          </cell>
          <cell r="D109" t="str">
            <v>Hỗn dịch kháng thể: CD45-FITC/CD4-RD1/CD8-ECD/CD3-PC5 nồng độ kháng thể là 2,0; 0,25; 0,5; 0,5 μg/test, ≥50 test/lọ</v>
          </cell>
          <cell r="E109" t="str">
            <v>Hộp</v>
          </cell>
          <cell r="F109" t="str">
            <v>Hộp</v>
          </cell>
          <cell r="G109">
            <v>3</v>
          </cell>
          <cell r="H109"/>
          <cell r="I109"/>
          <cell r="J109"/>
          <cell r="K109" t="str">
            <v>Công  ty Minh Tâm (HH)</v>
          </cell>
        </row>
        <row r="110">
          <cell r="C110" t="str">
            <v>Kit xét nghiệm HLA B27</v>
          </cell>
          <cell r="D110" t="str">
            <v>Hỗn hợp kháng thể gắn huỳnh quang: HLA-B27‐FITC, dòng vô tính: HLA-ABC-m3, tế bào lai: NS1 x balb/c /HLA-B7‐PE, dòng vô tính BB7.1, tế bào lai: NS1 x balb/c. Đóng gói: ≥50 tests.</v>
          </cell>
          <cell r="E110" t="str">
            <v>50 TESTS/ LỌ</v>
          </cell>
          <cell r="F110" t="str">
            <v>Lọ</v>
          </cell>
          <cell r="G110">
            <v>10</v>
          </cell>
          <cell r="H110"/>
          <cell r="I110"/>
          <cell r="J110"/>
          <cell r="K110" t="str">
            <v>Công  ty Minh Tâm (HH)</v>
          </cell>
        </row>
        <row r="111">
          <cell r="C111" t="str">
            <v>Hóa chất đếm số lượng tuyệt đối</v>
          </cell>
          <cell r="D111" t="str">
            <v>Sản phẩm chứa hỗn dịch hạt phát huỳnh quang polystyren (10 µm), chất diện hoạt và forrmaldehyd (1%). Huỳnh quang phát xạ trong dải từ 525 nm đến 700 nm khi được kích thích ở bước sóng 488 nm.</v>
          </cell>
          <cell r="E111" t="str">
            <v>Hộp</v>
          </cell>
          <cell r="F111" t="str">
            <v>Hộp</v>
          </cell>
          <cell r="G111">
            <v>5</v>
          </cell>
          <cell r="H111"/>
          <cell r="I111"/>
          <cell r="J111"/>
          <cell r="K111" t="str">
            <v>Công  ty Minh Tâm (HH)</v>
          </cell>
        </row>
        <row r="112">
          <cell r="C112" t="str">
            <v>Hóa chất nhuộm nội bào</v>
          </cell>
          <cell r="D112" t="str">
            <v>Dung dịch đục lỗ màng tế bào - Thành phần: Chất thử 1: Fixation (3x5ml) Chất thử 2: Premeability (3x5ml)</v>
          </cell>
          <cell r="E112" t="str">
            <v>Hộp</v>
          </cell>
          <cell r="F112" t="str">
            <v>Hộp</v>
          </cell>
          <cell r="G112">
            <v>1</v>
          </cell>
          <cell r="H112"/>
          <cell r="I112"/>
          <cell r="J112"/>
          <cell r="K112" t="str">
            <v>Công  ty Minh Tâm (HH)</v>
          </cell>
        </row>
        <row r="113">
          <cell r="C113" t="str">
            <v>Hóa chất dùng trong chuẩn hóa các bộ phát hiện tán xạ thẳng, tán xạ bên và huỳnh quang</v>
          </cell>
          <cell r="D113" t="str">
            <v>Bao gồm polystyrene lơ lửng trong môi trường nước có chất hoạt động bề mặt và chất bảo quản tại nồng độ 1x10^6 fluorospheres/ml. Khoảng phát xạ huỳnh quang của các thuốc nhuộm nằm trong khoảng từ 515-800nm, 640-800nm và 400-500nm khi được kích thích bởi các laser 488nm, 633-638nm và 405nm</v>
          </cell>
          <cell r="E113" t="str">
            <v>Hộp</v>
          </cell>
          <cell r="F113" t="str">
            <v>Hộp</v>
          </cell>
          <cell r="G113">
            <v>2</v>
          </cell>
          <cell r="H113"/>
          <cell r="I113"/>
          <cell r="J113"/>
          <cell r="K113" t="str">
            <v>Công  ty Minh Tâm (HH)</v>
          </cell>
        </row>
        <row r="114">
          <cell r="C114" t="str">
            <v>Mẫu kiểm chuẩn</v>
          </cell>
          <cell r="D114" t="str">
            <v xml:space="preserve"> - Mẫu kiểm chuẩn cho phép xác nhận hiệu năng của thuốc thử và các phương pháp sử dụng cho việc nhuộm tế bào đích, ly giải hồng cầu và phân tích mẫu bằng phương pháp phân tích tế bào dòng chảy.
- Thành phần: Chế phẩm gồm bạch cầu và hồng cầu người trong dịch ổn định chứa BSA;
- Thời gian ổn định sau mở nắp tối thiểu 90 ngày</v>
          </cell>
          <cell r="E114" t="str">
            <v>Hộp</v>
          </cell>
          <cell r="F114" t="str">
            <v>Hộp</v>
          </cell>
          <cell r="G114">
            <v>2</v>
          </cell>
          <cell r="H114"/>
          <cell r="I114"/>
          <cell r="J114"/>
          <cell r="K114" t="str">
            <v>Công  ty Minh Tâm (HH)</v>
          </cell>
        </row>
        <row r="115">
          <cell r="C115" t="str">
            <v>Dịch bao</v>
          </cell>
          <cell r="D115" t="str">
            <v>Chất pha loãng gồm có nước chất lượng cao và một hợp chất diệt khuẩn, chứa thành phần bảo quản không phản ứng</v>
          </cell>
          <cell r="E115" t="str">
            <v>Hộp</v>
          </cell>
          <cell r="F115" t="str">
            <v>Hộp</v>
          </cell>
          <cell r="G115">
            <v>40</v>
          </cell>
          <cell r="H115"/>
          <cell r="I115"/>
          <cell r="J115"/>
          <cell r="K115" t="str">
            <v>Công  ty Minh Tâm (HH)</v>
          </cell>
        </row>
        <row r="116">
          <cell r="C116" t="str">
            <v>Bead kiểm chuẩn</v>
          </cell>
          <cell r="D116" t="str">
            <v>Hỗn dịch chứa hỗn hợp fluorosphere (hạt phát huỳnh quang) '- loại 3 µm, dải phát huỳnh quang 410-800 nm khi được kích thích ở bước sóng 405, 488 nm, và 635 nm. Đóng gói: 2 mL</v>
          </cell>
          <cell r="E116" t="str">
            <v>Hộp</v>
          </cell>
          <cell r="F116" t="str">
            <v>Hộp</v>
          </cell>
          <cell r="G116">
            <v>1</v>
          </cell>
          <cell r="H116"/>
          <cell r="I116"/>
          <cell r="J116"/>
          <cell r="K116" t="str">
            <v>Công  ty Minh Tâm (HH)</v>
          </cell>
        </row>
        <row r="117">
          <cell r="C117" t="str">
            <v>Dung dịch rửa dùng cho máy tế bào dòng chảy</v>
          </cell>
          <cell r="D117" t="str">
            <v>Chất tẩy rửa không chứa azide và formaldehyde, chứa chất ly giải protein. Hộp ≥ 500ml</v>
          </cell>
          <cell r="E117" t="str">
            <v>1X500 ML/ HỘP</v>
          </cell>
          <cell r="F117" t="str">
            <v>Hộp</v>
          </cell>
          <cell r="G117">
            <v>2</v>
          </cell>
          <cell r="H117"/>
          <cell r="I117"/>
          <cell r="J117"/>
          <cell r="K117" t="str">
            <v>Công  ty Minh Tâm (HH)</v>
          </cell>
        </row>
        <row r="118">
          <cell r="C118" t="str">
            <v>Chất ly giải hồng cầu</v>
          </cell>
          <cell r="D118" t="str">
            <v>Thuốc thử ly giải hồng cầu, hoạt chất chính của VersaLyse là một amin mạch vòng, tiếp xúc với anhydrase carbonic có trong các tế bào hồng cầu, đóng gói ≥100 tests</v>
          </cell>
          <cell r="E118" t="str">
            <v>100 TESTS/ LỌ</v>
          </cell>
          <cell r="F118" t="str">
            <v>Lọ</v>
          </cell>
          <cell r="G118">
            <v>6</v>
          </cell>
          <cell r="H118"/>
          <cell r="I118"/>
          <cell r="J118"/>
          <cell r="K118" t="str">
            <v>Công  ty Minh Tâm (HH)</v>
          </cell>
        </row>
        <row r="119">
          <cell r="C119" t="str">
            <v>CD13 Đánh dấu huỳnh quang ECD</v>
          </cell>
          <cell r="D119" t="str">
            <v>Kháng thể chuột IgG1, Clone: Immu103.44,  Chất huỳnh quang: ECD Bước sóng kích thích: ≥488 nm Đỉnh phát xạ: ≥613 nm</v>
          </cell>
          <cell r="E119" t="str">
            <v>100 TESTS/ LỌ (HỘP)</v>
          </cell>
          <cell r="F119" t="str">
            <v>lọ</v>
          </cell>
          <cell r="G119">
            <v>1</v>
          </cell>
          <cell r="H119"/>
          <cell r="I119"/>
          <cell r="J119"/>
          <cell r="K119" t="str">
            <v>Công  ty Minh Tâm (HH)</v>
          </cell>
        </row>
        <row r="120">
          <cell r="C120" t="str">
            <v>CD20 Đánh dấu huỳnh quang APC</v>
          </cell>
          <cell r="D120" t="str">
            <v>Tính đặc hiệu: CD20  Clone: B9E9
Globulin miễn dịch: IgG2a  
Chất huỳnh quang: APC 
Bước sóng kích thích: 633/ 638 nm Đỉnh phát xạ: ≥660 nm</v>
          </cell>
          <cell r="E120" t="str">
            <v>100 TESTS/ LỌ</v>
          </cell>
          <cell r="F120" t="str">
            <v>lọ</v>
          </cell>
          <cell r="G120">
            <v>1</v>
          </cell>
          <cell r="H120"/>
          <cell r="I120"/>
          <cell r="J120"/>
          <cell r="K120" t="str">
            <v>Công  ty Minh Tâm (HH)</v>
          </cell>
        </row>
        <row r="121">
          <cell r="C121" t="str">
            <v>CD38 đánh dấu huỳnh quang APC-Alexa Fluor 750</v>
          </cell>
          <cell r="D121" t="str">
            <v>Tính Đặc hiệu: CD38 Clone: LS198-4-3 Tế bào lai:  SP2/0. Globulin miễn dịch: IgG1  Chất huỳnh quang: Allophycocyanin-Alexa Fluor 750 Bước sóng kích thích: 633/638 nm Đỉnh bức xạ: ≥775 nm</v>
          </cell>
          <cell r="E121" t="str">
            <v>50 TESTS/ LỌ (HỘP)</v>
          </cell>
          <cell r="F121" t="str">
            <v>lọ</v>
          </cell>
          <cell r="G121">
            <v>1</v>
          </cell>
          <cell r="H121"/>
          <cell r="I121"/>
          <cell r="J121"/>
          <cell r="K121" t="str">
            <v>Công  ty Minh Tâm (HH)</v>
          </cell>
        </row>
        <row r="122">
          <cell r="C122" t="str">
            <v>CD4 Đánh dấu huỳnh quang APC</v>
          </cell>
          <cell r="D122" t="str">
            <v>Tính đặc hiệu: CD4  Clone: 13B8.2
Globulin miễn dịch: IgG1  
Chất huỳnh quang: APC 
Bước sóng kích thích: 633/ 638 nm Đỉnh phát xạ: ≥660 nm</v>
          </cell>
          <cell r="E122" t="str">
            <v>100 TESTS/ LỌ (HỘP)</v>
          </cell>
          <cell r="F122" t="str">
            <v>lọ</v>
          </cell>
          <cell r="G122">
            <v>1</v>
          </cell>
          <cell r="H122"/>
          <cell r="I122"/>
          <cell r="J122"/>
          <cell r="K122" t="str">
            <v>Công  ty Minh Tâm (HH)</v>
          </cell>
        </row>
        <row r="123">
          <cell r="C123" t="str">
            <v>CD7 APC‐Alexa Fluor 700</v>
          </cell>
          <cell r="D123" t="str">
            <v>Tính đặc hiệu: CD7. Clone: 8H8.1 Chất huỳnh quang: APC-AlexaFluor700 Globulin miễn dịch: IgG2a. Bước sóng kích thích: 633/638 nm. Đỉnh phát xạ: ≥720 nm</v>
          </cell>
          <cell r="E123" t="str">
            <v>lọ</v>
          </cell>
          <cell r="F123" t="str">
            <v>lọ</v>
          </cell>
          <cell r="G123">
            <v>1</v>
          </cell>
          <cell r="H123"/>
          <cell r="I123"/>
          <cell r="J123"/>
          <cell r="K123" t="str">
            <v>Công  ty Minh Tâm (HH)</v>
          </cell>
        </row>
        <row r="124">
          <cell r="C124" t="str">
            <v>Kháng thể Anti-Myeloroxidase</v>
          </cell>
          <cell r="D124" t="str">
            <v>Kháng thể mouse IgG2a; clone: CLB-MPO-1. Chất huỳnh quang: FITC Bước sóng kích thích: ≥488 nm Đỉnh phát xạ: ≥525nm</v>
          </cell>
          <cell r="E124" t="str">
            <v>100 TESTS/ LỌ</v>
          </cell>
          <cell r="F124" t="str">
            <v>lọ</v>
          </cell>
          <cell r="G124">
            <v>1</v>
          </cell>
          <cell r="H124"/>
          <cell r="I124"/>
          <cell r="J124"/>
          <cell r="K124" t="str">
            <v>Công  ty Minh Tâm (HH)</v>
          </cell>
        </row>
        <row r="125">
          <cell r="C125" t="str">
            <v>Kháng thể CD 19 đánh dấu huỳnh quang PC5</v>
          </cell>
          <cell r="D125" t="str">
            <v>Tính đặc hiệu: CD19, Dòng: J3-119
Kiểu miễn dịch: IgG1  
Chất huỳnh quang: PC5 
Bước sóng kích thích: ≥488 nm Đỉnh phát xạ: ≥670 nm</v>
          </cell>
          <cell r="E125" t="str">
            <v>Hộp</v>
          </cell>
          <cell r="F125" t="str">
            <v>Hộp</v>
          </cell>
          <cell r="G125">
            <v>5</v>
          </cell>
          <cell r="H125"/>
          <cell r="I125"/>
          <cell r="J125"/>
          <cell r="K125" t="str">
            <v>Công  ty Minh Tâm (HH)</v>
          </cell>
        </row>
        <row r="126">
          <cell r="C126" t="str">
            <v>Kháng thể CD19</v>
          </cell>
          <cell r="D126" t="str">
            <v>Phân tử đặc hiệu CD19 gắn huỳnh quang PE. Bước sóng kích thích: ≥488 nm Đỉnh phát xạ: ≥575nm. Kháng thể mouse IgG1, clone: J3-119</v>
          </cell>
          <cell r="E126" t="str">
            <v>Hộp</v>
          </cell>
          <cell r="F126" t="str">
            <v>Hộp</v>
          </cell>
          <cell r="G126">
            <v>1</v>
          </cell>
          <cell r="H126"/>
          <cell r="I126"/>
          <cell r="J126"/>
          <cell r="K126" t="str">
            <v>Công  ty Minh Tâm (HH)</v>
          </cell>
        </row>
        <row r="127">
          <cell r="C127" t="str">
            <v>Kháng thể CD3 gắn huỳnh quang ECD</v>
          </cell>
          <cell r="D127" t="str">
            <v>Phân tử đặc hiệu CD3 gắn huỳnh quang ECD. Bước sóng kích thích: ≥488nm. Đỉnh phát xạ: ≥613nm Kháng thể mouse IgG1, clone: UCHT1</v>
          </cell>
          <cell r="E127" t="str">
            <v>Hộp</v>
          </cell>
          <cell r="F127" t="str">
            <v>Hộp</v>
          </cell>
          <cell r="G127">
            <v>5</v>
          </cell>
          <cell r="H127"/>
          <cell r="I127"/>
          <cell r="J127"/>
          <cell r="K127" t="str">
            <v>Công  ty Minh Tâm (HH)</v>
          </cell>
        </row>
        <row r="128">
          <cell r="C128" t="str">
            <v>Kháng thể CD33</v>
          </cell>
          <cell r="D128" t="str">
            <v>Kháng thể mouse IgG1, clone: D3HL60.251, Chất huỳnh quang: PE Bước sóng kích thích: ≥488nm Đỉnh phát xạ: ≥575nm</v>
          </cell>
          <cell r="E128" t="str">
            <v>Hộp</v>
          </cell>
          <cell r="F128" t="str">
            <v>Hộp</v>
          </cell>
          <cell r="G128">
            <v>1</v>
          </cell>
          <cell r="H128"/>
          <cell r="I128"/>
          <cell r="J128"/>
          <cell r="K128" t="str">
            <v>Công  ty Minh Tâm (HH)</v>
          </cell>
        </row>
        <row r="129">
          <cell r="C129" t="str">
            <v>Kháng thể CD34 đánh dấu huỳnh quang APC</v>
          </cell>
          <cell r="D129" t="str">
            <v>Kháng thể mouse IgG1, dòng 581 (clone: 581),  Chất huỳnh quang: APC Bước sóng kích thích: 633/ 638 nm Đỉnh phát xạ: ≥660nm</v>
          </cell>
          <cell r="E129" t="str">
            <v>lọ</v>
          </cell>
          <cell r="F129" t="str">
            <v>lọ</v>
          </cell>
          <cell r="G129">
            <v>1</v>
          </cell>
          <cell r="H129"/>
          <cell r="I129"/>
          <cell r="J129"/>
          <cell r="K129" t="str">
            <v>Công  ty Minh Tâm (HH)</v>
          </cell>
        </row>
        <row r="130">
          <cell r="C130" t="str">
            <v>Kháng thể CD45 đánh dấu huỳnh quang PC7</v>
          </cell>
          <cell r="D130" t="str">
            <v>Phân tử đặc hiệu CD45 gắn huỳnh quang PC7. Kháng thể mouse IgG1, clone: J33. Bước sóng kích thích: ≥488 nm Đỉnh phát xạ: ≥770 nm</v>
          </cell>
          <cell r="E130" t="str">
            <v>lọ</v>
          </cell>
          <cell r="F130" t="str">
            <v>lọ</v>
          </cell>
          <cell r="G130">
            <v>1</v>
          </cell>
          <cell r="H130"/>
          <cell r="I130"/>
          <cell r="J130"/>
          <cell r="K130" t="str">
            <v>Công  ty Minh Tâm (HH)</v>
          </cell>
        </row>
        <row r="131">
          <cell r="C131" t="str">
            <v>Kháng thể CD56 đánh dấu huỳnh quang PE</v>
          </cell>
          <cell r="D131" t="str">
            <v>Kháng thể mouse IgG1, dòng N901 (clone: N901), Chất huỳnh quang: PE Bước sóng kích thích: ≥488 nm Đỉnh phát xạ: ≥575nm</v>
          </cell>
          <cell r="E131" t="str">
            <v>Hộp</v>
          </cell>
          <cell r="F131" t="str">
            <v>Hộp</v>
          </cell>
          <cell r="G131">
            <v>1</v>
          </cell>
          <cell r="H131"/>
          <cell r="I131"/>
          <cell r="J131"/>
          <cell r="K131" t="str">
            <v>Công  ty Minh Tâm (HH)</v>
          </cell>
        </row>
        <row r="132">
          <cell r="C132" t="str">
            <v>Kháng thể CD64</v>
          </cell>
          <cell r="D132" t="str">
            <v>Kháng thể mouse IgG1; clone:22, Chất huỳnh quang: FITC Bước sóng kích thích: ≥488nm Đỉnh phát xạ: ≥525nm</v>
          </cell>
          <cell r="E132" t="str">
            <v>lọ</v>
          </cell>
          <cell r="F132" t="str">
            <v>lọ</v>
          </cell>
          <cell r="G132">
            <v>1</v>
          </cell>
          <cell r="H132"/>
          <cell r="I132"/>
          <cell r="J132"/>
          <cell r="K132" t="str">
            <v>Công  ty Minh Tâm (HH)</v>
          </cell>
        </row>
        <row r="133">
          <cell r="C133" t="str">
            <v>Kháng thể CD79a đánh dấu huỳnh quang PE</v>
          </cell>
          <cell r="D133" t="str">
            <v>Kháng thể mouse IgG1, dòng HM47 (clone:HM47), chất huỳnh quang: PE Bước sóng kích thích: ≥488 nm Đỉnh phát xạ: ≥575nm</v>
          </cell>
          <cell r="E133" t="str">
            <v>lọ</v>
          </cell>
          <cell r="F133" t="str">
            <v>lọ</v>
          </cell>
          <cell r="G133">
            <v>1</v>
          </cell>
          <cell r="H133"/>
          <cell r="I133"/>
          <cell r="J133"/>
          <cell r="K133" t="str">
            <v>Công  ty Minh Tâm (HH)</v>
          </cell>
        </row>
        <row r="134">
          <cell r="C134" t="str">
            <v>Kháng thể CD8 đánh dấu huỳnh quang FITC</v>
          </cell>
          <cell r="D134" t="str">
            <v>Kháng thể mouse IgG1, dòng B9 (clone:B9.11), Chất huỳnh quang: FITC Bước sóng kích thích: ≥488nm Đỉnh phát xạ: ≥525nm</v>
          </cell>
          <cell r="E134" t="str">
            <v>Hộp</v>
          </cell>
          <cell r="F134" t="str">
            <v>Hộp</v>
          </cell>
          <cell r="G134">
            <v>1</v>
          </cell>
          <cell r="H134"/>
          <cell r="I134"/>
          <cell r="J134"/>
          <cell r="K134" t="str">
            <v>Công  ty Minh Tâm (HH)</v>
          </cell>
        </row>
        <row r="135">
          <cell r="C135" t="str">
            <v>CD10 Đánh dấu huỳnh quang PC5</v>
          </cell>
          <cell r="D135" t="str">
            <v>Tính đặc hiệu: CD10, Dòng: ALB1
Kiểu miễn dịch: IgG1  
Chất huỳnh quang: PC5 
Bước sóng kích thích: 488 nm Đỉnh phát xạ: 670 nm</v>
          </cell>
          <cell r="E135" t="str">
            <v>100 tests/ Lọ (Hộp)</v>
          </cell>
          <cell r="F135" t="str">
            <v>Hộp</v>
          </cell>
          <cell r="G135">
            <v>1</v>
          </cell>
          <cell r="H135"/>
          <cell r="I135"/>
          <cell r="J135"/>
          <cell r="K135" t="str">
            <v>Công  ty Minh Tâm (HH)</v>
          </cell>
        </row>
        <row r="136">
          <cell r="C136" t="str">
            <v>Kháng thể HLA-DR</v>
          </cell>
          <cell r="D136" t="str">
            <v>Tính đặc hiệu: HLA-DR Dòng: Immu-357 Kiểu miễn dịch: IgG1. Chất huỳnh quang: PC5 Bước sóng kích thích: ≥488 nm Đỉnh phát xạ: ≥670 nm</v>
          </cell>
          <cell r="E136" t="str">
            <v>Hộp</v>
          </cell>
          <cell r="F136" t="str">
            <v>Hộp</v>
          </cell>
          <cell r="G136">
            <v>1</v>
          </cell>
          <cell r="H136"/>
          <cell r="I136"/>
          <cell r="J136"/>
          <cell r="K136" t="str">
            <v>Công  ty Minh Tâm (HH)</v>
          </cell>
        </row>
        <row r="137">
          <cell r="C137" t="str">
            <v>Chất ly giải hồng cầu có chứa Formaldehyd</v>
          </cell>
          <cell r="D137" t="str">
            <v>Dung dịch đệm chứa 1,5% formaldehyd dùng để ly giải hồng cầu trong bước chuẩn bị mẫu cho phân tích tế bào dòng chảy</v>
          </cell>
          <cell r="E137"/>
          <cell r="F137" t="str">
            <v>Lọ</v>
          </cell>
          <cell r="G137">
            <v>5</v>
          </cell>
          <cell r="H137"/>
          <cell r="I137"/>
          <cell r="J137"/>
          <cell r="K137" t="str">
            <v>Công  ty Minh Tâm (HH)</v>
          </cell>
        </row>
        <row r="138">
          <cell r="C138" t="str">
            <v>Kit cài đặt xét nghiệm</v>
          </cell>
          <cell r="D138" t="str">
            <v>Dung dịch hạt bắt cặp kháng thể chứa hai lọ hạt 3.0-3,4 μm ở trạng thái lơ lửng, nồng độ xấp xỉ 1 x 107hạt / mL. Hạt kháng thể âm tính (đối chứng âm) không liên kết với kháng thể kết hợp huỳnh quang. Hạt dương tính được phủ một chất gắn IgG sẽ liên kết tất cả các kiểu hình kháng thể chuột, cũng như kháng thể IgG của chuột đồng và thỏ. Đóng gói: ≥100 tests</v>
          </cell>
          <cell r="E138"/>
          <cell r="F138" t="str">
            <v>Hộp</v>
          </cell>
          <cell r="G138">
            <v>1</v>
          </cell>
          <cell r="H138"/>
          <cell r="I138"/>
          <cell r="J138"/>
          <cell r="K138" t="str">
            <v>Công  ty Minh Tâm (HH)</v>
          </cell>
        </row>
        <row r="139">
          <cell r="C139" t="str">
            <v>Hóa chất xác nhận quy trình căn chỉnh hệ thống quang học và hệ thống dịch lỏng</v>
          </cell>
          <cell r="D139" t="str">
            <v>Hỗn dịch chứa hỗn hợp fluorosphere (hạt phát huỳnh quang) 
- Loại 10 µm, dải phát huỳnh quang 515-800 nm khi được kích thích ở bước sóng 488 nm
- Loại 6 µm, dải phát huỳnh quang 640-800 nm khi được kích thích ở bước sóng 635 nm
- Loại 3 µm, dải phát huỳnh quang 400 đến 500 nm khi được kích thích ở bước sóng 405 nm</v>
          </cell>
          <cell r="E139"/>
          <cell r="F139" t="str">
            <v>Hộp</v>
          </cell>
          <cell r="G139">
            <v>1</v>
          </cell>
          <cell r="H139"/>
          <cell r="I139"/>
          <cell r="J139"/>
          <cell r="K139" t="str">
            <v>Công  ty Minh Tâm (HH)</v>
          </cell>
        </row>
        <row r="140">
          <cell r="C140" t="str">
            <v>Cầu huỳnh quang kiểm chuẩn chất lượng hàng ngày</v>
          </cell>
          <cell r="D140" t="str">
            <v>huyền phù của vi cầu huỳnh quang, được dùng hàng ngày để xác minh hệ thống dung dịch và tình trạng căn chỉnh quang học của máy đếm tế bào dòng chảy DxFLEX với vi cầu huỳnh quang với kích thước (3 đến 3,4 µm) và cường độ huỳnh quang đồng đều</v>
          </cell>
          <cell r="E140" t="str">
            <v>3x10 ml</v>
          </cell>
          <cell r="F140" t="str">
            <v>Hộp</v>
          </cell>
          <cell r="G140">
            <v>2</v>
          </cell>
          <cell r="H140"/>
          <cell r="I140"/>
          <cell r="J140"/>
          <cell r="K140" t="str">
            <v>Công  ty Minh Tâm (HH)</v>
          </cell>
        </row>
        <row r="141">
          <cell r="C141" t="str">
            <v>Ống mẫu</v>
          </cell>
          <cell r="D141" t="str">
            <v>Ống nhựa kích thước ≥ (12 x 75 mm) phù hợp với máy có sẵn tại Bệnh viện. Đóng gói theo tiêu chuẩn KT của nhà SX</v>
          </cell>
          <cell r="E141" t="str">
            <v>Túi</v>
          </cell>
          <cell r="F141" t="str">
            <v>Túi</v>
          </cell>
          <cell r="G141">
            <v>15</v>
          </cell>
          <cell r="H141"/>
          <cell r="I141"/>
          <cell r="J141"/>
          <cell r="K141" t="str">
            <v>Công  ty Minh Tâm (HH)</v>
          </cell>
        </row>
        <row r="142">
          <cell r="C142" t="str">
            <v>Dung dịch rửa dùng cho máy phân tích huyết học</v>
          </cell>
          <cell r="D142" t="str">
            <v>Hóa chất để sử dụng như một chất làm sạch cho các bộ phận của máy phân tích tế bào tự động khi tiếp xúc với máu. - Thành phần: Dung dịch chứa enzym phân giải protein</v>
          </cell>
          <cell r="E142" t="str">
            <v>10L/ HỘP</v>
          </cell>
          <cell r="F142" t="str">
            <v>Hộp</v>
          </cell>
          <cell r="G142">
            <v>70</v>
          </cell>
          <cell r="H142"/>
          <cell r="I142"/>
          <cell r="J142"/>
          <cell r="K142" t="str">
            <v>Công  ty Minh Tâm (HH)</v>
          </cell>
        </row>
        <row r="143">
          <cell r="C143" t="str">
            <v>Chất kiểm chuẩn dùng cho XN hồng cầu lưới trên máy phân tích huyết học</v>
          </cell>
          <cell r="D143" t="str">
            <v>Hóa chất kiểm chuẩn huyết học được sử dụng để theo dõi sự hoạt động của máy huyết học.
- Thành phần: gồm hồng cầu được ổn định trong môi trường đẳng trương, các thành phần giống hồng cầu lưới đã được ổn định. Gồm 3 lọ: Mức thấp ≥3.5ml, Mức bình thường ≥3.5ml, Mức cao ≥3.5ml</v>
          </cell>
          <cell r="E143" t="str">
            <v>1X3.5MLLEVEL I1X3.5MLLEVEL II1X3.5MLLEVEL III/ BỘ(HỘP 4 BỘ)</v>
          </cell>
          <cell r="F143" t="str">
            <v>bộ</v>
          </cell>
          <cell r="G143">
            <v>3</v>
          </cell>
          <cell r="H143"/>
          <cell r="I143"/>
          <cell r="J143"/>
          <cell r="K143" t="str">
            <v>Công  ty Minh Tâm (HH)</v>
          </cell>
        </row>
        <row r="144">
          <cell r="C144" t="str">
            <v>Dung dịch nhuộm hồng cầu lưới dùng cho xét nghiệm huyết học</v>
          </cell>
          <cell r="D144" t="str">
            <v>Hóa chất được chỉ định sử dụng trên hệ thống phân tích tế bào tự động để làm sạch hồng cầu và nhuộm hồng cầu lưới.
Thành phần: Gồm: 1 lọ Reagent A ≥380ml; 1 lọ Reagent B ≥1900ml
+ Reagent A- Retic Stain: New Methylene Blue trong dung dịch đệm ≥0.06% (w/v) 
+ Reagent B- Retic Clear: Sulfuric Acid với chất ổn định ≥0,15%.</v>
          </cell>
          <cell r="E144" t="str">
            <v>1900ML+380ML/ HỘP</v>
          </cell>
          <cell r="F144" t="str">
            <v>Hộp</v>
          </cell>
          <cell r="G144">
            <v>12</v>
          </cell>
          <cell r="H144"/>
          <cell r="I144"/>
          <cell r="J144"/>
          <cell r="K144" t="str">
            <v>Công  ty Minh Tâm (HH)</v>
          </cell>
        </row>
        <row r="145">
          <cell r="C145" t="str">
            <v>Chất kiểm chuẩn dùng trên máy phân tích huyết học</v>
          </cell>
          <cell r="D145" t="str">
            <v>Hóa chất kiểm chuẩn huyết học được sử dụng để đánh giá độ ổn định của máy huyết học.
- Thành phần: gồm hồng cầu được ổn định trong môi trường đẳng trương, thành phần giống tiểu cầu và hồng cầu cố định mô phỏng bạch cầu và hồng cầu có nhân. Gồm 3 lọ: Mức thấp ≥3.5ml, Mức bình thường ≥3.5ml, Mức cao ≥3.5ml</v>
          </cell>
          <cell r="E145" t="str">
            <v>1X3.5MLLEVEL I1X3.5MLLEVEL II1X3.5MLLEVEL III/ BỘ(HỘP 4 BỘ)</v>
          </cell>
          <cell r="F145" t="str">
            <v>bộ</v>
          </cell>
          <cell r="G145">
            <v>16</v>
          </cell>
          <cell r="H145"/>
          <cell r="I145"/>
          <cell r="J145"/>
          <cell r="K145" t="str">
            <v>Công  ty Minh Tâm (HH)</v>
          </cell>
        </row>
        <row r="146">
          <cell r="C146" t="str">
            <v>Chất kiểm chuẩn dùng trên máy phân tích huyết học (kiểm soát xét nghiệm)</v>
          </cell>
          <cell r="D146" t="str">
            <v>Hóa chất kiểm chuẩn huyết học được sử dụng để theo dõi sự hoạt động của máy huyết học
- Thành phần: gồm hồng cầu được ổn định trong môi trường đẳng trương, thành phần giống tiểu cầu và hồng cầu cố định mô phỏng bạch cầu và hồng cầu có nhân. Gồm 3 lọ: Mức thấp ≥3.5ml, Mức bình thường ≥3.5ml, Mức cao ≥3.5ml</v>
          </cell>
          <cell r="E146" t="str">
            <v>bộ</v>
          </cell>
          <cell r="F146" t="str">
            <v>bộ</v>
          </cell>
          <cell r="G146">
            <v>25</v>
          </cell>
          <cell r="H146"/>
          <cell r="I146"/>
          <cell r="J146"/>
          <cell r="K146" t="str">
            <v>Công  ty Minh Tâm (HH)</v>
          </cell>
        </row>
        <row r="147">
          <cell r="C147" t="str">
            <v>Chất kiểm chuẩn máy dùng hiệu chỉnh thông số VCS</v>
          </cell>
          <cell r="D147" t="str">
            <v>Hóa chất được chỉ định sử dụng trên hệ thống phân tích huyết học tự động kết hợp các hóa chất phân tích để theo dõi giá trị phép đo các thông số về thể tích, độ dẫn, tán xạ.
- Thành phần: một dung dịch chứa các hạt nhựa polystyrene trong chất đệm chứa chất hoạt tính bề mặt. Lọ ≥ 4 ml</v>
          </cell>
          <cell r="E147" t="str">
            <v>1X4ML/ LỌ</v>
          </cell>
          <cell r="F147" t="str">
            <v>Lọ</v>
          </cell>
          <cell r="G147">
            <v>4</v>
          </cell>
          <cell r="H147"/>
          <cell r="I147"/>
          <cell r="J147"/>
          <cell r="K147" t="str">
            <v>Công  ty Minh Tâm (HH)</v>
          </cell>
        </row>
        <row r="148">
          <cell r="C148" t="str">
            <v>Dung dịch ly giải hồng cầu dùng cho xét nghiệm huyết học</v>
          </cell>
          <cell r="D148" t="str">
            <v>Chất ly giải hồng cầu để định lượng hemoglobin, đếm NRBC, đếm và đo kích thước bạch cầu trên hệ thống phân tích tế bào huyết học
Thành phần: Quaternary Ammonium Salts 5-80 g/L, Sodium Sulfite 1-5 g/L, Chất ổn định, Chất đệm.</v>
          </cell>
          <cell r="E148" t="str">
            <v>5L/ HỘP</v>
          </cell>
          <cell r="F148" t="str">
            <v>Hộp</v>
          </cell>
          <cell r="G148">
            <v>192</v>
          </cell>
          <cell r="H148"/>
          <cell r="I148"/>
          <cell r="J148"/>
          <cell r="K148" t="str">
            <v>Công  ty Minh Tâm (HH)</v>
          </cell>
        </row>
        <row r="149">
          <cell r="C149" t="str">
            <v>Dung dịch pha loãng dùng cho xét nghiệm huyết học</v>
          </cell>
          <cell r="D149" t="str">
            <v>Sử dụng như một dung dịch đệm pha loãng đẳng trương kết hợp với một tác nhân ly giải không chứa cyanide dùng để đếm và định cỡ các tế bào máu trên hệ thống phân tích tế bào tự động - Thành phần: Sodium Sulfate 13,73 g/L, Sodium Chloride 1,04 g/L, Tetracaine HCL 0,02 g/L, Imidazole 2,85 g/L</v>
          </cell>
          <cell r="E149" t="str">
            <v>10L/ HỘP</v>
          </cell>
          <cell r="F149" t="str">
            <v>Hộp</v>
          </cell>
          <cell r="G149">
            <v>1780</v>
          </cell>
          <cell r="H149"/>
          <cell r="I149"/>
          <cell r="J149"/>
          <cell r="K149" t="str">
            <v>Công  ty Minh Tâm (HH)</v>
          </cell>
        </row>
        <row r="150">
          <cell r="C150" t="str">
            <v>Hóa chất dùng để chuẩn bị mẫu (ly giải hồng cầu và bảo vệ bạch cầu) cho xét nghiệm huyết học</v>
          </cell>
          <cell r="D150" t="str">
            <v>Hóa chất để thực hiện phân tích năm thành phần bạch cầu trong một mẫu máu, sử dụng công nghệ VCSn. Thành phần gồm hai loại hóa chất: - Hóa chất Erythrolyse gồm: yếu tố làm ẩm 0,3-1,5g/L, Formic Acid 1,2 mL/L - Hóa chất StaliLyse gồm: Sodium Carbonate 6 g/L, Natri clorua 14,5 g/L, Natri sunfat 31,3 g/L</v>
          </cell>
          <cell r="E150" t="str">
            <v>1900ML+850ML/ HỘP</v>
          </cell>
          <cell r="F150" t="str">
            <v>Hộp</v>
          </cell>
          <cell r="G150">
            <v>130</v>
          </cell>
          <cell r="H150"/>
          <cell r="I150"/>
          <cell r="J150"/>
          <cell r="K150" t="str">
            <v>Công  ty Minh Tâm (HH)</v>
          </cell>
        </row>
        <row r="151">
          <cell r="C151" t="str">
            <v>Dung dịch dùng cho xét nghiệm tế bào cặn nước tiểu</v>
          </cell>
          <cell r="D151" t="str">
            <v>Dùng để định vị thủy động dòng mẫu xét nghiệm trong phạm vi độ sâu tiêu cự của thấu kính trên kính hiển vi và đảm bảo dòng chảy hợp lý bằng cách rửa và làm ướt tất cả các thành phần có trong mẫu. Thành phần: Nước, Chất ổn định, Chất bảo quản</v>
          </cell>
          <cell r="E151" t="str">
            <v>2X7000ML/ HỘP</v>
          </cell>
          <cell r="F151" t="str">
            <v>Hộp</v>
          </cell>
          <cell r="G151">
            <v>10</v>
          </cell>
          <cell r="H151"/>
          <cell r="I151"/>
          <cell r="J151"/>
          <cell r="K151" t="str">
            <v>Công  ty Minh Tâm (HH)</v>
          </cell>
        </row>
        <row r="152">
          <cell r="C152" t="str">
            <v>Dung dịch hiệu chuẩn cho dòng sản tế bào cặn nước tiểu</v>
          </cell>
          <cell r="D152" t="str">
            <v>Là dạng huyền phù của hồng cầu người cố định trong dung dịch. Được sử dụng để hiệu chuẩn thiết bị soi cặn nước tiểu tự động</v>
          </cell>
          <cell r="E152" t="str">
            <v>4 LỌX125ML/ HỘP</v>
          </cell>
          <cell r="F152" t="str">
            <v>Hộp</v>
          </cell>
          <cell r="G152">
            <v>8</v>
          </cell>
          <cell r="H152"/>
          <cell r="I152"/>
          <cell r="J152"/>
          <cell r="K152" t="str">
            <v>Công  ty Minh Tâm (HH)</v>
          </cell>
        </row>
        <row r="153">
          <cell r="C153" t="str">
            <v>Dung dịch kiểm chuẩn cho xét nghiệm tế bào cặn nước tiểu</v>
          </cell>
          <cell r="D153" t="str">
            <v>Nguyên lý: Chất kiểm chuẩn dương iQ và dung dịch chỉnh tiêu cự iQ là các dạng huyền phù của tế bào hồng cầu người trong dung dịch đệm đẳng trương. Các chất này dùng để kiểm chuẩn và chỉnh tiêu cự cho máy soi cặn nước tiểu tự động. Gồm: 2 lọ dung dịch chỉnh tiêu cự iQ ≥125ml; 1 lọ chất kiểm chuẩn dương iQ ≥125ml và 1 lọ chất kiểm chuẩn âm iQ ≥125ml.</v>
          </cell>
          <cell r="E153" t="str">
            <v>4 LỌX125ML/ HỘP</v>
          </cell>
          <cell r="F153" t="str">
            <v>Hộp</v>
          </cell>
          <cell r="G153">
            <v>14</v>
          </cell>
          <cell r="H153"/>
          <cell r="I153"/>
          <cell r="J153"/>
          <cell r="K153" t="str">
            <v>Công  ty Minh Tâm (HH)</v>
          </cell>
        </row>
        <row r="154">
          <cell r="C154" t="str">
            <v>Dung dịch làm sạch máy phân tích nước tiểu</v>
          </cell>
          <cell r="D154" t="str">
            <v>Dùng để ngăn ngừa sự tích tụ của chất lỏng dư thừa trong hệ thống và flowcell. Thành phần: Natri hypoclorit, nước</v>
          </cell>
          <cell r="E154" t="str">
            <v>4 LỌX425ML/ HỘP</v>
          </cell>
          <cell r="F154" t="str">
            <v>Hộp</v>
          </cell>
          <cell r="G154">
            <v>8</v>
          </cell>
          <cell r="H154"/>
          <cell r="I154"/>
          <cell r="J154"/>
          <cell r="K154" t="str">
            <v>Công  ty Minh Tâm (HH)</v>
          </cell>
        </row>
        <row r="155">
          <cell r="C155" t="str">
            <v>Dung dịch pha loãng mẫu và rửa hệ thống máy phân tích nước tiểu</v>
          </cell>
          <cell r="D155" t="str">
            <v>Dùng để làm loãng mẫu nước tiểu và  dịch cơ thể và rửa hệ thống để tránh nhiễm chéo. Thành phần: muối, nước, chất bảo quản</v>
          </cell>
          <cell r="E155" t="str">
            <v>4 LỌX475ML/ HỘP</v>
          </cell>
          <cell r="F155" t="str">
            <v>Hộp</v>
          </cell>
          <cell r="G155">
            <v>17</v>
          </cell>
          <cell r="H155"/>
          <cell r="I155"/>
          <cell r="J155"/>
          <cell r="K155" t="str">
            <v>Công  ty Minh Tâm (HH)</v>
          </cell>
        </row>
        <row r="156">
          <cell r="C156" t="str">
            <v>Dung dịch pha động 1</v>
          </cell>
          <cell r="D156" t="str">
            <v>Hóa chất sẵn sàng sử dụng. Dùng để xác định các loại Hemoglobin. Chứng chỉ CFS, ISO. Thành phần: Nước 75% - 100%, 1,3-propanediol,2-[bis(2-hydroxyethyl)amino]-2-(hydroxymethyl) 0.020% - 0.460%</v>
          </cell>
          <cell r="E156" t="str">
            <v>Can</v>
          </cell>
          <cell r="F156" t="str">
            <v>Can</v>
          </cell>
          <cell r="G156">
            <v>8</v>
          </cell>
          <cell r="H156"/>
          <cell r="I156"/>
          <cell r="J156"/>
          <cell r="K156" t="str">
            <v>Công  ty Minh Tâm (HH)</v>
          </cell>
        </row>
        <row r="157">
          <cell r="C157" t="str">
            <v>Dung dịch pha động 2</v>
          </cell>
          <cell r="D157" t="str">
            <v>Hóa chất sẵn sàng sử dụng. Dùng để xác định các loại Hemoglobin. Chứng chỉ CFS, ISO. Thành phần: Nước 74-100%, SODIUM CHLORIDE 0.120% - 2.25%, 1,3-propanediol,2-[bis(2-hydroxyethyl)amino]-2-(hydroxymethyl)-: 0.010% - 0.260%</v>
          </cell>
          <cell r="E157" t="str">
            <v>Can</v>
          </cell>
          <cell r="F157" t="str">
            <v>Can</v>
          </cell>
          <cell r="G157">
            <v>6</v>
          </cell>
          <cell r="H157"/>
          <cell r="I157"/>
          <cell r="J157"/>
          <cell r="K157" t="str">
            <v>Công  ty Minh Tâm (HH)</v>
          </cell>
        </row>
        <row r="158">
          <cell r="C158" t="str">
            <v>Dung dịch pha loãng cho máy điện di huyết sắc tố</v>
          </cell>
          <cell r="D158" t="str">
            <v>Hóa chất sẵn sàng sử dụng. Dùng để xác định các loại Hemoglobin. Chứng chỉ CFS, ISO. Thành phần: Nước tinh kiết 90-100%, Chất bảo quản: &lt;0.1%</v>
          </cell>
          <cell r="E158" t="str">
            <v>Can</v>
          </cell>
          <cell r="F158" t="str">
            <v>Can</v>
          </cell>
          <cell r="G158">
            <v>12</v>
          </cell>
          <cell r="H158"/>
          <cell r="I158"/>
          <cell r="J158"/>
          <cell r="K158" t="str">
            <v>Công  ty Minh Tâm (HH)</v>
          </cell>
        </row>
        <row r="159">
          <cell r="C159" t="str">
            <v>Cột phân tích xét nghiệm định lượng HbA, HbA2, HbF, định tính và bán định lượng HbS, HbC, HbD, HbE</v>
          </cell>
          <cell r="D159" t="str">
            <v>-Hiệu năng của cột đã được đánh giá để đảm bảo độ chính xác và độ tin cậy trong hiệu chuẩn HbF và HbA2 cũng như trong nhận diện các hemoglobin khác. Dùng trên hệ thống Premier Resolution-Chứng chỉ CFS, ISO -Sẵn sàng dùng luôn</v>
          </cell>
          <cell r="E159" t="str">
            <v>Cột</v>
          </cell>
          <cell r="F159" t="str">
            <v>Cột</v>
          </cell>
          <cell r="G159">
            <v>2</v>
          </cell>
          <cell r="H159"/>
          <cell r="I159"/>
          <cell r="J159"/>
          <cell r="K159" t="str">
            <v>Công  ty Minh Tâm (HH)</v>
          </cell>
        </row>
        <row r="160">
          <cell r="C160" t="str">
            <v>Dung dịch rửa cho máy điện di huyết sắc tố</v>
          </cell>
          <cell r="D160" t="str">
            <v>Hóa chất sẵn sàng sử dụng. Dùng để xác định các loại hemoglobin. Chứng chỉ CFS, ISO. Thành phần: Nước tinh khiết 90-100%, Ethanol 1-5%, Chất bảo quản: &lt;0.1%</v>
          </cell>
          <cell r="E160" t="str">
            <v>Can</v>
          </cell>
          <cell r="F160" t="str">
            <v>Can</v>
          </cell>
          <cell r="G160">
            <v>7</v>
          </cell>
          <cell r="H160"/>
          <cell r="I160"/>
          <cell r="J160"/>
          <cell r="K160" t="str">
            <v>Công  ty Minh Tâm (HH)</v>
          </cell>
        </row>
        <row r="161">
          <cell r="C161" t="str">
            <v>Dung dịch rửa Piston cho máy điện di huyết sắc tố</v>
          </cell>
          <cell r="D161" t="str">
            <v>Hóa chất sẵn sàng sử dụng; Dùng để rửa piston trên máy HPLC trong xét nghiệm phân tích thành phần huyết sắc tố; Chứng chỉ CFS, ISO; Thành phần: Nước 72-100%, Isopropyl Alcohol 1.680% - 6.73%</v>
          </cell>
          <cell r="E161" t="str">
            <v>Can</v>
          </cell>
          <cell r="F161" t="str">
            <v>Can</v>
          </cell>
          <cell r="G161">
            <v>6</v>
          </cell>
          <cell r="H161"/>
          <cell r="I161"/>
          <cell r="J161"/>
          <cell r="K161" t="str">
            <v>Công  ty Minh Tâm (HH)</v>
          </cell>
        </row>
        <row r="162">
          <cell r="C162" t="str">
            <v>Chất hiệu chuẩn cho máy điện di huyết sắc tố</v>
          </cell>
          <cell r="D162" t="str">
            <v>Chứng chỉ CFS, ISO. Dùng trên hệ thống HPLC có khả năng phân tách các loại hemoglobin trong mẫu máu. Bột đông khô, hoàn nguyên trước khi sử dụng. Chất hiệu chuẩn Premier RESOLUTION A2 + F CALIBRATOR KIT được chuẩn bị từ mẫu máu ly giải toàn phần của người có chứa hemoglobin A, F, A2 và S, các mẫu được trộn lẫn và đông khô để đảm bảo tính ổn định. Dùng để theo dõi  hiệu năng của toàn bộ hệ thống</v>
          </cell>
          <cell r="E162" t="str">
            <v>Hộp</v>
          </cell>
          <cell r="F162" t="str">
            <v>Hộp</v>
          </cell>
          <cell r="G162">
            <v>4</v>
          </cell>
          <cell r="H162"/>
          <cell r="I162"/>
          <cell r="J162"/>
          <cell r="K162" t="str">
            <v>Công  ty Minh Tâm (HH)</v>
          </cell>
        </row>
        <row r="163">
          <cell r="C163" t="str">
            <v>Chất kiểm chuẩn cho máy điện di huyết sắc tố</v>
          </cell>
          <cell r="D163" t="str">
            <v>Được chuẩn bị từ mẫu máu ly giải của người có chứa hemoglobin A, F, A2 và S, các mẫu được trộn lẫn và và đông khô để đảm bảo tính ổn định. Dùng để theo dõi  hiệu năng của toàn bộ hệ thống. Chứng chỉ CFS, ISO. Dùng trên hệ thống HPLC có khả năng phân tách các loại hemoglobin trong mẫu máu. Bột đông khô, hoàn nguyên trước khi sử dụng</v>
          </cell>
          <cell r="E163" t="str">
            <v>Hộp</v>
          </cell>
          <cell r="F163" t="str">
            <v>Hộp</v>
          </cell>
          <cell r="G163">
            <v>6</v>
          </cell>
          <cell r="H163"/>
          <cell r="I163"/>
          <cell r="J163"/>
          <cell r="K163" t="str">
            <v>Công  ty Minh Tâm (HH)</v>
          </cell>
        </row>
        <row r="164">
          <cell r="C164" t="str">
            <v>Chất đánh dấu đỉnh</v>
          </cell>
          <cell r="D164" t="str">
            <v>Máu toàn phần đông khô có chứa các hemoglobin F, A, A2, S, và C. Sử dụng làm chất đánh dấu thời gian lưu cho các hemoglobin đã biết và cũng được sử dụng để theo dõi tổng hiệu suất của hệ thống. Chứng chỉ CFS, ISO. Dùng trên hệ thống Premier Resolution. Bột đông khô, hoàn nguyên trước khi sử dụng</v>
          </cell>
          <cell r="E164" t="str">
            <v>Hộp</v>
          </cell>
          <cell r="F164" t="str">
            <v>Hộp</v>
          </cell>
          <cell r="G164">
            <v>3</v>
          </cell>
          <cell r="H164"/>
          <cell r="I164"/>
          <cell r="J164"/>
          <cell r="K164" t="str">
            <v>Công  ty Minh Tâm (HH)</v>
          </cell>
        </row>
        <row r="165">
          <cell r="C165" t="str">
            <v>Dung dịch đệm dùng nhuộm Wright-Giemsa cho xét nghiệm huyết học</v>
          </cell>
          <cell r="D165" t="str">
            <v>Dung dịch đệm nhuộm được sử dụng trên hệ thống nhuộm tiêu bản phân phối lượng lớn dung dịch đến màng máu toàn phần được chuẩn bị trên các lam kính hiển vi. Thành phần tối thiểu: gồm Potassium Phosphate, monobasic, anhydrous, Sodium Phosphate, dibasic, anhydrous. Bảo quản: 15 đến 30 độ C.   Đóng gói: 8 L (hoặc tương đương) Chứng nhận chất lượng FDA, ISO (13485)</v>
          </cell>
          <cell r="E165" t="str">
            <v>4 x 2L</v>
          </cell>
          <cell r="F165" t="str">
            <v>Hộp</v>
          </cell>
          <cell r="G165">
            <v>21</v>
          </cell>
          <cell r="H165"/>
          <cell r="I165"/>
          <cell r="J165"/>
          <cell r="K165" t="str">
            <v>Công  ty Minh Tâm (HH)</v>
          </cell>
        </row>
        <row r="166">
          <cell r="C166" t="str">
            <v>Dung dịch  nhuộm Wright-Giemsa cho xét nghiệm huyết học</v>
          </cell>
          <cell r="D166" t="str">
            <v>Hóa chất nhuộm được dùng cho hệ thống nhuộm lam. Sản phẩm phân phối một lương dung dịch để nhuộm màng máu toàn phần đã được chuẩn bị trên các lam kính hiển vi. Thành phần tối thiểu: gồm thuốc nhuộm Wright, Thuốc nhuộm Giemsa, Glycerine trong methanol. Bảo quản: 15 đến 30 độ C.   Đóng gói: 8 L (hoặc tương đương) Chứng nhận chất lượng FDA, ISO (13485)</v>
          </cell>
          <cell r="E166" t="str">
            <v>4 x 2L</v>
          </cell>
          <cell r="F166" t="str">
            <v>Hộp</v>
          </cell>
          <cell r="G166">
            <v>18</v>
          </cell>
          <cell r="H166"/>
          <cell r="I166"/>
          <cell r="J166"/>
          <cell r="K166" t="str">
            <v>Công  ty Minh Tâm (HH)</v>
          </cell>
        </row>
        <row r="167">
          <cell r="C167" t="str">
            <v>Mực để in cho lam sử dụng trên máy kéo và nhuộm lam tự động</v>
          </cell>
          <cell r="D167" t="str">
            <v>Mực in trên lam kính</v>
          </cell>
          <cell r="E167" t="str">
            <v>1 Bộ</v>
          </cell>
          <cell r="F167" t="str">
            <v>Bộ</v>
          </cell>
          <cell r="G167">
            <v>2</v>
          </cell>
          <cell r="H167"/>
          <cell r="I167"/>
          <cell r="J167"/>
          <cell r="K167" t="str">
            <v>Công  ty Minh Tâm (HH)</v>
          </cell>
        </row>
        <row r="168">
          <cell r="C168" t="str">
            <v>Lam kính kéo và nhuộm trên máy kéo và nhuộm lam tự động</v>
          </cell>
          <cell r="D168" t="str">
            <v>Lam kính dùng để kéo và nhuộm dành cho máy dàn lam tự động kích thước ((25x75x1mm))</v>
          </cell>
          <cell r="E168" t="str">
            <v>20 x 72 slides</v>
          </cell>
          <cell r="F168" t="str">
            <v>Hộp</v>
          </cell>
          <cell r="G168">
            <v>6</v>
          </cell>
          <cell r="H168"/>
          <cell r="I168"/>
          <cell r="J168"/>
          <cell r="K168" t="str">
            <v>Công  ty Minh Tâm (HH)</v>
          </cell>
        </row>
        <row r="169">
          <cell r="C169" t="str">
            <v>Methanol</v>
          </cell>
          <cell r="D169" t="str">
            <v>Methanol gradient grade for liquid chromatography LiChrosolv® Reag. Ph Eur
Mã sản phẩm: 1.06007.4000
Hãng: Merck KGaA</v>
          </cell>
          <cell r="E169" t="str">
            <v>4 lít/chai</v>
          </cell>
          <cell r="F169" t="str">
            <v>Lít</v>
          </cell>
          <cell r="G169">
            <v>120</v>
          </cell>
          <cell r="H169"/>
          <cell r="I169"/>
          <cell r="J169"/>
          <cell r="K169" t="str">
            <v>Công  ty Minh Tâm (HH)</v>
          </cell>
        </row>
        <row r="170">
          <cell r="C170" t="str">
            <v>Công  ty Minh Tâm (TM)</v>
          </cell>
          <cell r="D170"/>
          <cell r="E170"/>
          <cell r="F170"/>
          <cell r="G170"/>
          <cell r="H170"/>
          <cell r="I170"/>
          <cell r="J170"/>
          <cell r="K170" t="str">
            <v>Công  ty Minh Tâm (TM)</v>
          </cell>
        </row>
        <row r="171">
          <cell r="C171" t="str">
            <v>Bộ hồng cầu kiểm chuẩn</v>
          </cell>
          <cell r="D171" t="str">
            <v xml:space="preserve"> - Bộ hồng cầu dùng cho kiểm chuẩn xét nghiệm nhóm máu trên máy phân tích định nhóm máu gel card ≥ 8 giếng, có khả năng nạp mẫu và card linh động. 
- Thành phần: Bộ hồng cầu kiểm chuẩn gồm 4 lọ A,B,AB,O hoặc tương đương</v>
          </cell>
          <cell r="E171" t="str">
            <v>4x6ml</v>
          </cell>
          <cell r="F171" t="str">
            <v>Hộp</v>
          </cell>
          <cell r="G171">
            <v>2</v>
          </cell>
          <cell r="H171"/>
          <cell r="I171"/>
          <cell r="J171"/>
          <cell r="K171" t="str">
            <v>Công  ty Minh Tâm (TM)</v>
          </cell>
        </row>
        <row r="172">
          <cell r="C172" t="str">
            <v>Bộ kit định danh kháng thể bất thường</v>
          </cell>
          <cell r="D172" t="str">
            <v xml:space="preserve"> - Bộ panel định danh kháng thể bất thường trên máy phân tích định nhóm máu gel card ≥ 8 giếng, có khả năng nạp mẫu và card linh động. 
- Thành phần: Chứa hỗn dịch tế bào hồng cầu người nhóm máu O nồng độ ≥0,8%</v>
          </cell>
          <cell r="E172" t="str">
            <v>11x5 ml</v>
          </cell>
          <cell r="F172" t="str">
            <v>Hộp</v>
          </cell>
          <cell r="G172">
            <v>2</v>
          </cell>
          <cell r="H172"/>
          <cell r="I172"/>
          <cell r="J172"/>
          <cell r="K172" t="str">
            <v>Công  ty Minh Tâm (TM)</v>
          </cell>
        </row>
        <row r="173">
          <cell r="C173" t="str">
            <v>Bộ kit hồng cầu mẫu sàng lọc kháng thể bất thường</v>
          </cell>
          <cell r="D173" t="str">
            <v xml:space="preserve"> - Hồng cầu mẫu dùng sàng lọc kháng thể bất thường trên máy phân tích định nhóm máu gel card ≥ 8 giếng, có khả năng nạp mẫu và card linh động. 
- Thành phần: Chứa hỗn dịch tế bào hồng cầu người nhóm máu O nồng độ ≥0,8%</v>
          </cell>
          <cell r="E173" t="str">
            <v>3x10ml</v>
          </cell>
          <cell r="F173" t="str">
            <v>Hộp</v>
          </cell>
          <cell r="G173">
            <v>14</v>
          </cell>
          <cell r="H173"/>
          <cell r="I173"/>
          <cell r="J173"/>
          <cell r="K173" t="str">
            <v>Công  ty Minh Tâm (TM)</v>
          </cell>
        </row>
        <row r="174">
          <cell r="C174" t="str">
            <v>Dịch pha loãng hồng cầu cho máy định nhóm máu tự động</v>
          </cell>
          <cell r="D174" t="str">
            <v xml:space="preserve"> - Dùng để pha loãng hồng cầu tương thích trên máy phân tích định nhóm máu gel card ≥ 8 giếng, có khả năng nạp mẫu và card linh động. 
- Thành phần: Tối thiểu gồm các thành phần: Dung dịch đệm có độ ion thấp, thành phần chính là Glycine và glucose hoặc tương đương</v>
          </cell>
          <cell r="E174" t="str">
            <v>2x100 ml</v>
          </cell>
          <cell r="F174" t="str">
            <v>Hộp</v>
          </cell>
          <cell r="G174">
            <v>22</v>
          </cell>
          <cell r="H174"/>
          <cell r="I174"/>
          <cell r="J174"/>
          <cell r="K174" t="str">
            <v>Công  ty Minh Tâm (TM)</v>
          </cell>
        </row>
        <row r="175">
          <cell r="C175" t="str">
            <v>Dịch rửa hệ thống cho máy định nhóm máu tự động</v>
          </cell>
          <cell r="D175" t="str">
            <v>- Dung dịch được sử dụng để rửa hệ thống chất lỏng và đầu dò tương thích trên máy phân tích định nhóm máu gel card ≥ 8 giếng, có khả năng nạp mẫu và card linh động. 
- Thành phần: Tối thiểu gồm các thành phần: Dung dịch muối đậm đặc và chất màu. Chất bảo quản natri azide. Dung dịch chất hoạt động bề mặt đậm đặc và chất màu hoặc tương đương</v>
          </cell>
          <cell r="E175" t="str">
            <v>12x125 ml</v>
          </cell>
          <cell r="F175" t="str">
            <v>Hộp</v>
          </cell>
          <cell r="G175">
            <v>2</v>
          </cell>
          <cell r="H175"/>
          <cell r="I175"/>
          <cell r="J175"/>
          <cell r="K175" t="str">
            <v>Công  ty Minh Tâm (TM)</v>
          </cell>
        </row>
        <row r="176">
          <cell r="C176" t="str">
            <v>Dịch rửa kim cho máy định nhóm máu tự động</v>
          </cell>
          <cell r="D176" t="str">
            <v xml:space="preserve"> - Dung dịch được sử dụng để rửa hệ thống tương thích trên máy phân tích định nhóm máu gel card ≥ 8 giếng, có khả năng nạp mẫu và card linh động. 
- Thành phần: Tối thiểu gồm các thành phần: Dung dịch muối đậm đặc và chất màu, natri azide hoặc tương đương</v>
          </cell>
          <cell r="E176" t="str">
            <v>12x125 ml</v>
          </cell>
          <cell r="F176" t="str">
            <v>Hộp</v>
          </cell>
          <cell r="G176">
            <v>5</v>
          </cell>
          <cell r="H176"/>
          <cell r="I176"/>
          <cell r="J176"/>
          <cell r="K176" t="str">
            <v>Công  ty Minh Tâm (TM)</v>
          </cell>
        </row>
        <row r="177">
          <cell r="C177" t="str">
            <v>Gel card Coombs trực tiếp và gián tiếp</v>
          </cell>
          <cell r="D177" t="str">
            <v>Dùng cho test Coombs trực tiếp và gián tiếp, sàng lọc và định danh kháng thể bất thường, định nhóm chéo môi trường Coombs 37 độ C, gel card ≥ 8 giếng, có khả năng nạp mẫu và card linh động.
Thành phần: Tối thiểu gồm gồm các thành phần: Gel card. Thành phần chứa hỗn hợp Kháng thể đơn dòng và đa dòng hoặc tương đương</v>
          </cell>
          <cell r="E177" t="str">
            <v>2x25 cards</v>
          </cell>
          <cell r="F177" t="str">
            <v>Hộp</v>
          </cell>
          <cell r="G177">
            <v>14</v>
          </cell>
          <cell r="H177"/>
          <cell r="I177"/>
          <cell r="J177"/>
          <cell r="K177" t="str">
            <v>Công  ty Minh Tâm (TM)</v>
          </cell>
        </row>
        <row r="178">
          <cell r="C178" t="str">
            <v>Gelcard định nhóm máu ABO/Rh bằng hai phương pháp huyết thanh mẫu và hồng cầu mẫu</v>
          </cell>
          <cell r="D178" t="str">
            <v>- Định nhóm ABO và Rh bằng phương pháp huyết thanh mẫu và hồng cầu mẫu trên máy phân tích định nhóm máu gel card ≥ 8 giếng, có khả năng nạp mẫu và card linh động. 
- Thành phần: Giếng 1: Anti A (IgM, chuột); Giếng 2: Anti B (IgM, chuột); Giếng 3: Anti AB (IgM, chuột); Giếng 4: Anti-DVI- (IgM, người); Giếng 5: Anti-DVI + hỗn hợp kháng thể IgM và IgG, người. Anti-D có khả năng phát hiện D yếu và D từng phần; Giếng 6: Control; Giếng 7: N (gel trung tính); Giếng 8: N (gel trung tính) hoặc tương đương</v>
          </cell>
          <cell r="E178" t="str">
            <v>2x25 cards</v>
          </cell>
          <cell r="F178" t="str">
            <v>Hộp</v>
          </cell>
          <cell r="G178">
            <v>52</v>
          </cell>
          <cell r="H178"/>
          <cell r="I178"/>
          <cell r="J178"/>
          <cell r="K178" t="str">
            <v>Công  ty Minh Tâm (TM)</v>
          </cell>
        </row>
        <row r="179">
          <cell r="C179" t="str">
            <v>Gelcard định nhóm máu ABO/Rh bằng phương pháp huyết thanh mẫu</v>
          </cell>
          <cell r="D179" t="str">
            <v>- Định nhóm máu ABO và Rh bằng phương pháp huyết thanh mẫu trên máy phân tích định nhóm máu gel card ≥ 8 giếng, có khả năng nạp mẫu và card linh động.
- Thành phần: Tối thiểu gồm các thành phần: Gel card 4 giếng đầu có thành phần như sau: ;Giếng 1: Anti-A (IgM, chuột); Giếng 2: Anti B (IgM, chuột); Giếng 3: Anti D (IgM, người); Giếng 4: Control  hoặc tương đương</v>
          </cell>
          <cell r="E179" t="str">
            <v>2x25 cards</v>
          </cell>
          <cell r="F179" t="str">
            <v>Hộp</v>
          </cell>
          <cell r="G179">
            <v>26</v>
          </cell>
          <cell r="H179"/>
          <cell r="I179"/>
          <cell r="J179"/>
          <cell r="K179" t="str">
            <v>Công  ty Minh Tâm (TM)</v>
          </cell>
        </row>
        <row r="180">
          <cell r="C180" t="str">
            <v>Gelcard định nhóm máu bằng phương pháp hồng cầu mẫu</v>
          </cell>
          <cell r="D180" t="str">
            <v>Dùng cho định nhóm chéo, định nhóm ABO bằng phương pháp hồng cầu mẫu trên máy phân tích định nhóm máu gel card ≥ 8 giếng, có khả năng nạp mẫu và card linh động. 
Thành phần: Tối thiểu gồm các thành phần: Gel card. Thành phần chứa môi trường nước muối và enzyme hoặc tương đương</v>
          </cell>
          <cell r="E180" t="str">
            <v>2x25 cards</v>
          </cell>
          <cell r="F180" t="str">
            <v>Hộp</v>
          </cell>
          <cell r="G180">
            <v>40</v>
          </cell>
          <cell r="H180"/>
          <cell r="I180"/>
          <cell r="J180"/>
          <cell r="K180" t="str">
            <v>Công  ty Minh Tâm (TM)</v>
          </cell>
        </row>
        <row r="181">
          <cell r="C181" t="str">
            <v>Hồng cầu mẫu</v>
          </cell>
          <cell r="D181" t="str">
            <v xml:space="preserve"> - Dùng cho định nhóm máu ABO bằng phương pháp hồng cầu mẫu trên máy phân tích định nhóm máu gel card ≥ 8 giếng, có khả năng nạp mẫu và card linh động. 
- Thành phần: Tối thiểu gồm các thành phần: Bộ hồng cầu mẫu gồm 2 lọ A1 và B hoặc tương đương</v>
          </cell>
          <cell r="E181" t="str">
            <v>2x10ml</v>
          </cell>
          <cell r="F181" t="str">
            <v>Hộp</v>
          </cell>
          <cell r="G181">
            <v>34</v>
          </cell>
          <cell r="H181"/>
          <cell r="I181"/>
          <cell r="J181"/>
          <cell r="K181" t="str">
            <v>Công  ty Minh Tâm (TM)</v>
          </cell>
        </row>
        <row r="182">
          <cell r="C182" t="str">
            <v>CÔNG TY PHƯƠNG ĐÔNG</v>
          </cell>
          <cell r="D182"/>
          <cell r="E182"/>
          <cell r="F182"/>
          <cell r="G182"/>
          <cell r="H182"/>
          <cell r="I182"/>
          <cell r="J182"/>
          <cell r="K182" t="str">
            <v>CÔNG TY PHƯƠNG ĐÔNG</v>
          </cell>
        </row>
        <row r="183">
          <cell r="C183" t="str">
            <v>Cóng phản ứng Cuvette</v>
          </cell>
          <cell r="D183" t="str">
            <v>Chất liệu: Thủy tinh. Dùng trong xét nghiệm đo độ ngưng tập tiểu cầu.</v>
          </cell>
          <cell r="E183" t="str">
            <v>Hộp</v>
          </cell>
          <cell r="F183" t="str">
            <v>Chiếc</v>
          </cell>
          <cell r="G183">
            <v>3</v>
          </cell>
          <cell r="H183"/>
          <cell r="I183"/>
          <cell r="J183"/>
          <cell r="K183" t="str">
            <v>CÔNG TY PHƯƠNG ĐÔNG</v>
          </cell>
        </row>
        <row r="184">
          <cell r="C184" t="str">
            <v>Hóa chất gây ngưng kết tiểu cầu ADP</v>
          </cell>
          <cell r="D184" t="str">
            <v>Thành phần: tối thiểu 2.5 mg adenosine diphosphate đông khô
Độ ổn định: Hoá chất ADP đã hoàn nguyên có thể bảo quản ở -70ºC đạt ổn định trong tối thiểu 1 năm hoặc đến hạn sử dụng.</v>
          </cell>
          <cell r="E184" t="str">
            <v>Lọ</v>
          </cell>
          <cell r="F184" t="str">
            <v>Lọ</v>
          </cell>
          <cell r="G184">
            <v>2</v>
          </cell>
          <cell r="H184"/>
          <cell r="I184"/>
          <cell r="J184"/>
          <cell r="K184" t="str">
            <v>CÔNG TY PHƯƠNG ĐÔNG</v>
          </cell>
        </row>
        <row r="185">
          <cell r="C185" t="str">
            <v>Công ty CP Novamed Việt Nam</v>
          </cell>
          <cell r="D185"/>
          <cell r="E185"/>
          <cell r="F185"/>
          <cell r="G185"/>
          <cell r="H185" t="str">
            <v>HPQ</v>
          </cell>
          <cell r="I185" t="str">
            <v>HISCL</v>
          </cell>
          <cell r="J185"/>
          <cell r="K185" t="str">
            <v>Công ty CP Novamed Việt Nam</v>
          </cell>
        </row>
        <row r="186">
          <cell r="C186" t="str">
            <v>Túi lấy máu ba loại đỉnh - đỉnh 250ml</v>
          </cell>
          <cell r="D186" t="str">
            <v>(1) Đạt tiêu chuẩn ISO 13485 và CE.
(2) Sản phẩm đã được tiệt trùng
(3) Sử dụng một lần
(4) Tất cả các dây lấy máu, dây nối giữa các túi có đường kính ngoài 4,4mm ± 0,1mm và đường kính trong 3,2 mm ± 0,1mm
(5) Có cấu trúc gồm 3 túi:
- Túi 1: Dung tích 250ml (Dung tích tối đa đạt 300 ml)
- Túi chứa 35ml dung dịch chống đông CPD
+ Kích thước túi trong: chiều cao 141 ± 5 mm , chiều rộng 120 ± 5 mm
+ Kích thước túi bên ngoài: chiều cao 201 ± 5  mm , chiều rộng 130 ± 5 mm
+ Ống dây lấy máu dài 980 ± 40 mm, có 12 mã số.
+ Kim lấy máu cỡ 16G
+ Chiều dài dây từ túi 1 tới khớp nối chữ Y: 260 ± 15 mm với 04 mã số
- Túi 2: Dung tích 250ml (Dung tích tối đa đạt 300 ml), túi rỗng để bảo quản hồng cầu, huyết tương hoặc tiểu cầu trong 5 ngày
+ Kích thước túi trong: chiều cao 141 ± 5 mm , chiều rộng 120 ± 5 mm
+ Kích thước túi bên ngoài: chiều cao 201 ± 5  mm , chiều rộng 130 ± 5 mm
+ Chiều dài dây từ khớp nối chữ Y tới túi 2: 260 ± 15 mm với 04 mã số
- Túi 3: Dung tích 250ml (Dung tích tối đa đạt 300 ml)
+ Túi chứa 56 ml dung dịch bảo quản SAGM để bảo quản hồng cầu hoặc huyết tương
+ Kích thước túi trong: chiều cao 141 ± 5 mm , chiều rộng 120 ± 5 mm
+ Kích thước túi bên ngoài: chiều cao 201 ± 5  mm , chiều rộng 130 ± 5 mm
+ Chiều dài dây từ khớp nối chữ Y tới túi 3: 260 ± 15 mm với 04 mã số
- Sức bền của túi:
+ Sức bền ly tâm (Centrifugation resistance ) 5000g trong 10 phút
+ Sức bền áp lực (Pressure resistance) 0,7kg/cm2 trong 10 phút
+ Sức bền nhiệt độ (Thermal resistance) trong khoảng -80 độ C tới 37 độ C ± 2 độ C
- Có bao bì phụ: túi nhôm</v>
          </cell>
          <cell r="E186" t="str">
            <v>2 Túi/gói</v>
          </cell>
          <cell r="F186" t="str">
            <v>Túi</v>
          </cell>
          <cell r="G186">
            <v>4500</v>
          </cell>
          <cell r="H186" t="str">
            <v>HPQ</v>
          </cell>
          <cell r="I186" t="str">
            <v>HISCL</v>
          </cell>
          <cell r="J186"/>
          <cell r="K186" t="str">
            <v>Công ty CP Novamed Việt Nam</v>
          </cell>
        </row>
        <row r="187">
          <cell r="C187" t="str">
            <v>Túi lấy máu ba loại đỉnh- đỉnh 350ml</v>
          </cell>
          <cell r="D187" t="str">
            <v xml:space="preserve">(1) Đạt tiêu chuẩn ISO 13485 và CE.
(2) Sản phẩm đã được tiệt trùng
(3) Sử dụng một lần
(4) Tất cả các dây lấy máu, dây nối giữa các túi có đường kính ngoài 4,4mm ± 0,1mm và đường kính trong 3,2mm ± 0,1mm
(5) Có cấu trúc gồm 3 túi:
- Túi 1: Dung tích 350ml (Dung tích tối đa 400ml)
- Túi chứa 49ml dung dịch chống đông CPD
+ Kích thước túi trong: chiều cao 150 ± 5 mm , chiều rộng 120 ± 5 mm
+ Kích thước túi bên ngoài: chiều cao 217 ± 5  mm, chiều rộng 130 ± 5 mm
+ Ống dây lấy máu dài 980 ± 40 mm với 12 mã số, 
+ Kim lấy máu cỡ 16G.
+ Chiều dài dây từ túi 1 tới khớp nối chữ Y: 260 ± 15 mm với 04 mã số
- Túi 2: Dung tích 350ml (Dung tích tối đa 400ml), túi rỗng để bảo quản hồng cầu, huyết tương hoặc tiểu cầu 5 ngày
+ Kích thước túi trong: chiều cao 150 ± 5 mm , chiều rộng 120 ± 5 mm
+ Kích thước túi bên ngoài: chiều cao 217 ± 5  mm, chiều rộng 130 ± 5 mm
+ Chiều dài dây từ khớp nối chữ Y tới túi 2: 260 mm ± 15mm với 04 mã số
- Túi 3: Dung tích 350ml (Dung tích tối đa 400ml)
+ Túi chứa khoảng 78ml dung dịch SAGM để bảo quản hồng cầu hoặc huyết tương
+ Kích thước túi trong: chiều cao 150 ± 5 mm , chiều rộng 120 ± 5 mm
+ Kích thước túi bên ngoài: chiều cao 217 ± 5  mm, chiều rộng 130 ± 5 mm
+ Chiều dài dây từ khớp nối chữ Y tới túi 3 : 260 mm ± 15mm với 04 mã số 
- Sức bền của túi: 
+ Sức bền ly tâm (Centrifugation resistance ) 5000g trong 10 phút
+ Sức bền áp lực (Pressure resistance) 0,7kg/cm2 trong 10 phút
+ Sức bền nhiệt độ (Thermal resistance) trong khoảng -80 độ C tới 37 độ C ± 2 độ C.
- Có bao bì phụ: túi nhôm. </v>
          </cell>
          <cell r="E187" t="str">
            <v>2 Túi/gói</v>
          </cell>
          <cell r="F187" t="str">
            <v>Túi</v>
          </cell>
          <cell r="G187">
            <v>2300</v>
          </cell>
          <cell r="H187" t="str">
            <v>HPQ</v>
          </cell>
          <cell r="I187" t="str">
            <v>HISCL</v>
          </cell>
          <cell r="J187"/>
          <cell r="K187" t="str">
            <v>Công ty CP Novamed Việt Nam</v>
          </cell>
        </row>
        <row r="188">
          <cell r="C188" t="str">
            <v>Công ty Lục Tỉnh</v>
          </cell>
          <cell r="D188"/>
          <cell r="E188"/>
          <cell r="F188"/>
          <cell r="G188"/>
          <cell r="H188"/>
          <cell r="I188"/>
          <cell r="J188"/>
          <cell r="K188" t="str">
            <v>Công ty Lục Tỉnh</v>
          </cell>
        </row>
        <row r="189">
          <cell r="C189" t="str">
            <v>Determine™ HBsAg 2</v>
          </cell>
          <cell r="D189" t="str">
            <v>- Độ nhạy 98,4% , độ đặc hiệu 99,6%; Xét nghiệm có thể phát hiện nồng độ 0.1 IU/ml. Cho kết quả nhanh trong vòng 15 phút, Độ ổn định của kết quả xét nghiệm tới 30 phút ,không cần sử dụng thêm bất kỳ dung dịch đệm cho mẫu máu  huyết thanh, huyết tương. Sử dụng được cho tất cả các loại mẫu bệnh phẩm bao gồm: Huyết thanh, huyết tương, máu tĩnh mạch, máu đầu ngón tay.
- Đạt tiêu chuẩn châu Âu  EN ISO 13485
- Thành phần tại vạch test:  Kháng thể đơn dòng ở chuột kháng HbsAg Biotinyl và các hạt màu đen được phủ kháng thể đơn dòng ở chuột kháng HBsAg.
- Hàm lượng: Anti-HBs antibody A1; Anti-HBs antibody A2, Anti-HBs antibody B1; Anti-HBs antibody B2 ; Anti-HBs antibody B3 ; Kháng thể trên thanh kiểm soát.
- Xét nghiệm phát hiện được ít nhất 14 đột biến khác nhau của HbsAg bao gồm: P120Q, T123A, T126N, T126S, Q129R, Q129H, Q129L, M133H, M133L, K141E, P142S, T143K, D144A và G145R. 
- Đạt tiêu chuẩn: WHO PQ</v>
          </cell>
          <cell r="E189" t="str">
            <v>Hộp 100 test</v>
          </cell>
          <cell r="F189" t="str">
            <v>Test</v>
          </cell>
          <cell r="G189">
            <v>5700</v>
          </cell>
          <cell r="H189"/>
          <cell r="I189"/>
          <cell r="J189"/>
          <cell r="K189" t="str">
            <v>Công ty Lục Tỉnh</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SV"/>
      <sheetName val="VSV (2)"/>
    </sheetNames>
    <sheetDataSet>
      <sheetData sheetId="0">
        <row r="1">
          <cell r="B1" t="str">
            <v>Phụ lục</v>
          </cell>
        </row>
        <row r="2">
          <cell r="B2" t="str">
            <v>DANH MỤC HÓA CHẤT VÀ VẬT TƯ XÉT NGHIỆM SỬ DỤNG TẠI KHOA VI SINH VẬT</v>
          </cell>
        </row>
        <row r="4">
          <cell r="X4" t="str">
            <v>Đơn vị tính: đồng</v>
          </cell>
        </row>
        <row r="5">
          <cell r="A5" t="str">
            <v>STT trc khi tách</v>
          </cell>
          <cell r="B5" t="str">
            <v>STT</v>
          </cell>
          <cell r="C5" t="str">
            <v>Tên hàng hóa mời thầu</v>
          </cell>
          <cell r="D5" t="str">
            <v>Yêu cầu kỹ thuật</v>
          </cell>
          <cell r="E5" t="str">
            <v>Quy cách tham chiếu</v>
          </cell>
          <cell r="F5" t="str">
            <v>ĐVT</v>
          </cell>
          <cell r="G5" t="str">
            <v>Số lượng sử dụng 2024</v>
          </cell>
          <cell r="H5" t="str">
            <v>Số lượng dự kiến sử dụng trong 12 tháng</v>
          </cell>
          <cell r="I5" t="str">
            <v>Số lượng đã trúng thầu theo QĐ</v>
          </cell>
          <cell r="J5" t="str">
            <v>Dự trù bổ sung của các khoa</v>
          </cell>
          <cell r="K5" t="str">
            <v>Số lượng kế hoạch dự kiến cũ</v>
          </cell>
          <cell r="L5" t="str">
            <v>Số lượng kế hoạch dự kiến mới</v>
          </cell>
          <cell r="M5" t="str">
            <v>Lệch so với cũ</v>
          </cell>
          <cell r="N5" t="str">
            <v>Giá kế hoạch dự kiến</v>
          </cell>
          <cell r="O5" t="str">
            <v>Thành tiền kế hoạch dự kiến</v>
          </cell>
          <cell r="P5" t="str">
            <v>Tên hàng hóa trúng thầu/Báo giá</v>
          </cell>
          <cell r="Q5" t="str">
            <v>Tên thương mại, ký mã hiệu</v>
          </cell>
          <cell r="R5" t="str">
            <v>Mã TBMT</v>
          </cell>
          <cell r="S5" t="str">
            <v>QĐTT</v>
          </cell>
          <cell r="T5" t="str">
            <v>Ngày QĐ</v>
          </cell>
          <cell r="U5" t="str">
            <v>Cơ sở y tế</v>
          </cell>
          <cell r="V5" t="str">
            <v>Hiệu lực</v>
          </cell>
          <cell r="W5" t="str">
            <v>Công ty cung cấp</v>
          </cell>
          <cell r="X5" t="str">
            <v>Căn cứ GKH</v>
          </cell>
          <cell r="Y5" t="str">
            <v>Ghi chú</v>
          </cell>
          <cell r="Z5" t="str">
            <v>Ghi chú TH</v>
          </cell>
          <cell r="AA5" t="str">
            <v>Số lượng KH năm 2024</v>
          </cell>
          <cell r="AB5" t="str">
            <v>Giá KH năm 2024</v>
          </cell>
          <cell r="AC5" t="str">
            <v>Giá chào thầu năm 2024</v>
          </cell>
          <cell r="AD5" t="str">
            <v>Lý do trượt thầu HCL3</v>
          </cell>
          <cell r="AE5" t="str">
            <v>Tên máy</v>
          </cell>
          <cell r="AF5" t="str">
            <v>Tick máy bệnh viện</v>
          </cell>
          <cell r="AG5" t="str">
            <v>Công ty cung cấp</v>
          </cell>
          <cell r="AH5" t="str">
            <v>Giá trúng thầu tại BVQY103 năm 2024</v>
          </cell>
          <cell r="AI5" t="str">
            <v>Tỷ lệ so với giá TT tại BVQY103</v>
          </cell>
          <cell r="AJ5" t="str">
            <v>Giá trị chênh lệch</v>
          </cell>
          <cell r="AK5" t="str">
            <v>Tên thương mại tham khảo</v>
          </cell>
          <cell r="AL5" t="str">
            <v>TSKT tham khảo</v>
          </cell>
          <cell r="AM5" t="str">
            <v>XN VSV thì tick là: VSV
XN SHPT thì tick là: SHPT</v>
          </cell>
          <cell r="AN5" t="str">
            <v>VSV sửa yêu cầu kỹ thuật 4.8.25</v>
          </cell>
          <cell r="AO5" t="str">
            <v>VSV đề nghị sửa tên</v>
          </cell>
        </row>
        <row r="6">
          <cell r="A6">
            <v>1</v>
          </cell>
          <cell r="B6">
            <v>1</v>
          </cell>
          <cell r="C6" t="str">
            <v>Bộ nhuộm các loài Mycobacteria</v>
          </cell>
          <cell r="D6" t="str">
            <v>Bảo quản: nhiệt độ 15-30 độ C
01 bộ gồm có 3 chai: Methylene Blue, Carbon Fuchsin, dung dịch tẩy màu Hydrochloric acid trong Ethanol, mỗi chai ≥250ml
Tiêu chuẩn chất lượng: ISO 9001:2015, ISO 13485: 2016
Bộ ≥ 3 chai</v>
          </cell>
          <cell r="E6" t="str">
            <v>Bộ 3 chai 250ml</v>
          </cell>
          <cell r="F6" t="str">
            <v>Bộ</v>
          </cell>
          <cell r="I6">
            <v>16</v>
          </cell>
          <cell r="J6">
            <v>6</v>
          </cell>
          <cell r="K6">
            <v>6</v>
          </cell>
          <cell r="L6">
            <v>6</v>
          </cell>
          <cell r="M6">
            <v>0</v>
          </cell>
          <cell r="N6">
            <v>924000</v>
          </cell>
          <cell r="O6">
            <v>5544000</v>
          </cell>
          <cell r="P6" t="str">
            <v>Bộ nhuộm các loài Mycobacteria</v>
          </cell>
          <cell r="Q6" t="str">
            <v>MELAB Ziehl Neelsen Set; B250902</v>
          </cell>
          <cell r="R6" t="str">
            <v>IB2400466075</v>
          </cell>
          <cell r="S6" t="str">
            <v>823/QĐ-BVQY103</v>
          </cell>
          <cell r="T6" t="str">
            <v>05/3/2025</v>
          </cell>
          <cell r="U6" t="str">
            <v>Bệnh viện Quân y 103</v>
          </cell>
          <cell r="V6" t="str">
            <v>365 ngày</v>
          </cell>
          <cell r="W6" t="str">
            <v>Công ty TNHH DEKA</v>
          </cell>
          <cell r="X6" t="str">
            <v>IB2400466075; QĐTT số: 823/QĐ-BVQY103; 05/3/2025; Bệnh viện Quân y 103; 365 ngày</v>
          </cell>
          <cell r="AC6">
            <v>924000</v>
          </cell>
          <cell r="AE6" t="str">
            <v>PP thủ công</v>
          </cell>
          <cell r="AG6" t="str">
            <v>Công ty TNHH DEKA</v>
          </cell>
          <cell r="AH6">
            <v>924000</v>
          </cell>
          <cell r="AI6">
            <v>0</v>
          </cell>
          <cell r="AJ6">
            <v>0</v>
          </cell>
          <cell r="AK6" t="str">
            <v>MELAB Ziehl Neelsen Set; B250902</v>
          </cell>
          <cell r="AM6" t="str">
            <v>VSV</v>
          </cell>
        </row>
        <row r="7">
          <cell r="A7">
            <v>2</v>
          </cell>
          <cell r="B7">
            <v>2</v>
          </cell>
          <cell r="C7" t="str">
            <v>Test nhanh phát hiện kháng nguyên Rotavirus</v>
          </cell>
          <cell r="D7" t="str">
            <v>Xét nghiệm miễn dịch sắc ký phát hiện nhanh Rotavirus nhóm A trong mẫu bệnh phẩm phân.
Độ nhạy tương đối: ≥ 99%  
Tính đặc hiệu tương đối: ≥ 98%
Tiêu chuẩn chất lượng: ISO 13485</v>
          </cell>
          <cell r="E7" t="str">
            <v>25 test/hộp</v>
          </cell>
          <cell r="F7" t="str">
            <v>Test</v>
          </cell>
          <cell r="I7">
            <v>25</v>
          </cell>
          <cell r="J7">
            <v>300</v>
          </cell>
          <cell r="K7">
            <v>300</v>
          </cell>
          <cell r="L7">
            <v>300</v>
          </cell>
          <cell r="M7">
            <v>0</v>
          </cell>
          <cell r="N7">
            <v>36750</v>
          </cell>
          <cell r="O7">
            <v>11025000</v>
          </cell>
          <cell r="P7" t="str">
            <v>Test nhanh phát hiện kháng nguyên Rotavirus</v>
          </cell>
          <cell r="Q7" t="str">
            <v>MELAB ROTAVIRUS Ag RAPID TEST; ROT025</v>
          </cell>
          <cell r="R7" t="str">
            <v>IB2400466075</v>
          </cell>
          <cell r="S7" t="str">
            <v>823/QĐ-BVQY103</v>
          </cell>
          <cell r="T7" t="str">
            <v>05/3/2025</v>
          </cell>
          <cell r="U7" t="str">
            <v>Bệnh viện Quân y 103</v>
          </cell>
          <cell r="V7" t="str">
            <v>365 ngày</v>
          </cell>
          <cell r="W7" t="str">
            <v>Công ty TNHH DEKA</v>
          </cell>
          <cell r="X7" t="str">
            <v>IB2400466075; QĐTT số: 823/QĐ-BVQY103; 05/3/2025; Bệnh viện Quân y 103; 365 ngày</v>
          </cell>
          <cell r="AC7">
            <v>36750</v>
          </cell>
          <cell r="AE7" t="str">
            <v>PP thủ công</v>
          </cell>
          <cell r="AG7" t="str">
            <v>Công ty TNHH DEKA</v>
          </cell>
          <cell r="AH7">
            <v>36750</v>
          </cell>
          <cell r="AI7">
            <v>0</v>
          </cell>
          <cell r="AJ7">
            <v>0</v>
          </cell>
          <cell r="AK7" t="str">
            <v>MELAB ROTAVIRUS Ag RAPID TEST; ROT025</v>
          </cell>
          <cell r="AM7" t="str">
            <v>VSV</v>
          </cell>
        </row>
        <row r="8">
          <cell r="A8">
            <v>3</v>
          </cell>
          <cell r="B8">
            <v>3</v>
          </cell>
          <cell r="C8" t="str">
            <v>Etest Ceftazidime/Avibactam</v>
          </cell>
          <cell r="D8" t="str">
            <v>Thử nghiệm kháng sinh đồ định lượng. Thanh nhựa mỏng hoặc dải giấy được ngâm tẩm với gradinet nồng độ xác định trước của kháng sinh kết hợp Ceftazidime và Avibactam</v>
          </cell>
          <cell r="E8" t="str">
            <v>Hộp 30 thanh</v>
          </cell>
          <cell r="F8" t="str">
            <v>Thanh</v>
          </cell>
          <cell r="I8">
            <v>32</v>
          </cell>
          <cell r="J8">
            <v>120</v>
          </cell>
          <cell r="K8">
            <v>120</v>
          </cell>
          <cell r="L8">
            <v>120</v>
          </cell>
          <cell r="M8">
            <v>0</v>
          </cell>
          <cell r="N8">
            <v>250950</v>
          </cell>
          <cell r="O8">
            <v>30114000</v>
          </cell>
          <cell r="P8" t="str">
            <v>Etest Ceftazidime/Avibactam</v>
          </cell>
          <cell r="Q8" t="str">
            <v>ETEST Ceftazidime/ Avibactam; 419556</v>
          </cell>
          <cell r="R8" t="str">
            <v>IB2400466075</v>
          </cell>
          <cell r="S8" t="str">
            <v>823/QĐ-BVQY103</v>
          </cell>
          <cell r="T8" t="str">
            <v>05/3/2025</v>
          </cell>
          <cell r="U8" t="str">
            <v>Bệnh viện Quân y 103</v>
          </cell>
          <cell r="V8" t="str">
            <v>365 ngày</v>
          </cell>
          <cell r="W8" t="str">
            <v>Công ty TNHH DEKA</v>
          </cell>
          <cell r="X8" t="str">
            <v>IB2400466075; QĐTT số: 823/QĐ-BVQY103; 05/3/2025; Bệnh viện Quân y 103; 365 ngày</v>
          </cell>
          <cell r="AC8">
            <v>250950</v>
          </cell>
          <cell r="AE8" t="str">
            <v>PP thủ công</v>
          </cell>
          <cell r="AG8" t="str">
            <v>Công ty TNHH DEKA</v>
          </cell>
          <cell r="AH8">
            <v>250950</v>
          </cell>
          <cell r="AI8">
            <v>0</v>
          </cell>
          <cell r="AJ8">
            <v>0</v>
          </cell>
          <cell r="AK8" t="str">
            <v>ETEST Ceftazidime/ Avibactam; 419556</v>
          </cell>
          <cell r="AM8" t="str">
            <v>VSV</v>
          </cell>
        </row>
        <row r="9">
          <cell r="A9">
            <v>4</v>
          </cell>
          <cell r="B9">
            <v>4</v>
          </cell>
          <cell r="C9" t="str">
            <v>Etest Vancomycin</v>
          </cell>
          <cell r="D9" t="str">
            <v>Thử nghiệm kháng sinh đồ định lượng. Thanh nhựa mỏng hoặc dải giấy được ngâm tẩm với gradinet nồng độ xác định trước của kháng sinh Vancomycin</v>
          </cell>
          <cell r="E9" t="str">
            <v>Hộp 30 thanh</v>
          </cell>
          <cell r="F9" t="str">
            <v>Thanh</v>
          </cell>
          <cell r="I9">
            <v>98</v>
          </cell>
          <cell r="J9">
            <v>60</v>
          </cell>
          <cell r="K9">
            <v>60</v>
          </cell>
          <cell r="L9">
            <v>60</v>
          </cell>
          <cell r="M9">
            <v>0</v>
          </cell>
          <cell r="N9">
            <v>122850</v>
          </cell>
          <cell r="O9">
            <v>7371000</v>
          </cell>
          <cell r="P9" t="str">
            <v>Etest Vancomycin</v>
          </cell>
          <cell r="Q9" t="str">
            <v>ETEST Vancomycin; 412488</v>
          </cell>
          <cell r="R9" t="str">
            <v>IB2400466075</v>
          </cell>
          <cell r="S9" t="str">
            <v>823/QĐ-BVQY103</v>
          </cell>
          <cell r="T9" t="str">
            <v>05/3/2025</v>
          </cell>
          <cell r="U9" t="str">
            <v>Bệnh viện Quân y 103</v>
          </cell>
          <cell r="V9" t="str">
            <v>365 ngày</v>
          </cell>
          <cell r="W9" t="str">
            <v>Công ty TNHH DEKA</v>
          </cell>
          <cell r="X9" t="str">
            <v>IB2400466075; QĐTT số: 823/QĐ-BVQY103; 05/3/2025; Bệnh viện Quân y 103; 365 ngày</v>
          </cell>
          <cell r="AC9">
            <v>122850</v>
          </cell>
          <cell r="AE9" t="str">
            <v>PP thủ công</v>
          </cell>
          <cell r="AG9" t="str">
            <v>Công ty TNHH DEKA</v>
          </cell>
          <cell r="AH9">
            <v>122850</v>
          </cell>
          <cell r="AI9">
            <v>0</v>
          </cell>
          <cell r="AJ9">
            <v>0</v>
          </cell>
          <cell r="AK9" t="str">
            <v>ETEST Vancomycin; 412488</v>
          </cell>
          <cell r="AM9" t="str">
            <v>VSV</v>
          </cell>
        </row>
        <row r="10">
          <cell r="A10">
            <v>5</v>
          </cell>
          <cell r="B10">
            <v>5</v>
          </cell>
          <cell r="C10" t="str">
            <v>Bộ nhuộm Gram</v>
          </cell>
          <cell r="D10" t="str">
            <v>Bảo quản nhiệt độ phòng.
01 bộ gồm có 4 chai dung dịch Crystal Violet, Lugol, Decolor (alcohol-acetone), Safranine, mỗi chai ≥250ml; Bộ ≥ 4 chai
Tiêu chuẩn chất lượng: ISO 9001:2015, ISO 13485: 2016</v>
          </cell>
          <cell r="E10" t="str">
            <v>Bộ 4 chai 250ml</v>
          </cell>
          <cell r="F10" t="str">
            <v>Bộ</v>
          </cell>
          <cell r="I10">
            <v>15</v>
          </cell>
          <cell r="J10">
            <v>13</v>
          </cell>
          <cell r="K10">
            <v>13</v>
          </cell>
          <cell r="L10">
            <v>13</v>
          </cell>
          <cell r="M10">
            <v>0</v>
          </cell>
          <cell r="N10">
            <v>693000</v>
          </cell>
          <cell r="O10">
            <v>9009000</v>
          </cell>
          <cell r="P10" t="str">
            <v>Bộ nhuộm Gram</v>
          </cell>
          <cell r="Q10" t="str">
            <v>MELAB Color Gram Set; B250900</v>
          </cell>
          <cell r="R10" t="str">
            <v>IB2400466075</v>
          </cell>
          <cell r="S10" t="str">
            <v>823/QĐ-BVQY103</v>
          </cell>
          <cell r="T10" t="str">
            <v>05/3/2025</v>
          </cell>
          <cell r="U10" t="str">
            <v>Bệnh viện Quân y 103</v>
          </cell>
          <cell r="V10" t="str">
            <v>365 ngày</v>
          </cell>
          <cell r="W10" t="str">
            <v>Công ty TNHH DEKA</v>
          </cell>
          <cell r="X10" t="str">
            <v>IB2400466075; QĐTT số: 823/QĐ-BVQY103; 05/3/2025; Bệnh viện Quân y 103; 365 ngày</v>
          </cell>
          <cell r="AC10">
            <v>693000</v>
          </cell>
          <cell r="AE10" t="str">
            <v>PP thủ công</v>
          </cell>
          <cell r="AG10" t="str">
            <v>Công ty TNHH DEKA</v>
          </cell>
          <cell r="AH10">
            <v>693000</v>
          </cell>
          <cell r="AI10">
            <v>0</v>
          </cell>
          <cell r="AJ10">
            <v>0</v>
          </cell>
          <cell r="AK10" t="str">
            <v>MELAB Color Gram Set; B250900</v>
          </cell>
          <cell r="AL10" t="str">
            <v>Bảo quản nhiệt độ phòng.
01 bộ gồm có 4 chai dung dịch Crystal Violet, Lugol, Decolor (alcohol-acetone), Safarin, mỗi chai ≥250ml 
Bảo quản: nhiệt độ 15-30 độ C
Tiêu chuẩn chất lượng: ISO 9001:2015, ISO 13485: 2016</v>
          </cell>
          <cell r="AM10" t="str">
            <v>VSV</v>
          </cell>
        </row>
        <row r="11">
          <cell r="A11">
            <v>6</v>
          </cell>
          <cell r="B11">
            <v>6</v>
          </cell>
          <cell r="C11" t="str">
            <v>Ống lưu chủng chứa các hạt chuyên dụng trong môi trường bảo quản vi khuẩn</v>
          </cell>
          <cell r="D11" t="str">
            <v>Vô trùng, chứa các hạt chuyên dụng trong môi trường bảo quản vi khuẩn, chịu được nhiệt độ -80 độ C. Ống môi trường bảo quản chủng vi sinh vật. Mỗi ống chứa ≥25 hạt có thể kết dính các vi sinh vật và dung dịch bảo quản lạnh ưu trương</v>
          </cell>
          <cell r="E11" t="str">
            <v>Hộp 64 ống</v>
          </cell>
          <cell r="F11" t="str">
            <v>Ống</v>
          </cell>
          <cell r="I11">
            <v>64</v>
          </cell>
          <cell r="J11">
            <v>640</v>
          </cell>
          <cell r="K11">
            <v>640</v>
          </cell>
          <cell r="L11">
            <v>0</v>
          </cell>
          <cell r="M11">
            <v>640</v>
          </cell>
          <cell r="N11">
            <v>86400</v>
          </cell>
          <cell r="O11">
            <v>0</v>
          </cell>
          <cell r="P11" t="str">
            <v>Ống lưu chủng chứa các hạt chuyên dụng trong môi trường bảo quản vi khuẩn</v>
          </cell>
          <cell r="Q11" t="str">
            <v>CRYO-BEADS; AEB400100</v>
          </cell>
          <cell r="R11" t="str">
            <v>IB2400466075</v>
          </cell>
          <cell r="S11" t="str">
            <v>823/QĐ-BVQY103</v>
          </cell>
          <cell r="T11" t="str">
            <v>05/3/2025</v>
          </cell>
          <cell r="U11" t="str">
            <v>Bệnh viện Quân y 103</v>
          </cell>
          <cell r="V11" t="str">
            <v>365 ngày</v>
          </cell>
          <cell r="W11" t="str">
            <v>Công ty TNHH DEKA</v>
          </cell>
          <cell r="X11" t="str">
            <v>IB2400466075; QĐTT số: 823/QĐ-BVQY103; 05/3/2025; Bệnh viện Quân y 103; 365 ngày</v>
          </cell>
          <cell r="AC11">
            <v>86400</v>
          </cell>
          <cell r="AE11" t="str">
            <v>PP thủ công</v>
          </cell>
          <cell r="AG11" t="str">
            <v>Công ty TNHH DEKA</v>
          </cell>
          <cell r="AH11">
            <v>86400</v>
          </cell>
          <cell r="AI11">
            <v>0</v>
          </cell>
          <cell r="AJ11">
            <v>0</v>
          </cell>
          <cell r="AK11" t="str">
            <v>CRYO-BEADS; AEB400100</v>
          </cell>
          <cell r="AL11" t="str">
            <v>Vô trùng, chứa các hạt chuyên dụng trong môi trường bảo quản vi khuẩn, chịu được nhiệt độ -80 độ C. Ống môi trường bảo quản chủng vi sinh vật. Mỗi ống chứa ≥25 hạt có thể kết dính các vi sinh vật và dung dịch bảo quản lạnh ưu trương</v>
          </cell>
          <cell r="AM11" t="str">
            <v>VSV</v>
          </cell>
        </row>
        <row r="12">
          <cell r="A12">
            <v>7</v>
          </cell>
          <cell r="B12">
            <v>7</v>
          </cell>
          <cell r="C12" t="str">
            <v>Môi trường Urea indole medium</v>
          </cell>
          <cell r="D12" t="str">
            <v>Dùng phát hiện khả năng phân hủy ure và sinh Indole của vi khuẩn
Ống ≥10ml. Môi trường phát hiện đặc tính Urease, Indole và TDA. Môi trường chứa urea, L-tryptophan, Phenol red, 95% alcohol
Đạt tiêu chuẩn ISO</v>
          </cell>
          <cell r="E12" t="str">
            <v>Hộp 10 ống x 10ml</v>
          </cell>
          <cell r="F12" t="str">
            <v>Ống</v>
          </cell>
          <cell r="I12">
            <v>314</v>
          </cell>
          <cell r="J12">
            <v>700</v>
          </cell>
          <cell r="K12">
            <v>700</v>
          </cell>
          <cell r="L12">
            <v>700</v>
          </cell>
          <cell r="M12">
            <v>0</v>
          </cell>
          <cell r="N12">
            <v>109200</v>
          </cell>
          <cell r="O12">
            <v>76440000</v>
          </cell>
          <cell r="P12" t="str">
            <v>Môi trường Urea indole medium</v>
          </cell>
          <cell r="Q12" t="str">
            <v>Urea indole medium (UI-F); 55752</v>
          </cell>
          <cell r="R12" t="str">
            <v>IB2400466075</v>
          </cell>
          <cell r="S12" t="str">
            <v>823/QĐ-BVQY103</v>
          </cell>
          <cell r="T12" t="str">
            <v>05/3/2025</v>
          </cell>
          <cell r="U12" t="str">
            <v>Bệnh viện Quân y 103</v>
          </cell>
          <cell r="V12" t="str">
            <v>365 ngày</v>
          </cell>
          <cell r="W12" t="str">
            <v>Công ty TNHH DEKA</v>
          </cell>
          <cell r="X12" t="str">
            <v>IB2400466075; QĐTT số: 823/QĐ-BVQY103; 05/3/2025; Bệnh viện Quân y 103; 365 ngày</v>
          </cell>
          <cell r="AC12">
            <v>109200</v>
          </cell>
          <cell r="AE12" t="str">
            <v>PP thủ công</v>
          </cell>
          <cell r="AG12" t="str">
            <v>Công ty TNHH DEKA</v>
          </cell>
          <cell r="AH12">
            <v>109200</v>
          </cell>
          <cell r="AI12">
            <v>0</v>
          </cell>
          <cell r="AJ12">
            <v>0</v>
          </cell>
          <cell r="AK12" t="str">
            <v>Urea indole medium (UI-F); 55752</v>
          </cell>
          <cell r="AL12" t="str">
            <v>Dùng phát hiện khả năng phân hủy ure và sinh Indole của vi khuẩn
Ống ≥10ml. Môi trường phát hiện đặc tính Urease, Indole và TDA. Môi trường chứa urea, L-tryptophan, Phenol red, 95% alcohol
Đạt tiêu chuẩn ISO</v>
          </cell>
          <cell r="AM12" t="str">
            <v>VSV</v>
          </cell>
        </row>
        <row r="13">
          <cell r="A13">
            <v>8</v>
          </cell>
          <cell r="B13">
            <v>8</v>
          </cell>
          <cell r="C13" t="str">
            <v>Chai cấy máu hiếu khí</v>
          </cell>
          <cell r="D13" t="str">
            <v xml:space="preserve">Chai cấy máu cấu tạo bằng polycarbonate, chứa ≥30ml môi trường và hạt polime hấp phụ, phát hiện vi khuẩn hiếu khi và kị khí tùy tiện từ máu và dịch vô khuẩn của cơ thể
- Có khả năng trung hòa tối thiểu các kháng sinh: Piperacillin/Tazobactam, Cefotaxime, Ceftriaxone, Gentamicin, Ciprofloxacin, Levofloxacin, Vancomycin.
- Đạt tiêu chuẩn ISO, FDA hoặc tương đương
</v>
          </cell>
          <cell r="E13" t="str">
            <v>(30 ml/chai x100 chai)/hộp</v>
          </cell>
          <cell r="F13" t="str">
            <v>Chai</v>
          </cell>
          <cell r="I13">
            <v>6860</v>
          </cell>
          <cell r="J13">
            <v>1800</v>
          </cell>
          <cell r="K13">
            <v>1800</v>
          </cell>
          <cell r="L13">
            <v>1500</v>
          </cell>
          <cell r="M13">
            <v>300</v>
          </cell>
          <cell r="N13">
            <v>111300</v>
          </cell>
          <cell r="O13">
            <v>166950000</v>
          </cell>
          <cell r="P13" t="str">
            <v>Chai cấy máu hiếu khí</v>
          </cell>
          <cell r="Q13" t="str">
            <v>BacT/ALERT FA Plus; 410851</v>
          </cell>
          <cell r="R13" t="str">
            <v>IB2400466075</v>
          </cell>
          <cell r="S13" t="str">
            <v>823/QĐ-BVQY103</v>
          </cell>
          <cell r="T13" t="str">
            <v>05/3/2025</v>
          </cell>
          <cell r="U13" t="str">
            <v>Bệnh viện Quân y 103</v>
          </cell>
          <cell r="V13" t="str">
            <v>365 ngày</v>
          </cell>
          <cell r="W13" t="str">
            <v>Công ty TNHH DEKA</v>
          </cell>
          <cell r="X13" t="str">
            <v>IB2400466075; QĐTT số: 823/QĐ-BVQY103; 05/3/2025; Bệnh viện Quân y 103; 365 ngày</v>
          </cell>
          <cell r="AC13">
            <v>111300</v>
          </cell>
          <cell r="AE13" t="str">
            <v>Máy cấy máu BacT/Alert 3D</v>
          </cell>
          <cell r="AF13" t="str">
            <v>Máy đặt</v>
          </cell>
          <cell r="AG13" t="str">
            <v>Công ty TNHH DEKA</v>
          </cell>
          <cell r="AH13">
            <v>111300</v>
          </cell>
          <cell r="AI13">
            <v>0</v>
          </cell>
          <cell r="AJ13">
            <v>0</v>
          </cell>
          <cell r="AK13" t="str">
            <v>BacT/ALERT FA Plus; 410851</v>
          </cell>
          <cell r="AM13" t="str">
            <v>VSV</v>
          </cell>
        </row>
        <row r="14">
          <cell r="A14">
            <v>9</v>
          </cell>
          <cell r="B14">
            <v>9</v>
          </cell>
          <cell r="C14" t="str">
            <v>Chai cấy máu kỵ khí</v>
          </cell>
          <cell r="D14" t="str">
            <v>Chai cấy máu cấu tạo bằng polycarbonate, chứa ≥40ml môi trường và hạt polime hấp phụ, phát hiện vi sinh vật kị khí và kị khí tuỳ tiện từ máu và dịch vô khuẩn của cơ thể, sử dụng với hệ thống cấy máu cấy máu tự động.
- Có khả năng trung hòa tối thiểu các kháng sinh: Gentamicin, Piperacillin + Tazobactam, Cefoxitin, Cefotaxime, Meropenem, Vancomycin
- Đạt tiêu chuẩn ISO, FDA hoặc tương đương</v>
          </cell>
          <cell r="E14" t="str">
            <v>(40 ml/chai x100 chai)/hộp</v>
          </cell>
          <cell r="F14" t="str">
            <v>Chai</v>
          </cell>
          <cell r="I14">
            <v>6615</v>
          </cell>
          <cell r="J14">
            <v>1800</v>
          </cell>
          <cell r="K14">
            <v>1800</v>
          </cell>
          <cell r="L14">
            <v>1500</v>
          </cell>
          <cell r="M14">
            <v>300</v>
          </cell>
          <cell r="N14">
            <v>111300</v>
          </cell>
          <cell r="O14">
            <v>166950000</v>
          </cell>
          <cell r="P14" t="str">
            <v>Chai cấy máu kỵ khí</v>
          </cell>
          <cell r="Q14" t="str">
            <v>BACT/ALERT FN Plus; 410852</v>
          </cell>
          <cell r="R14" t="str">
            <v>IB2400466075</v>
          </cell>
          <cell r="S14" t="str">
            <v>823/QĐ-BVQY103</v>
          </cell>
          <cell r="T14" t="str">
            <v>05/3/2025</v>
          </cell>
          <cell r="U14" t="str">
            <v>Bệnh viện Quân y 103</v>
          </cell>
          <cell r="V14" t="str">
            <v>365 ngày</v>
          </cell>
          <cell r="W14" t="str">
            <v>Công ty TNHH DEKA</v>
          </cell>
          <cell r="X14" t="str">
            <v>IB2400466075; QĐTT số: 823/QĐ-BVQY103; 05/3/2025; Bệnh viện Quân y 103; 365 ngày</v>
          </cell>
          <cell r="AC14">
            <v>111300</v>
          </cell>
          <cell r="AE14" t="str">
            <v>Máy cấy máu BacT/Alert 3D</v>
          </cell>
          <cell r="AF14" t="str">
            <v>Máy đặt</v>
          </cell>
          <cell r="AG14" t="str">
            <v>Công ty TNHH DEKA</v>
          </cell>
          <cell r="AH14">
            <v>111300</v>
          </cell>
          <cell r="AI14">
            <v>0</v>
          </cell>
          <cell r="AJ14">
            <v>0</v>
          </cell>
          <cell r="AK14" t="str">
            <v>BACT/ALERT FN Plus; 410852</v>
          </cell>
          <cell r="AM14" t="str">
            <v>VSV</v>
          </cell>
        </row>
        <row r="15">
          <cell r="A15">
            <v>10</v>
          </cell>
          <cell r="B15">
            <v>10</v>
          </cell>
          <cell r="C15" t="str">
            <v>Chai cấy máu trẻ em</v>
          </cell>
          <cell r="D15" t="str">
            <v>Chai cấy máu cấu tạo bằng polycarbonate, nắp màu vàng, chứa ≥30ml môi trường và hạt polime hấp phụ, phát hiện vi khuẩn hiếu khi và kị khí tùy tiện từ máu, sử dụng với hệ thống cấy máu cấy máu tự động
 - Có khả năng trung hòa tối thiểu các kháng sinh: Gentamicin,  Piperacillin + Tazobactam, Cefoxitin, Cefotaxime, Ciprofloxacin, Vancomycin
- Đạt tiêu chuẩn ISO, FDA hoặc tương đương"</v>
          </cell>
          <cell r="E15" t="str">
            <v>(30 ml/chai x100 chai)/hộp</v>
          </cell>
          <cell r="F15" t="str">
            <v>Chai</v>
          </cell>
          <cell r="I15">
            <v>10</v>
          </cell>
          <cell r="J15">
            <v>100</v>
          </cell>
          <cell r="K15">
            <v>100</v>
          </cell>
          <cell r="L15">
            <v>100</v>
          </cell>
          <cell r="M15">
            <v>0</v>
          </cell>
          <cell r="N15">
            <v>111300</v>
          </cell>
          <cell r="O15">
            <v>11130000</v>
          </cell>
          <cell r="P15" t="str">
            <v>Chai cấy máu trẻ em</v>
          </cell>
          <cell r="Q15" t="str">
            <v>BACT/ALERT PF Plus; 410853</v>
          </cell>
          <cell r="R15" t="str">
            <v>IB2400466075</v>
          </cell>
          <cell r="S15" t="str">
            <v>823/QĐ-BVQY103</v>
          </cell>
          <cell r="T15" t="str">
            <v>05/3/2025</v>
          </cell>
          <cell r="U15" t="str">
            <v>Bệnh viện Quân y 103</v>
          </cell>
          <cell r="V15" t="str">
            <v>365 ngày</v>
          </cell>
          <cell r="W15" t="str">
            <v>Công ty TNHH DEKA</v>
          </cell>
          <cell r="X15" t="str">
            <v>IB2400466075; QĐTT số: 823/QĐ-BVQY103; 05/3/2025; Bệnh viện Quân y 103; 365 ngày</v>
          </cell>
          <cell r="AC15">
            <v>111300</v>
          </cell>
          <cell r="AE15" t="str">
            <v>Máy cấy máu BacT/Alert 3D</v>
          </cell>
          <cell r="AF15" t="str">
            <v>Máy đặt</v>
          </cell>
          <cell r="AG15" t="str">
            <v>Công ty TNHH DEKA</v>
          </cell>
          <cell r="AH15">
            <v>111300</v>
          </cell>
          <cell r="AI15">
            <v>0</v>
          </cell>
          <cell r="AJ15">
            <v>0</v>
          </cell>
          <cell r="AK15" t="str">
            <v>BACT/ALERT PF Plus; 410853</v>
          </cell>
          <cell r="AM15" t="str">
            <v>VSV</v>
          </cell>
        </row>
        <row r="16">
          <cell r="A16">
            <v>11</v>
          </cell>
          <cell r="B16">
            <v>11</v>
          </cell>
          <cell r="C16" t="str">
            <v>Thẻ kháng sinh đồ Liên cầu</v>
          </cell>
          <cell r="D16" t="str">
            <v>Sử dụng cho máy định danh và kháng sinh đồ tự động. Thẻ làm kháng sinh đồ Streptococcus.
Mỗi thẻ chứa các kháng sinh chọn lọc ở các nồng độ khác nhau, được sấy khô với môi trường nuôi cấy vi sinh</v>
          </cell>
          <cell r="E16" t="str">
            <v>Hộp 20 thẻ</v>
          </cell>
          <cell r="F16" t="str">
            <v>Card</v>
          </cell>
          <cell r="I16">
            <v>160</v>
          </cell>
          <cell r="J16">
            <v>40</v>
          </cell>
          <cell r="K16">
            <v>40</v>
          </cell>
          <cell r="L16">
            <v>40</v>
          </cell>
          <cell r="M16">
            <v>0</v>
          </cell>
          <cell r="N16">
            <v>163800</v>
          </cell>
          <cell r="O16">
            <v>6552000</v>
          </cell>
          <cell r="P16" t="str">
            <v>Thẻ kháng sinh đồ Liên cầu</v>
          </cell>
          <cell r="Q16" t="str">
            <v>VITEK® 2 AST-ST03; 421040</v>
          </cell>
          <cell r="R16" t="str">
            <v>IB2400466075</v>
          </cell>
          <cell r="S16" t="str">
            <v>823/QĐ-BVQY103</v>
          </cell>
          <cell r="T16" t="str">
            <v>05/3/2025</v>
          </cell>
          <cell r="U16" t="str">
            <v>Bệnh viện Quân y 103</v>
          </cell>
          <cell r="V16" t="str">
            <v>365 ngày</v>
          </cell>
          <cell r="W16" t="str">
            <v>Công ty TNHH DEKA</v>
          </cell>
          <cell r="X16" t="str">
            <v>IB2400466075; QĐTT số: 823/QĐ-BVQY103; 05/3/2025; Bệnh viện Quân y 103; 365 ngày</v>
          </cell>
          <cell r="AC16">
            <v>163800</v>
          </cell>
          <cell r="AE16" t="str">
            <v>Vitek 2 compact</v>
          </cell>
          <cell r="AF16" t="str">
            <v>Máy BV</v>
          </cell>
          <cell r="AG16" t="str">
            <v>Công ty TNHH DEKA</v>
          </cell>
          <cell r="AH16">
            <v>163800</v>
          </cell>
          <cell r="AI16">
            <v>0</v>
          </cell>
          <cell r="AJ16">
            <v>0</v>
          </cell>
          <cell r="AK16" t="str">
            <v>VITEK® 2 AST-ST03; 421040</v>
          </cell>
          <cell r="AM16" t="str">
            <v>VSV</v>
          </cell>
          <cell r="AN16" t="str">
            <v>Sử dụng cho máy định danh và kháng sinh đồ tự động Vitek 2 compact. Thẻ làm kháng sinh đồ Streptococcus.
Mỗi thẻ chứa các kháng sinh chọn lọc ở các nồng độ khác nhau, được sấy khô với môi trường nuôi cấy vi sinh</v>
          </cell>
        </row>
        <row r="17">
          <cell r="A17">
            <v>12</v>
          </cell>
          <cell r="B17">
            <v>12</v>
          </cell>
          <cell r="C17" t="str">
            <v>Thẻ kháng sinh đồ vi khuẩn Gram âm không thuộc họ vi khuẩn đường ruột</v>
          </cell>
          <cell r="D17" t="str">
            <v>Sử dụng cho máy định danh và kháng sinh đồ tự động. Thẻ làm kháng sinh đồ Gram âm không thuộc họ vi khuẩn đường ruột
Mỗi thẻ chứa các kháng sinh chọn lọc ở các nồng độ khác nhau, được sấy khô với môi trường nuôi cấy vi sinh</v>
          </cell>
          <cell r="E17" t="str">
            <v>Hộp 20 thẻ</v>
          </cell>
          <cell r="F17" t="str">
            <v>Card</v>
          </cell>
          <cell r="I17">
            <v>900</v>
          </cell>
          <cell r="J17">
            <v>700</v>
          </cell>
          <cell r="K17">
            <v>700</v>
          </cell>
          <cell r="L17">
            <v>600</v>
          </cell>
          <cell r="M17">
            <v>100</v>
          </cell>
          <cell r="N17">
            <v>163800</v>
          </cell>
          <cell r="O17">
            <v>98280000</v>
          </cell>
          <cell r="P17" t="str">
            <v>Thẻ kháng sinh đồ vi khuẩn Gram âm không thuộc họ vi khuẩn đường ruột</v>
          </cell>
          <cell r="Q17" t="str">
            <v>VITEK® 2 AST-N443; 424541</v>
          </cell>
          <cell r="R17" t="str">
            <v>IB2400466075</v>
          </cell>
          <cell r="S17" t="str">
            <v>823/QĐ-BVQY103</v>
          </cell>
          <cell r="T17" t="str">
            <v>05/3/2025</v>
          </cell>
          <cell r="U17" t="str">
            <v>Bệnh viện Quân y 103</v>
          </cell>
          <cell r="V17" t="str">
            <v>365 ngày</v>
          </cell>
          <cell r="W17" t="str">
            <v>Công ty TNHH DEKA</v>
          </cell>
          <cell r="X17" t="str">
            <v>IB2400466075; QĐTT số: 823/QĐ-BVQY103; 05/3/2025; Bệnh viện Quân y 103; 365 ngày</v>
          </cell>
          <cell r="AC17">
            <v>163800</v>
          </cell>
          <cell r="AE17" t="str">
            <v>Vitek 2 compact</v>
          </cell>
          <cell r="AF17" t="str">
            <v>Máy BV</v>
          </cell>
          <cell r="AG17" t="str">
            <v>Công ty TNHH DEKA</v>
          </cell>
          <cell r="AH17">
            <v>163800</v>
          </cell>
          <cell r="AI17">
            <v>0</v>
          </cell>
          <cell r="AJ17">
            <v>0</v>
          </cell>
          <cell r="AK17" t="str">
            <v>VITEK® 2 AST-N443; 424541</v>
          </cell>
          <cell r="AL17" t="str">
            <v>Sử dụng cho máy định danh và kháng sinh đồ tự động. Thẻ làm kháng sinh đồ Gram âm không thuộc họ vi khuẩn đường ruột. Mỗi thẻ chứa các kháng sinh chọn lọc ở các nồng độ khác nhau, được sấy khô với môi trường nuôi cấy vi sinh</v>
          </cell>
          <cell r="AM17" t="str">
            <v>VSV</v>
          </cell>
          <cell r="AN17" t="str">
            <v>Sử dụng cho máy định danh và kháng sinh đồ tự động Vitek 2 compact. Thẻ làm kháng sinh đồ Gram âm không thuộc họ vi khuẩn đường ruột
Mỗi thẻ chứa các kháng sinh chọn lọc ở các nồng độ khác nhau, được sấy khô với môi trường nuôi cấy vi sinh</v>
          </cell>
        </row>
        <row r="18">
          <cell r="A18">
            <v>13</v>
          </cell>
          <cell r="B18">
            <v>13</v>
          </cell>
          <cell r="C18" t="str">
            <v>Thẻ kháng sinh đồ vi khuẩn Gram âm, họ vi khuẩn đường ruột</v>
          </cell>
          <cell r="D18" t="str">
            <v>Sử dụng cho máy định danh và kháng sinh đồ tự động. Thẻ làm kháng sinh đồ Gram âm họ vi khuẩn đường ruột. Mỗi thẻ chứa các kháng sinh chọn lọc ở các nồng độ khác nhau, được sấy khô với môi trường nuôi cấy vi sinh</v>
          </cell>
          <cell r="E18" t="str">
            <v>Hộp 20 thẻ</v>
          </cell>
          <cell r="F18" t="str">
            <v>Card</v>
          </cell>
          <cell r="I18">
            <v>1200</v>
          </cell>
          <cell r="J18">
            <v>400</v>
          </cell>
          <cell r="K18">
            <v>400</v>
          </cell>
          <cell r="L18">
            <v>300</v>
          </cell>
          <cell r="M18">
            <v>100</v>
          </cell>
          <cell r="N18">
            <v>163800</v>
          </cell>
          <cell r="O18">
            <v>49140000</v>
          </cell>
          <cell r="P18" t="str">
            <v>Thẻ kháng sinh đồ vi khuẩn Gram âm, họ vi khuẩn đường ruột</v>
          </cell>
          <cell r="Q18" t="str">
            <v>VITEK® 2 AST-N415; 423934</v>
          </cell>
          <cell r="R18" t="str">
            <v>IB2400466075</v>
          </cell>
          <cell r="S18" t="str">
            <v>823/QĐ-BVQY103</v>
          </cell>
          <cell r="T18" t="str">
            <v>05/3/2025</v>
          </cell>
          <cell r="U18" t="str">
            <v>Bệnh viện Quân y 103</v>
          </cell>
          <cell r="V18" t="str">
            <v>365 ngày</v>
          </cell>
          <cell r="W18" t="str">
            <v>Công ty TNHH DEKA</v>
          </cell>
          <cell r="X18" t="str">
            <v>IB2400466075; QĐTT số: 823/QĐ-BVQY103; 05/3/2025; Bệnh viện Quân y 103; 365 ngày</v>
          </cell>
          <cell r="AC18">
            <v>163800</v>
          </cell>
          <cell r="AE18" t="str">
            <v>Vitek 2 compact</v>
          </cell>
          <cell r="AF18" t="str">
            <v>Máy BV</v>
          </cell>
          <cell r="AG18" t="str">
            <v>Công ty TNHH DEKA</v>
          </cell>
          <cell r="AH18">
            <v>163800</v>
          </cell>
          <cell r="AI18">
            <v>0</v>
          </cell>
          <cell r="AJ18">
            <v>0</v>
          </cell>
          <cell r="AK18" t="str">
            <v>VITEK® 2 AST-N415; 423934</v>
          </cell>
          <cell r="AM18" t="str">
            <v>VSV</v>
          </cell>
          <cell r="AN18" t="str">
            <v>Sử dụng cho máy định danh và kháng sinh đồ tự động Vitek 2 compact. Thẻ làm kháng sinh đồ Gram âm họ vi khuẩn đường ruột. Mỗi thẻ chứa các kháng sinh chọn lọc ở các nồng độ khác nhau, được sấy khô với môi trường nuôi cấy vi sinh</v>
          </cell>
        </row>
        <row r="19">
          <cell r="A19">
            <v>14</v>
          </cell>
          <cell r="B19">
            <v>14</v>
          </cell>
          <cell r="C19" t="str">
            <v>Thẻ kháng sinh đồ vi khuẩn Gram dương</v>
          </cell>
          <cell r="D19" t="str">
            <v>Sử dụng cho máy định danh và kháng sinh đồ tự động. Thẻ làm kháng sinh đồ Gram dương. Mỗi thẻ chứa các kháng sinh chọn lọc ở các nồng độ khác nhau, được sấy khô với môi trường nuôi cấy vi sinh</v>
          </cell>
          <cell r="E19" t="str">
            <v>Hộp 20 thẻ</v>
          </cell>
          <cell r="F19" t="str">
            <v>Card</v>
          </cell>
          <cell r="I19">
            <v>700</v>
          </cell>
          <cell r="J19">
            <v>500</v>
          </cell>
          <cell r="K19">
            <v>500</v>
          </cell>
          <cell r="L19">
            <v>300</v>
          </cell>
          <cell r="M19">
            <v>200</v>
          </cell>
          <cell r="N19">
            <v>163800</v>
          </cell>
          <cell r="O19">
            <v>49140000</v>
          </cell>
          <cell r="P19" t="str">
            <v>Thẻ kháng sinh đồ vi khuẩn Gram dương</v>
          </cell>
          <cell r="Q19" t="str">
            <v>VITEK® 2 AST-GP67; 22226</v>
          </cell>
          <cell r="R19" t="str">
            <v>IB2400466075</v>
          </cell>
          <cell r="S19" t="str">
            <v>823/QĐ-BVQY103</v>
          </cell>
          <cell r="T19" t="str">
            <v>05/3/2025</v>
          </cell>
          <cell r="U19" t="str">
            <v>Bệnh viện Quân y 103</v>
          </cell>
          <cell r="V19" t="str">
            <v>365 ngày</v>
          </cell>
          <cell r="W19" t="str">
            <v>Công ty TNHH DEKA</v>
          </cell>
          <cell r="X19" t="str">
            <v>IB2400466075; QĐTT số: 823/QĐ-BVQY103; 05/3/2025; Bệnh viện Quân y 103; 365 ngày</v>
          </cell>
          <cell r="AC19">
            <v>163800</v>
          </cell>
          <cell r="AE19" t="str">
            <v>Vitek 2 compact</v>
          </cell>
          <cell r="AF19" t="str">
            <v>Máy BV</v>
          </cell>
          <cell r="AG19" t="str">
            <v>Công ty TNHH DEKA</v>
          </cell>
          <cell r="AH19">
            <v>163800</v>
          </cell>
          <cell r="AI19">
            <v>0</v>
          </cell>
          <cell r="AJ19">
            <v>0</v>
          </cell>
          <cell r="AK19" t="str">
            <v>VITEK® 2 AST-GP67; 22226</v>
          </cell>
          <cell r="AM19" t="str">
            <v>VSV</v>
          </cell>
          <cell r="AN19" t="str">
            <v>Sử dụng cho máy định danh và kháng sinh đồ tự động Vitek 2 compact. Thẻ làm kháng sinh đồ Gram dương. Mỗi thẻ chứa các kháng sinh chọn lọc ở các nồng độ khác nhau, được sấy khô với môi trường nuôi cấy vi sinh</v>
          </cell>
        </row>
        <row r="20">
          <cell r="A20">
            <v>15</v>
          </cell>
          <cell r="B20">
            <v>15</v>
          </cell>
          <cell r="C20" t="str">
            <v>Thẻ định danh vi khuẩn Gram âm</v>
          </cell>
          <cell r="D20" t="str">
            <v>Sử dụng cho máy định danh và kháng sinh đồ tự động. Thẻ định danh Gram âm sử dụng để định danh trực khuẩn Gram âm lên men và không lên men.</v>
          </cell>
          <cell r="E20" t="str">
            <v>Hộp 20 thẻ</v>
          </cell>
          <cell r="F20" t="str">
            <v>Card</v>
          </cell>
          <cell r="I20">
            <v>2400</v>
          </cell>
          <cell r="J20">
            <v>600</v>
          </cell>
          <cell r="K20">
            <v>600</v>
          </cell>
          <cell r="L20">
            <v>500</v>
          </cell>
          <cell r="M20">
            <v>100</v>
          </cell>
          <cell r="N20">
            <v>163800</v>
          </cell>
          <cell r="O20">
            <v>81900000</v>
          </cell>
          <cell r="P20" t="str">
            <v>Thẻ định danh vi khuẩn Gram âm</v>
          </cell>
          <cell r="Q20" t="str">
            <v>VITEK® 2 GN; 21341</v>
          </cell>
          <cell r="R20" t="str">
            <v>IB2400466075</v>
          </cell>
          <cell r="S20" t="str">
            <v>823/QĐ-BVQY103</v>
          </cell>
          <cell r="T20" t="str">
            <v>05/3/2025</v>
          </cell>
          <cell r="U20" t="str">
            <v>Bệnh viện Quân y 103</v>
          </cell>
          <cell r="V20" t="str">
            <v>365 ngày</v>
          </cell>
          <cell r="W20" t="str">
            <v>Công ty TNHH DEKA</v>
          </cell>
          <cell r="X20" t="str">
            <v>IB2400466075; QĐTT số: 823/QĐ-BVQY103; 05/3/2025; Bệnh viện Quân y 103; 365 ngày</v>
          </cell>
          <cell r="AC20">
            <v>163800</v>
          </cell>
          <cell r="AE20" t="str">
            <v>Vitek 2 compact</v>
          </cell>
          <cell r="AF20" t="str">
            <v>Máy BV</v>
          </cell>
          <cell r="AG20" t="str">
            <v>Công ty TNHH DEKA</v>
          </cell>
          <cell r="AH20">
            <v>163800</v>
          </cell>
          <cell r="AI20">
            <v>0</v>
          </cell>
          <cell r="AJ20">
            <v>0</v>
          </cell>
          <cell r="AK20" t="str">
            <v>VITEK® 2 GN; 21341</v>
          </cell>
          <cell r="AM20" t="str">
            <v>VSV</v>
          </cell>
          <cell r="AN20" t="str">
            <v>Sử dụng cho máy định danh và kháng sinh đồ tự động Vitek 2 compact. Thẻ định danh Gram âm sử dụng để định danh trực khuẩn Gram âm lên men và không lên men.</v>
          </cell>
        </row>
        <row r="21">
          <cell r="A21">
            <v>16</v>
          </cell>
          <cell r="B21">
            <v>16</v>
          </cell>
          <cell r="C21" t="str">
            <v>Thẻ định danh vi khuẩn Gram dương</v>
          </cell>
          <cell r="D21" t="str">
            <v>Sử dụng cho máy định danh và kháng sinh đồ tự động. Thẻ làm kháng sinh đồ Gram dương
Mỗi thẻ chứa các kháng sinh chọn lọc ở các nồng độ khác nhau, được sấy khô với môi trường nuôi cấy vi sinh
Đạt tiêu chuẩn ISO</v>
          </cell>
          <cell r="E21" t="str">
            <v>Hộp 20 thẻ</v>
          </cell>
          <cell r="F21" t="str">
            <v>Card</v>
          </cell>
          <cell r="I21">
            <v>1000</v>
          </cell>
          <cell r="J21">
            <v>500</v>
          </cell>
          <cell r="K21">
            <v>500</v>
          </cell>
          <cell r="L21">
            <v>300</v>
          </cell>
          <cell r="M21">
            <v>200</v>
          </cell>
          <cell r="N21">
            <v>163800</v>
          </cell>
          <cell r="O21">
            <v>49140000</v>
          </cell>
          <cell r="P21" t="str">
            <v>Thẻ định danh vi khuẩn Gram dương</v>
          </cell>
          <cell r="Q21" t="str">
            <v>VITEK® 2 GP; 21342</v>
          </cell>
          <cell r="R21" t="str">
            <v>IB2400466075</v>
          </cell>
          <cell r="S21" t="str">
            <v>823/QĐ-BVQY103</v>
          </cell>
          <cell r="T21" t="str">
            <v>05/3/2025</v>
          </cell>
          <cell r="U21" t="str">
            <v>Bệnh viện Quân y 103</v>
          </cell>
          <cell r="V21" t="str">
            <v>365 ngày</v>
          </cell>
          <cell r="W21" t="str">
            <v>Công ty TNHH DEKA</v>
          </cell>
          <cell r="X21" t="str">
            <v>IB2400466075; QĐTT số: 823/QĐ-BVQY103; 05/3/2025; Bệnh viện Quân y 103; 365 ngày</v>
          </cell>
          <cell r="AC21">
            <v>163800</v>
          </cell>
          <cell r="AE21" t="str">
            <v>Vitek 2 compact</v>
          </cell>
          <cell r="AF21" t="str">
            <v>Máy BV</v>
          </cell>
          <cell r="AG21" t="str">
            <v>Công ty TNHH DEKA</v>
          </cell>
          <cell r="AH21">
            <v>163800</v>
          </cell>
          <cell r="AI21">
            <v>0</v>
          </cell>
          <cell r="AJ21">
            <v>0</v>
          </cell>
          <cell r="AK21" t="str">
            <v>VITEK® 2 GP; 21342</v>
          </cell>
          <cell r="AL21" t="str">
            <v>Sử dụng cho máy định danh và kháng sinh đồ tự động. Thẻ làm kháng sinh đồ Gram dương
Mỗi thẻ chứa các kháng sinh chọn lọc ở các nồng độ khác nhau, được sấy khô với môi trường nuôi cấy vi sinh
Đạt tiêu chuẩn ISO</v>
          </cell>
          <cell r="AM21" t="str">
            <v>VSV</v>
          </cell>
          <cell r="AN21" t="str">
            <v>Sử dụng cho máy định danh và kháng sinh đồ tự động Vitek 2 compact. Thẻ định danh Gram dương sử dụng để định danh vi khuẩn Gram dương</v>
          </cell>
        </row>
        <row r="22">
          <cell r="A22">
            <v>17</v>
          </cell>
          <cell r="B22">
            <v>17</v>
          </cell>
          <cell r="C22" t="str">
            <v>Nước muối vô trùng 0.45%</v>
          </cell>
          <cell r="D22" t="str">
            <v>Pha huyền dịch vi khuẩn</v>
          </cell>
          <cell r="E22" t="str">
            <v>Hộp 20 chai x 500 ml</v>
          </cell>
          <cell r="F22" t="str">
            <v>ml</v>
          </cell>
          <cell r="I22">
            <v>24000</v>
          </cell>
          <cell r="J22">
            <v>12000</v>
          </cell>
          <cell r="K22">
            <v>12000</v>
          </cell>
          <cell r="L22">
            <v>6000</v>
          </cell>
          <cell r="M22">
            <v>6000</v>
          </cell>
          <cell r="N22">
            <v>966</v>
          </cell>
          <cell r="O22">
            <v>5796000</v>
          </cell>
          <cell r="P22" t="str">
            <v>Nước muối vô trùng 0.45%</v>
          </cell>
          <cell r="Q22" t="str">
            <v>Saline Solution; 423520</v>
          </cell>
          <cell r="R22" t="str">
            <v>IB2400466075</v>
          </cell>
          <cell r="S22" t="str">
            <v>823/QĐ-BVQY103</v>
          </cell>
          <cell r="T22" t="str">
            <v>05/3/2025</v>
          </cell>
          <cell r="U22" t="str">
            <v>Bệnh viện Quân y 103</v>
          </cell>
          <cell r="V22" t="str">
            <v>365 ngày</v>
          </cell>
          <cell r="W22" t="str">
            <v>Công ty TNHH DEKA</v>
          </cell>
          <cell r="X22" t="str">
            <v>IB2400466075; QĐTT số: 823/QĐ-BVQY103; 05/3/2025; Bệnh viện Quân y 103; 365 ngày</v>
          </cell>
          <cell r="AC22">
            <v>966</v>
          </cell>
          <cell r="AE22" t="str">
            <v>Vitek 2 compact</v>
          </cell>
          <cell r="AF22" t="str">
            <v>Máy BV</v>
          </cell>
          <cell r="AG22" t="str">
            <v>Công ty TNHH DEKA</v>
          </cell>
          <cell r="AH22">
            <v>966</v>
          </cell>
          <cell r="AI22">
            <v>0</v>
          </cell>
          <cell r="AJ22">
            <v>0</v>
          </cell>
          <cell r="AK22" t="str">
            <v>Saline Solution; 423520</v>
          </cell>
          <cell r="AM22" t="str">
            <v>VSV</v>
          </cell>
        </row>
        <row r="23">
          <cell r="A23">
            <v>18</v>
          </cell>
          <cell r="B23">
            <v>18</v>
          </cell>
          <cell r="C23" t="str">
            <v>Ống tuýp pha huyền dịch vi khuẩn</v>
          </cell>
          <cell r="D23" t="str">
            <v>Phù hợp với máy định danh và kháng sinh đồ tự động Vitek 2 compact. Ống nghiệm bằng nhựa trong (polystyrene), kích thước ≥12 mm x 75 mm, dùng một lần.</v>
          </cell>
          <cell r="E23" t="str">
            <v>Hộp 2000 ống</v>
          </cell>
          <cell r="F23" t="str">
            <v>Ống</v>
          </cell>
          <cell r="I23">
            <v>8000</v>
          </cell>
          <cell r="J23">
            <v>12000</v>
          </cell>
          <cell r="K23">
            <v>12000</v>
          </cell>
          <cell r="L23">
            <v>10000</v>
          </cell>
          <cell r="M23">
            <v>2000</v>
          </cell>
          <cell r="N23">
            <v>7560</v>
          </cell>
          <cell r="O23">
            <v>75600000</v>
          </cell>
          <cell r="P23" t="str">
            <v>Ống tuýp pha huyền dịch vi khuẩn</v>
          </cell>
          <cell r="Q23" t="str">
            <v>UNSENSITIZED TUBES; 69285</v>
          </cell>
          <cell r="R23" t="str">
            <v>IB2400466075</v>
          </cell>
          <cell r="S23" t="str">
            <v>823/QĐ-BVQY103</v>
          </cell>
          <cell r="T23" t="str">
            <v>05/3/2025</v>
          </cell>
          <cell r="U23" t="str">
            <v>Bệnh viện Quân y 103</v>
          </cell>
          <cell r="V23" t="str">
            <v>365 ngày</v>
          </cell>
          <cell r="W23" t="str">
            <v>Công ty TNHH DEKA</v>
          </cell>
          <cell r="X23" t="str">
            <v>IB2400466075; QĐTT số: 823/QĐ-BVQY103; 05/3/2025; Bệnh viện Quân y 103; 365 ngày</v>
          </cell>
          <cell r="AC23">
            <v>7560</v>
          </cell>
          <cell r="AE23" t="str">
            <v>Vitek 2 compact</v>
          </cell>
          <cell r="AF23" t="str">
            <v>Máy BV</v>
          </cell>
          <cell r="AG23" t="str">
            <v>Công ty TNHH DEKA</v>
          </cell>
          <cell r="AH23">
            <v>7560</v>
          </cell>
          <cell r="AI23">
            <v>0</v>
          </cell>
          <cell r="AJ23">
            <v>0</v>
          </cell>
          <cell r="AK23" t="str">
            <v>UNSENSITIZED TUBES; 69285</v>
          </cell>
          <cell r="AL23" t="str">
            <v xml:space="preserve">Phù hợp với máy định danh và kháng sinh đồ tự động. Ống nghiệm bằng nhựa trong (polystyrene) 12 mm x 75 mm dùng một lần </v>
          </cell>
          <cell r="AM23" t="str">
            <v>VSV</v>
          </cell>
        </row>
        <row r="24">
          <cell r="A24">
            <v>24</v>
          </cell>
          <cell r="B24">
            <v>19</v>
          </cell>
          <cell r="C24" t="str">
            <v>Test nhanh phát hiện kháng thể IgG và IgM kháng vi rút Dengue</v>
          </cell>
          <cell r="D24" t="str">
            <v>Phát hiện và phân biệt kháng thể IgG và IgM kháng các type virus Dengue 1,2,3 và 4. Sử dụng mẫu huyết thanh hoặc huyết tương . Dạng khay.
Các mẫu bệnh phẩm huyết tán, nhiễm mỡ, mật và những mẫu có chứa các yếu tố dạng thấp  không gây nhiễu cho sản phẩm. Các chất chống đông: heparin, EDTA và natri citrat không ảnh hưởng đến kết quả xét nghiệm,
Độ nhạy ≥ 94% , Độ đặc hiệu ≥  96% so với phương pháp ELISA.
Đọc kết quả trong 15-20 phút.
Dung dịch pha loãng ổn định ít nhất 24 tháng sau khi mở.
Đạt tiêu chuẩn: ISO, CE, CFS EU</v>
          </cell>
          <cell r="E24" t="str">
            <v>Hộp 25 Test</v>
          </cell>
          <cell r="F24" t="str">
            <v>Test</v>
          </cell>
          <cell r="I24">
            <v>15680</v>
          </cell>
          <cell r="J24">
            <v>2000</v>
          </cell>
          <cell r="K24">
            <v>2000</v>
          </cell>
          <cell r="L24">
            <v>2000</v>
          </cell>
          <cell r="M24">
            <v>0</v>
          </cell>
          <cell r="N24">
            <v>23793</v>
          </cell>
          <cell r="O24">
            <v>47586000</v>
          </cell>
          <cell r="P24" t="str">
            <v>Test nhanh phát hiện kháng thể IgG và IgM kháng vi rút Dengue</v>
          </cell>
          <cell r="Q24" t="str">
            <v>Dengue IgM/IgG Rapid Test; GS110407C25</v>
          </cell>
          <cell r="R24" t="str">
            <v>IB2400466075</v>
          </cell>
          <cell r="S24" t="str">
            <v>823/QĐ-BVQY103</v>
          </cell>
          <cell r="T24" t="str">
            <v>05/3/2025</v>
          </cell>
          <cell r="U24" t="str">
            <v>Bệnh viện Quân y 103</v>
          </cell>
          <cell r="V24" t="str">
            <v>365 ngày</v>
          </cell>
          <cell r="W24" t="str">
            <v>Công ty Cổ phần Thương mại Thiên Lương</v>
          </cell>
          <cell r="X24" t="str">
            <v>IB2400466075; QĐTT số: 823/QĐ-BVQY103; 05/3/2025; Bệnh viện Quân y 103; 365 ngày</v>
          </cell>
          <cell r="AC24">
            <v>23793</v>
          </cell>
          <cell r="AE24" t="str">
            <v>PP thủ công</v>
          </cell>
          <cell r="AG24" t="str">
            <v>Công ty Cổ phần Thương mại Thiên Lương</v>
          </cell>
          <cell r="AH24">
            <v>23793</v>
          </cell>
          <cell r="AI24">
            <v>0</v>
          </cell>
          <cell r="AJ24">
            <v>0</v>
          </cell>
          <cell r="AK24" t="str">
            <v>Dengue IgM/IgG Rapid Test; GS110407C25</v>
          </cell>
          <cell r="AM24" t="str">
            <v>VSV</v>
          </cell>
        </row>
        <row r="25">
          <cell r="A25">
            <v>25</v>
          </cell>
          <cell r="B25">
            <v>20</v>
          </cell>
          <cell r="C25" t="str">
            <v>Test nhanh phát hiện kháng nguyên vi rút Dengue NS1</v>
          </cell>
          <cell r="D25" t="str">
            <v>- Xét nghiệm miễn dịch sắc ký dùng để phát hiện kháng nguyên Dengue NS1 của virus Dengue trong máu toàn phần, huyết thanh hoặc huyết tương. 
- Thời gian đọc kết quả xét nghiệm: 15-20 phút
- Độ nhạy ≥ 92% và độ đặc hiệu ≥ 98%
- Không cần dung dịch pha loãng với xét nghiệm Dengue NS1
- Dạng khay hoặc thanh, có vị trí ghi mã bệnh phẩm
- Tiêu chuẩn chất lượng: ISO, CE hoặc tương đương</v>
          </cell>
          <cell r="E25" t="str">
            <v>25 Test/ Hộp</v>
          </cell>
          <cell r="F25" t="str">
            <v>Test</v>
          </cell>
          <cell r="I25">
            <v>15680</v>
          </cell>
          <cell r="J25">
            <v>2000</v>
          </cell>
          <cell r="K25">
            <v>2000</v>
          </cell>
          <cell r="L25">
            <v>5000</v>
          </cell>
          <cell r="M25">
            <v>-3000</v>
          </cell>
          <cell r="N25">
            <v>21945</v>
          </cell>
          <cell r="O25">
            <v>109725000</v>
          </cell>
          <cell r="P25" t="str">
            <v>Test nhanh phát hiện kháng nguyên vi rút Dengue NS1</v>
          </cell>
          <cell r="Q25" t="str">
            <v>Dengue NS1 Antigen Rapid Test; GS110405C25</v>
          </cell>
          <cell r="R25" t="str">
            <v>IB2400466075</v>
          </cell>
          <cell r="S25" t="str">
            <v>823/QĐ-BVQY103</v>
          </cell>
          <cell r="T25" t="str">
            <v>05/3/2025</v>
          </cell>
          <cell r="U25" t="str">
            <v>Bệnh viện Quân y 103</v>
          </cell>
          <cell r="V25" t="str">
            <v>365 ngày</v>
          </cell>
          <cell r="W25" t="str">
            <v>Công ty Cổ phần Thương mại Thiên Lương</v>
          </cell>
          <cell r="X25" t="str">
            <v>IB2400466075; QĐTT số: 823/QĐ-BVQY103; 05/3/2025; Bệnh viện Quân y 103; 365 ngày</v>
          </cell>
          <cell r="AC25">
            <v>21945</v>
          </cell>
          <cell r="AE25" t="str">
            <v>PP thủ công</v>
          </cell>
          <cell r="AG25" t="str">
            <v>Công ty Cổ phần Thương mại Thiên Lương</v>
          </cell>
          <cell r="AH25">
            <v>21945</v>
          </cell>
          <cell r="AI25">
            <v>0</v>
          </cell>
          <cell r="AJ25">
            <v>0</v>
          </cell>
          <cell r="AK25" t="str">
            <v>Dengue NS1 Antigen Rapid Test; GS110405C25</v>
          </cell>
          <cell r="AM25" t="str">
            <v>VSV</v>
          </cell>
        </row>
        <row r="26">
          <cell r="A26">
            <v>26</v>
          </cell>
          <cell r="B26">
            <v>21</v>
          </cell>
          <cell r="C26" t="str">
            <v>Test nhanh Cúm A/B</v>
          </cell>
          <cell r="D26" t="str">
            <v>Xét nghiệm sắc ký miễn dịch nhanh để phát hiện định tính các kháng nguyên cúm A và B trong các bệnh phẩm từ dịch tiết ở mũi.
- Với cúm A : độ nhạy ≥ 82%, độ đặc hiệu 100%, độ chính xác ≥ 95%; với cúm B: độ nhạy 100%, độ đặc hiệu 100%, độ chính xác 100% (tương quan RT-PCR)
Không phản ứng chéo với Enterococcus faecium, Pseudomonas aeruginosa, Streptococcus pneumoniae, Escherichia coli, Staphylococcus aureus subspaureus, Haemophilus parahaemolyticus, Streptococcus pygenes, Moraxella cataharrlis.
Không bị gây nhiễu bởi Hemoglobin
Thời gian trả kết quả: trong vòng 20 phút
HSD: ≥ 24 tháng, sản phẩm đạt tiêu chuẩn ISO, CE</v>
          </cell>
          <cell r="E26" t="str">
            <v>25 Test/ Hộp</v>
          </cell>
          <cell r="F26" t="str">
            <v>Test</v>
          </cell>
          <cell r="I26">
            <v>2940</v>
          </cell>
          <cell r="J26">
            <v>3000</v>
          </cell>
          <cell r="K26">
            <v>3000</v>
          </cell>
          <cell r="L26">
            <v>4000</v>
          </cell>
          <cell r="M26">
            <v>-1000</v>
          </cell>
          <cell r="N26">
            <v>29400</v>
          </cell>
          <cell r="O26">
            <v>117600000</v>
          </cell>
          <cell r="P26" t="str">
            <v>Test nhanh Cúm A/B</v>
          </cell>
          <cell r="Q26" t="str">
            <v>Influenza A/B Antigen Rapid Test; GS110125C25</v>
          </cell>
          <cell r="R26" t="str">
            <v>IB2400466075</v>
          </cell>
          <cell r="S26" t="str">
            <v>823/QĐ-BVQY103</v>
          </cell>
          <cell r="T26" t="str">
            <v>05/3/2025</v>
          </cell>
          <cell r="U26" t="str">
            <v>Bệnh viện Quân y 103</v>
          </cell>
          <cell r="V26" t="str">
            <v>365 ngày</v>
          </cell>
          <cell r="W26" t="str">
            <v>Công ty Cổ phần Thương mại Thiên Lương</v>
          </cell>
          <cell r="X26" t="str">
            <v>IB2400466075; QĐTT số: 823/QĐ-BVQY103; 05/3/2025; Bệnh viện Quân y 103; 365 ngày</v>
          </cell>
          <cell r="AC26">
            <v>29400</v>
          </cell>
          <cell r="AE26" t="str">
            <v>PP thủ công</v>
          </cell>
          <cell r="AG26" t="str">
            <v>Công ty Cổ phần Thương mại Thiên Lương</v>
          </cell>
          <cell r="AH26">
            <v>29400</v>
          </cell>
          <cell r="AI26">
            <v>0</v>
          </cell>
          <cell r="AJ26">
            <v>0</v>
          </cell>
          <cell r="AK26" t="str">
            <v>Influenza A/B Antigen Rapid Test; GS110125C25</v>
          </cell>
          <cell r="AL26" t="str">
            <v>- Dễ dàng sử dụng (thời gian đọc kết quả xét nghiệm: 0-20 phút).
- Độ nhạy: ≥ 98%%,
- Độ đặc hiệu:≥  98%,
- Dạng khay, có vị trí ghi mã bệnh phẩm, ghi rõ vị trí đọc C, cúm A, cúm B
- Nhiệt độ bảo quản: 2-30 độ C
- Tiêu chuẩn ISO, CE</v>
          </cell>
          <cell r="AM26" t="str">
            <v>VSV</v>
          </cell>
        </row>
        <row r="27">
          <cell r="A27">
            <v>27</v>
          </cell>
          <cell r="B27">
            <v>22</v>
          </cell>
          <cell r="C27" t="str">
            <v>Khay kháng sinh dành cho vi khuẩn Gram âm có colistin</v>
          </cell>
          <cell r="D27" t="str">
            <v>Khay gồm ≥96 giếng, mỗi giếng chứa các kháng sinh ở độ pha loãng thích hợp, sử dụng để xác định nồng độ ức chế tối thiểu của kháng sinh với vi khuẩn bằng phương pháp vi pha loãng</v>
          </cell>
          <cell r="E27" t="str">
            <v>Hộp 10 khay</v>
          </cell>
          <cell r="F27" t="str">
            <v>khay</v>
          </cell>
          <cell r="I27">
            <v>10</v>
          </cell>
          <cell r="J27">
            <v>300</v>
          </cell>
          <cell r="K27">
            <v>300</v>
          </cell>
          <cell r="L27">
            <v>100</v>
          </cell>
          <cell r="M27">
            <v>200</v>
          </cell>
          <cell r="N27">
            <v>263000</v>
          </cell>
          <cell r="O27">
            <v>26300000</v>
          </cell>
          <cell r="P27" t="str">
            <v>Khay kháng sinh dành cho vi khuẩn Gram âm có colistin</v>
          </cell>
          <cell r="Q27" t="str">
            <v>SENSITITRE DKMGN; DKMGN</v>
          </cell>
          <cell r="R27" t="str">
            <v>IB2400466075</v>
          </cell>
          <cell r="S27" t="str">
            <v>823/QĐ-BVQY103</v>
          </cell>
          <cell r="T27" t="str">
            <v>05/3/2025</v>
          </cell>
          <cell r="U27" t="str">
            <v>Bệnh viện Quân y 103</v>
          </cell>
          <cell r="V27" t="str">
            <v>365 ngày</v>
          </cell>
          <cell r="W27" t="str">
            <v>Công ty TNHH Thiết bị Khoa học Việt Anh</v>
          </cell>
          <cell r="X27" t="str">
            <v>IB2400466075; QĐTT số: 823/QĐ-BVQY103; 05/3/2025; Bệnh viện Quân y 103; 365 ngày</v>
          </cell>
          <cell r="AC27">
            <v>263000</v>
          </cell>
          <cell r="AE27" t="str">
            <v>PP thủ công</v>
          </cell>
          <cell r="AG27" t="str">
            <v>Công ty TNHH Thiết bị Khoa học Việt Anh</v>
          </cell>
          <cell r="AH27">
            <v>263000</v>
          </cell>
          <cell r="AI27">
            <v>0</v>
          </cell>
          <cell r="AJ27">
            <v>0</v>
          </cell>
          <cell r="AK27" t="str">
            <v>SENSITITRE DKMGN; DKMGN</v>
          </cell>
          <cell r="AM27" t="str">
            <v>VSV</v>
          </cell>
        </row>
        <row r="28">
          <cell r="A28">
            <v>28</v>
          </cell>
          <cell r="B28">
            <v>23</v>
          </cell>
          <cell r="C28" t="str">
            <v>Khay kháng sinh đồ với 4 kháng sinh dành cho vi khuẩn đa kháng</v>
          </cell>
          <cell r="D28" t="str">
            <v>Khay gồm ≥96 giếng, mỗi giếng chứa các kháng sinh ở độ pha loãng thích hợp, sử dụng để xác định nồng độ ức chế tối thiểu của 4 kháng sinh Colistin, Piperacillin/tazobactam, Ceftolozane/tazobactam, Ceftazidime/avibactam, Meropenem bằng phương pháp vi pha loãng</v>
          </cell>
          <cell r="E28" t="str">
            <v>Hộp 10 khay</v>
          </cell>
          <cell r="F28" t="str">
            <v>khay</v>
          </cell>
          <cell r="I28">
            <v>10</v>
          </cell>
          <cell r="J28">
            <v>300</v>
          </cell>
          <cell r="K28">
            <v>300</v>
          </cell>
          <cell r="L28">
            <v>200</v>
          </cell>
          <cell r="M28">
            <v>100</v>
          </cell>
          <cell r="N28">
            <v>263000</v>
          </cell>
          <cell r="O28">
            <v>52600000</v>
          </cell>
          <cell r="P28" t="str">
            <v>Khay kháng sinh đồ với 4 kháng sinh dành cho vi khuẩn đa kháng</v>
          </cell>
          <cell r="Q28" t="str">
            <v>SENSITITRE EURGNCOL; EURGNCOL</v>
          </cell>
          <cell r="R28" t="str">
            <v>IB2400466075</v>
          </cell>
          <cell r="S28" t="str">
            <v>823/QĐ-BVQY103</v>
          </cell>
          <cell r="T28" t="str">
            <v>05/3/2025</v>
          </cell>
          <cell r="U28" t="str">
            <v>Bệnh viện Quân y 103</v>
          </cell>
          <cell r="V28" t="str">
            <v>365 ngày</v>
          </cell>
          <cell r="W28" t="str">
            <v>Công ty TNHH Thiết bị Khoa học Việt Anh</v>
          </cell>
          <cell r="X28" t="str">
            <v>IB2400466075; QĐTT số: 823/QĐ-BVQY103; 05/3/2025; Bệnh viện Quân y 103; 365 ngày</v>
          </cell>
          <cell r="AC28">
            <v>263000</v>
          </cell>
          <cell r="AE28" t="str">
            <v>PP thủ công</v>
          </cell>
          <cell r="AG28" t="str">
            <v>Công ty TNHH Thiết bị Khoa học Việt Anh</v>
          </cell>
          <cell r="AH28">
            <v>263000</v>
          </cell>
          <cell r="AI28">
            <v>0</v>
          </cell>
          <cell r="AJ28">
            <v>0</v>
          </cell>
          <cell r="AK28" t="str">
            <v>SENSITITRE EURGNCOL; EURGNCOL</v>
          </cell>
          <cell r="AM28" t="str">
            <v>VSV</v>
          </cell>
        </row>
        <row r="29">
          <cell r="A29">
            <v>29</v>
          </cell>
          <cell r="B29">
            <v>24</v>
          </cell>
          <cell r="C29" t="str">
            <v>Khay kháng sinh đồ với colistin</v>
          </cell>
          <cell r="D29" t="str">
            <v>Khay gồm ≥96 giếng, mỗi giếng chứa colistin ở độ pha loãng thích hợp, sử dụng để xác định nồng độ ức chế tối thiểu của colistin với vi khuẩn bằng phương pháp vi pha loãng</v>
          </cell>
          <cell r="E29" t="str">
            <v>Hộp 10 khay</v>
          </cell>
          <cell r="F29" t="str">
            <v>khay</v>
          </cell>
          <cell r="I29">
            <v>10</v>
          </cell>
          <cell r="J29">
            <v>50</v>
          </cell>
          <cell r="K29">
            <v>50</v>
          </cell>
          <cell r="L29">
            <v>50</v>
          </cell>
          <cell r="M29">
            <v>0</v>
          </cell>
          <cell r="N29">
            <v>263000</v>
          </cell>
          <cell r="O29">
            <v>13150000</v>
          </cell>
          <cell r="P29" t="str">
            <v>Khay kháng sinh đồ với colistin</v>
          </cell>
          <cell r="Q29" t="str">
            <v>SENSITITRE FRCOL; FRCOL</v>
          </cell>
          <cell r="R29" t="str">
            <v>IB2400466075</v>
          </cell>
          <cell r="S29" t="str">
            <v>823/QĐ-BVQY103</v>
          </cell>
          <cell r="T29" t="str">
            <v>05/3/2025</v>
          </cell>
          <cell r="U29" t="str">
            <v>Bệnh viện Quân y 103</v>
          </cell>
          <cell r="V29" t="str">
            <v>365 ngày</v>
          </cell>
          <cell r="W29" t="str">
            <v>Công ty TNHH Thiết bị Khoa học Việt Anh</v>
          </cell>
          <cell r="X29" t="str">
            <v>IB2400466075; QĐTT số: 823/QĐ-BVQY103; 05/3/2025; Bệnh viện Quân y 103; 365 ngày</v>
          </cell>
          <cell r="AC29">
            <v>263000</v>
          </cell>
          <cell r="AE29" t="str">
            <v>PP thủ công</v>
          </cell>
          <cell r="AG29" t="str">
            <v>Công ty TNHH Thiết bị Khoa học Việt Anh</v>
          </cell>
          <cell r="AH29">
            <v>263000</v>
          </cell>
          <cell r="AI29">
            <v>0</v>
          </cell>
          <cell r="AJ29">
            <v>0</v>
          </cell>
          <cell r="AK29" t="str">
            <v>SENSITITRE FRCOL; FRCOL</v>
          </cell>
          <cell r="AM29" t="str">
            <v>VSV</v>
          </cell>
        </row>
        <row r="30">
          <cell r="A30">
            <v>30</v>
          </cell>
          <cell r="B30">
            <v>25</v>
          </cell>
          <cell r="C30" t="str">
            <v>Môi trường canh thang Mueller Hinton có điều chỉnh cation và bổ sung đệm TES</v>
          </cell>
          <cell r="D30" t="str">
            <v>Canh thang Mueller-Hilton có điều chỉnh cation và bổ sung đệm TES cho chuẩn bị huyền phù vi khuẩn làm kháng sinh đồ
Ống ≥ 11ml</v>
          </cell>
          <cell r="E30" t="str">
            <v>Hộp/100 ống x 11 ml</v>
          </cell>
          <cell r="F30" t="str">
            <v>ống</v>
          </cell>
          <cell r="I30">
            <v>100</v>
          </cell>
          <cell r="J30">
            <v>1100</v>
          </cell>
          <cell r="K30">
            <v>1100</v>
          </cell>
          <cell r="L30">
            <v>400</v>
          </cell>
          <cell r="M30">
            <v>700</v>
          </cell>
          <cell r="N30">
            <v>36840</v>
          </cell>
          <cell r="O30">
            <v>14736000</v>
          </cell>
          <cell r="P30" t="str">
            <v>Môi trường canh thang Mueller Hinton có điều chỉnh cation và bổ sung đệm TES</v>
          </cell>
          <cell r="Q30" t="str">
            <v>Môi trường canh thang cho nuôi cấy vi khuẩn T3462; T3462</v>
          </cell>
          <cell r="R30" t="str">
            <v>IB2400466075</v>
          </cell>
          <cell r="S30" t="str">
            <v>823/QĐ-BVQY103</v>
          </cell>
          <cell r="T30" t="str">
            <v>05/3/2025</v>
          </cell>
          <cell r="U30" t="str">
            <v>Bệnh viện Quân y 103</v>
          </cell>
          <cell r="V30" t="str">
            <v>365 ngày</v>
          </cell>
          <cell r="W30" t="str">
            <v>Công ty TNHH Thiết bị Khoa học Việt Anh</v>
          </cell>
          <cell r="X30" t="str">
            <v>IB2400466075; QĐTT số: 823/QĐ-BVQY103; 05/3/2025; Bệnh viện Quân y 103; 365 ngày</v>
          </cell>
          <cell r="AC30">
            <v>36840</v>
          </cell>
          <cell r="AE30" t="str">
            <v>PP thủ công</v>
          </cell>
          <cell r="AG30" t="str">
            <v>Công ty TNHH Thiết bị Khoa học Việt Anh</v>
          </cell>
          <cell r="AH30">
            <v>36840</v>
          </cell>
          <cell r="AI30">
            <v>0</v>
          </cell>
          <cell r="AJ30">
            <v>0</v>
          </cell>
          <cell r="AK30" t="str">
            <v>Môi trường canh thang cho nuôi cấy vi khuẩn T3462; T3462</v>
          </cell>
          <cell r="AM30" t="str">
            <v>VSV</v>
          </cell>
        </row>
        <row r="31">
          <cell r="A31">
            <v>31</v>
          </cell>
          <cell r="B31">
            <v>26</v>
          </cell>
          <cell r="C31" t="str">
            <v>Hóa chất kiểm tra xét nghiệm CMV IgG</v>
          </cell>
          <cell r="D31" t="str">
            <v xml:space="preserve">Hóa chất kiểm chuẩn xét nghiệm CMV IgG bằng phương pháp miễn dịch điện hóa phát quang, thành phần bao gồm 08 cặp chứng âm, chứng dương như sau: 
 ▪ 8 chai, mỗi chai chứa ≥1.0 mL huyết thanh chứng.  Huyết thanh người, dương tính yếu với kháng thể CMV IgG (khoảng 1.5 U/mL); chất bảo quản.
 ▪ 8 chai, mỗi chai chứa ≥1.0 mL huyết thanh chứng. Huyết thanh người, dương tính với kháng thể CMV IgG (khoảng 25 U/mL); chất bảo quản. </v>
          </cell>
          <cell r="E31" t="str">
            <v>16 x 1.0 ml</v>
          </cell>
          <cell r="F31" t="str">
            <v>Hộp</v>
          </cell>
          <cell r="I31">
            <v>3</v>
          </cell>
          <cell r="J31">
            <v>2</v>
          </cell>
          <cell r="K31">
            <v>2</v>
          </cell>
          <cell r="L31">
            <v>2</v>
          </cell>
          <cell r="M31">
            <v>0</v>
          </cell>
          <cell r="N31">
            <v>2802445</v>
          </cell>
          <cell r="O31">
            <v>5604890</v>
          </cell>
          <cell r="P31" t="str">
            <v>Hóa chất kiểm tra xét nghiệm CMV IgG</v>
          </cell>
          <cell r="Q31" t="str">
            <v>PreciControl CMV IgG; 04784600190</v>
          </cell>
          <cell r="R31" t="str">
            <v>IB2400466075</v>
          </cell>
          <cell r="S31" t="str">
            <v>823/QĐ-BVQY103</v>
          </cell>
          <cell r="T31" t="str">
            <v>05/3/2025</v>
          </cell>
          <cell r="U31" t="str">
            <v>Bệnh viện Quân y 103</v>
          </cell>
          <cell r="V31" t="str">
            <v>365 ngày</v>
          </cell>
          <cell r="W31" t="str">
            <v>Công ty cổ phần thiết bị y tế Thành An</v>
          </cell>
          <cell r="X31" t="str">
            <v>IB2400466075; QĐTT số: 823/QĐ-BVQY103; 05/3/2025; Bệnh viện Quân y 103; 365 ngày</v>
          </cell>
          <cell r="AC31">
            <v>2802445</v>
          </cell>
          <cell r="AE31" t="str">
            <v>Cobas e411</v>
          </cell>
          <cell r="AF31" t="str">
            <v>Máy đặt</v>
          </cell>
          <cell r="AG31" t="str">
            <v>Công ty cổ phần thiết bị y tế Thành An</v>
          </cell>
          <cell r="AH31">
            <v>2802445</v>
          </cell>
          <cell r="AI31">
            <v>0</v>
          </cell>
          <cell r="AJ31">
            <v>0</v>
          </cell>
          <cell r="AK31" t="str">
            <v>PreciControl CMV IgG; 04784600190</v>
          </cell>
          <cell r="AL31" t="str">
            <v>▪ PC CMVIGM1: 8 chai, mỗi chai chứa ≥1.0 mL huyết thanh chứng. Huyết thanh người, âm tính với kháng thể IgM kháng CMV; chất bảo quản.
 ▪ PC CMVIGM2: 8 chai, mỗi chai chứa  ≥1.0 mL huyết thanh chứng. Huyết thanh người, dương tính với kháng thể IgM kháng CMV, đệm
 HEPES, pH  ≥7.4; albumin bò; chất bảo quản.</v>
          </cell>
          <cell r="AM31" t="str">
            <v>VSV</v>
          </cell>
        </row>
        <row r="32">
          <cell r="A32">
            <v>32</v>
          </cell>
          <cell r="B32">
            <v>27</v>
          </cell>
          <cell r="C32" t="str">
            <v>Hóa chất xét nghiệm CMV IgG</v>
          </cell>
          <cell r="D32" t="str">
            <v>Sử dụng cho xét nghiệm thuộc phương pháp miễn dịch điện hóa phát quang. Gồm bộ thuốc thử chính cho xét nghiệm CMV IgG, mẫu chuẩn âm tính, mẫu chuẩn dương tính có thành phần sau:
- 1 chai: Vi hạt phủ Streptavidin ≥0.72 mg/mL; chất bảo quản.
- 1 chai: Kháng nguyên đặc hiệu CMV đánh dấu biotin , ≥ 400 µg/L, đệm MES ≥50 mmol/L, pH ≥6.5; chất bảo quản.
- 1 chai: Kháng nguyên đặc hiệu CMV  đánh dấu phức hợp ruthenium ≥ 400 µg/L; đệm MES ≥50 mmol/L, pH ≥6.5; chất bảo quản.</v>
          </cell>
          <cell r="E32" t="str">
            <v>100 test</v>
          </cell>
          <cell r="F32" t="str">
            <v>Test</v>
          </cell>
          <cell r="I32">
            <v>2352</v>
          </cell>
          <cell r="J32">
            <v>600</v>
          </cell>
          <cell r="K32">
            <v>600</v>
          </cell>
          <cell r="L32">
            <v>1000</v>
          </cell>
          <cell r="M32">
            <v>-400</v>
          </cell>
          <cell r="N32">
            <v>48951</v>
          </cell>
          <cell r="O32">
            <v>48951000</v>
          </cell>
          <cell r="P32" t="str">
            <v>Hóa chất xét nghiệm CMV IgG</v>
          </cell>
          <cell r="Q32" t="str">
            <v>Elecsys CMV IgG; 09118543190</v>
          </cell>
          <cell r="R32" t="str">
            <v>IB2400466075</v>
          </cell>
          <cell r="S32" t="str">
            <v>823/QĐ-BVQY103</v>
          </cell>
          <cell r="T32" t="str">
            <v>05/3/2025</v>
          </cell>
          <cell r="U32" t="str">
            <v>Bệnh viện Quân y 103</v>
          </cell>
          <cell r="V32" t="str">
            <v>365 ngày</v>
          </cell>
          <cell r="W32" t="str">
            <v>Công ty cổ phần thiết bị y tế Thành An</v>
          </cell>
          <cell r="X32" t="str">
            <v>IB2400466075; QĐTT số: 823/QĐ-BVQY103; 05/3/2025; Bệnh viện Quân y 103; 365 ngày</v>
          </cell>
          <cell r="AC32">
            <v>48951</v>
          </cell>
          <cell r="AE32" t="str">
            <v>Cobas e411</v>
          </cell>
          <cell r="AF32" t="str">
            <v>Máy đặt</v>
          </cell>
          <cell r="AG32" t="str">
            <v>Công ty cổ phần thiết bị y tế Thành An</v>
          </cell>
          <cell r="AH32">
            <v>48951</v>
          </cell>
          <cell r="AI32">
            <v>0</v>
          </cell>
          <cell r="AJ32">
            <v>0</v>
          </cell>
          <cell r="AK32" t="str">
            <v>Elecsys CMV IgG; 09118543190</v>
          </cell>
          <cell r="AM32" t="str">
            <v>VSV</v>
          </cell>
        </row>
        <row r="33">
          <cell r="A33">
            <v>33</v>
          </cell>
          <cell r="B33">
            <v>28</v>
          </cell>
          <cell r="C33" t="str">
            <v>Hóa chất kiểm tra xét nghiệm CMV IgM</v>
          </cell>
          <cell r="D33" t="str">
            <v xml:space="preserve">Hóa chất kiểm chuẩn xét nghiệm CMV IgM bằng phương pháp miễn dịch điện hóa phát quang, thành phần bao gồm 08 cặp chứng âm, chứng dương như sau:
 ▪8 chai, mỗi chai chứa ≥1.0 mL huyết thanh chứng. Huyết thanh người, âm tính với kháng thể CMV IgM; chất bảo quản.
 ▪ 8 chai, mỗi chai chứa ≥1.0 mL huyết thanh chứng. Huyết thanh người, dương tính với kháng thể CMV IgM, đệm HEPES, pH ≥7.4; albumin bò; chất bảo quản. </v>
          </cell>
          <cell r="E33" t="str">
            <v>16 x 1.0 ml</v>
          </cell>
          <cell r="F33" t="str">
            <v>Hộp</v>
          </cell>
          <cell r="I33">
            <v>5</v>
          </cell>
          <cell r="J33">
            <v>2</v>
          </cell>
          <cell r="K33">
            <v>2</v>
          </cell>
          <cell r="L33">
            <v>2</v>
          </cell>
          <cell r="M33">
            <v>0</v>
          </cell>
          <cell r="N33">
            <v>2802445</v>
          </cell>
          <cell r="O33">
            <v>5604890</v>
          </cell>
          <cell r="P33" t="str">
            <v>Hóa chất kiểm tra xét nghiệm CMV IgM</v>
          </cell>
          <cell r="Q33" t="str">
            <v>PreciControl CMV IgM; 04784626190</v>
          </cell>
          <cell r="R33" t="str">
            <v>IB2400466075</v>
          </cell>
          <cell r="S33" t="str">
            <v>823/QĐ-BVQY103</v>
          </cell>
          <cell r="T33" t="str">
            <v>05/3/2025</v>
          </cell>
          <cell r="U33" t="str">
            <v>Bệnh viện Quân y 103</v>
          </cell>
          <cell r="V33" t="str">
            <v>365 ngày</v>
          </cell>
          <cell r="W33" t="str">
            <v>Công ty cổ phần thiết bị y tế Thành An</v>
          </cell>
          <cell r="X33" t="str">
            <v>IB2400466075; QĐTT số: 823/QĐ-BVQY103; 05/3/2025; Bệnh viện Quân y 103; 365 ngày</v>
          </cell>
          <cell r="AC33">
            <v>2802445</v>
          </cell>
          <cell r="AE33" t="str">
            <v>Cobas e411</v>
          </cell>
          <cell r="AF33" t="str">
            <v>Máy đặt</v>
          </cell>
          <cell r="AG33" t="str">
            <v>Công ty cổ phần thiết bị y tế Thành An</v>
          </cell>
          <cell r="AH33">
            <v>2802445</v>
          </cell>
          <cell r="AI33">
            <v>0</v>
          </cell>
          <cell r="AJ33">
            <v>0</v>
          </cell>
          <cell r="AK33" t="str">
            <v>PreciControl CMV IgM; 04784626190</v>
          </cell>
          <cell r="AM33" t="str">
            <v>VSV</v>
          </cell>
        </row>
        <row r="34">
          <cell r="A34">
            <v>34</v>
          </cell>
          <cell r="B34">
            <v>29</v>
          </cell>
          <cell r="C34" t="str">
            <v>Hóa chất xét nghiệm CMV IgM</v>
          </cell>
          <cell r="D34" t="str">
            <v>Sử dụng cho xét nghiệm thuộc phương pháp miễn dịch điện hóa phát quang. Gồm bộ thuốc thử chính cho xét nghiệm CMV IgM, mẫu chuẩn âm tính, mẫu chuẩn dương tính có thành phần sau:
- 1 chai: Vi hạt phủ Streptavidin ≥0.72 mg/mL; chất bảo quản.
- 1 chai: Kháng thể đơn dòng kháng IgM người đánh dấu biotin ≥ 500 µg/L; đệm MES ≥50 mmol/L, pH ≥6.5; chất bảo quản.
- 1 chai: Kháng nguyên đặc hiệu CMV  đánh dấu phức hợp ruthenium ≥ 50 µg/L; đệm MES ≥50 mmol/L, pH ≥5.5; chất bảo quản.</v>
          </cell>
          <cell r="E34" t="str">
            <v>100 test</v>
          </cell>
          <cell r="F34" t="str">
            <v>Test</v>
          </cell>
          <cell r="I34">
            <v>2352</v>
          </cell>
          <cell r="J34">
            <v>800</v>
          </cell>
          <cell r="K34">
            <v>800</v>
          </cell>
          <cell r="L34">
            <v>1000</v>
          </cell>
          <cell r="M34">
            <v>-200</v>
          </cell>
          <cell r="N34">
            <v>73427</v>
          </cell>
          <cell r="O34">
            <v>73427000</v>
          </cell>
          <cell r="P34" t="str">
            <v>Hóa chất xét nghiệm CMV IgM</v>
          </cell>
          <cell r="Q34" t="str">
            <v>Elecsys CMV IgM; 04784618190</v>
          </cell>
          <cell r="R34" t="str">
            <v>IB2400466075</v>
          </cell>
          <cell r="S34" t="str">
            <v>823/QĐ-BVQY103</v>
          </cell>
          <cell r="T34" t="str">
            <v>05/3/2025</v>
          </cell>
          <cell r="U34" t="str">
            <v>Bệnh viện Quân y 103</v>
          </cell>
          <cell r="V34" t="str">
            <v>365 ngày</v>
          </cell>
          <cell r="W34" t="str">
            <v>Công ty cổ phần thiết bị y tế Thành An</v>
          </cell>
          <cell r="X34" t="str">
            <v>IB2400466075; QĐTT số: 823/QĐ-BVQY103; 05/3/2025; Bệnh viện Quân y 103; 365 ngày</v>
          </cell>
          <cell r="AC34">
            <v>73427</v>
          </cell>
          <cell r="AE34" t="str">
            <v>Cobas e411</v>
          </cell>
          <cell r="AF34" t="str">
            <v>Máy đặt</v>
          </cell>
          <cell r="AG34" t="str">
            <v>Công ty cổ phần thiết bị y tế Thành An</v>
          </cell>
          <cell r="AH34">
            <v>73427</v>
          </cell>
          <cell r="AI34">
            <v>0</v>
          </cell>
          <cell r="AJ34">
            <v>0</v>
          </cell>
          <cell r="AK34" t="str">
            <v>Elecsys CMV IgM; 04784618190</v>
          </cell>
          <cell r="AL34" t="str">
            <v>M: Vi hạt phủ Streptavidin ≥0.72 mg/mL; chất bảo quản.
 R1: Kháng thể đơn dòng kháng IgM người đánh dấu biotin (chuột) &gt; 500 µg/L; đệm MES ≥50 mmol/L, pH ≥6.5; chất bảo quản.
 R2: Kháng nguyên đặc hiệu CMV (tái tổ hợp, E. coli) đánh dấu phức hợp ruthenium &gt; 50 µg/L; đệm MES ≥50 mmol/L, pH ≥5.5; chất bảo quản.</v>
          </cell>
          <cell r="AM34" t="str">
            <v>VSV</v>
          </cell>
        </row>
        <row r="35">
          <cell r="A35">
            <v>35</v>
          </cell>
          <cell r="B35">
            <v>30</v>
          </cell>
          <cell r="C35" t="str">
            <v>Hóa chất kiểm tra xét nghiệm Anti HBC IgM</v>
          </cell>
          <cell r="D35" t="str">
            <v xml:space="preserve">Hóa chất kiểm chuẩn Anti HBc IgM ồm 08 cặp chứng âm, chứng dương, bằng phương pháp miễn dịch điện hóa phát quang, thành phần bao gồm:
▪ 8 chai, mỗi chai chứa ≥1.0 mL huyết thanh chứng. Huyết thanh người, âm tính với kháng thể IgM kháng HBc; chất bảo quản.
▪ 8 chai, mỗi chai chứa ≥1.0 mL huyết thanh chứng. Kháng thể IgM kháng HBc (người) ≥ 130 U/mL (đơn vị ViệnPaul‑Ehrlich) trong huyết thanh người; chất bảo quản.
</v>
          </cell>
          <cell r="E35" t="str">
            <v>16 x 1 ml</v>
          </cell>
          <cell r="F35" t="str">
            <v>Hộp</v>
          </cell>
          <cell r="I35">
            <v>4</v>
          </cell>
          <cell r="J35">
            <v>2</v>
          </cell>
          <cell r="K35">
            <v>2</v>
          </cell>
          <cell r="L35">
            <v>2</v>
          </cell>
          <cell r="M35">
            <v>0</v>
          </cell>
          <cell r="N35">
            <v>2851396</v>
          </cell>
          <cell r="O35">
            <v>5702792</v>
          </cell>
          <cell r="P35" t="str">
            <v>Hóa chất kiểm tra xét nghiệm Anti HBC IgM</v>
          </cell>
          <cell r="Q35" t="str">
            <v>PreciControl Anti-HBc IgM; 11876333122</v>
          </cell>
          <cell r="R35" t="str">
            <v>IB2400466075</v>
          </cell>
          <cell r="S35" t="str">
            <v>823/QĐ-BVQY103</v>
          </cell>
          <cell r="T35" t="str">
            <v>05/3/2025</v>
          </cell>
          <cell r="U35" t="str">
            <v>Bệnh viện Quân y 103</v>
          </cell>
          <cell r="V35" t="str">
            <v>365 ngày</v>
          </cell>
          <cell r="W35" t="str">
            <v>Công ty cổ phần thiết bị y tế Thành An</v>
          </cell>
          <cell r="X35" t="str">
            <v>IB2400466075; QĐTT số: 823/QĐ-BVQY103; 05/3/2025; Bệnh viện Quân y 103; 365 ngày</v>
          </cell>
          <cell r="AC35">
            <v>2851396</v>
          </cell>
          <cell r="AE35" t="str">
            <v>Cobas e411</v>
          </cell>
          <cell r="AF35" t="str">
            <v>Máy đặt</v>
          </cell>
          <cell r="AG35" t="str">
            <v>Công ty cổ phần thiết bị y tế Thành An</v>
          </cell>
          <cell r="AH35">
            <v>2851396</v>
          </cell>
          <cell r="AI35">
            <v>0</v>
          </cell>
          <cell r="AJ35">
            <v>0</v>
          </cell>
          <cell r="AK35" t="str">
            <v>PreciControl Anti-HBc IgM; 11876333122</v>
          </cell>
        </row>
        <row r="36">
          <cell r="A36">
            <v>36</v>
          </cell>
          <cell r="B36">
            <v>31</v>
          </cell>
          <cell r="C36" t="str">
            <v>Hóa chất xét nghiệm Anti HBc IgM</v>
          </cell>
          <cell r="D36" t="str">
            <v>Sử dụng cho xét nghiệm thuộc phương pháp miễn dịch điện hóa phát quang. Gồm bộ thuốc thử chính cho xét nghiệm HBc IgM, mẫu chuẩn âm tính, mẫu chuẩn dương tính có thành phần sau:
- 1 chai: Vi hạt phủ Streptavidin ≥0.72 mg/mL; chất bảo quản.
- 1 chai: Kháng thể kháng Fdγ người (cừu) ≥ 0.05 mg/mL; đệm phosphate ≥100 mmol/L, pH ≥7.4; chất bảo quản.
-  1 chai: Kháng thể đơn dòng kháng IgM người đánh dấu biotin (chuột); HBcAg đánh dấu phức hợp ruthenium; đệm phosphate , pH ≥7.4; chất bảo quản.</v>
          </cell>
          <cell r="E36" t="str">
            <v>100 test</v>
          </cell>
          <cell r="F36" t="str">
            <v>Test</v>
          </cell>
          <cell r="I36">
            <v>1372</v>
          </cell>
          <cell r="J36">
            <v>1000</v>
          </cell>
          <cell r="K36">
            <v>1000</v>
          </cell>
          <cell r="L36">
            <v>800</v>
          </cell>
          <cell r="M36">
            <v>200</v>
          </cell>
          <cell r="N36">
            <v>61189</v>
          </cell>
          <cell r="O36">
            <v>48951200</v>
          </cell>
          <cell r="P36" t="str">
            <v>Hóa chất xét nghiệm Anti HBc IgM</v>
          </cell>
          <cell r="Q36" t="str">
            <v>Elecsys Anti-HBc IgM; 11820567122</v>
          </cell>
          <cell r="R36" t="str">
            <v>IB2400466075</v>
          </cell>
          <cell r="S36" t="str">
            <v>823/QĐ-BVQY103</v>
          </cell>
          <cell r="T36" t="str">
            <v>05/3/2025</v>
          </cell>
          <cell r="U36" t="str">
            <v>Bệnh viện Quân y 103</v>
          </cell>
          <cell r="V36" t="str">
            <v>365 ngày</v>
          </cell>
          <cell r="W36" t="str">
            <v>Công ty cổ phần thiết bị y tế Thành An</v>
          </cell>
          <cell r="X36" t="str">
            <v>IB2400466075; QĐTT số: 823/QĐ-BVQY103; 05/3/2025; Bệnh viện Quân y 103; 365 ngày</v>
          </cell>
          <cell r="AC36">
            <v>61189</v>
          </cell>
          <cell r="AE36" t="str">
            <v>Cobas e411</v>
          </cell>
          <cell r="AF36" t="str">
            <v>Máy đặt</v>
          </cell>
          <cell r="AG36" t="str">
            <v>Công ty cổ phần thiết bị y tế Thành An</v>
          </cell>
          <cell r="AH36">
            <v>61189</v>
          </cell>
          <cell r="AI36">
            <v>0</v>
          </cell>
          <cell r="AJ36">
            <v>0</v>
          </cell>
          <cell r="AK36" t="str">
            <v>Elecsys Anti-HBc IgM; 11820567122</v>
          </cell>
          <cell r="AL36" t="str">
            <v>M; Vi hạt phủ Streptavidin ≥0.72 mg/mL; chất bảo quản.
 R1: Thuốc thử tiền xử lý mẫu: Kháng thể kháng Fdγ người (cừu) &gt; 0.05 mg/mL; đệm phosphate ≥100 mmol/L, pH ≥7.4; chất bảo quản.
 R2: Kháng thể đơn dòng kháng IgM người đánh dấu biotin (chuột) &gt; 600 ng/mL; HBcAg (E. coli, rDNA), đánh dấu phức hợp ruthenium &gt; 200 ng/mL; đệm phosphate ≥100 mmol/L, pH ≥7.4; chất bảo quản.</v>
          </cell>
          <cell r="AM36" t="str">
            <v>VSV</v>
          </cell>
        </row>
        <row r="37">
          <cell r="A37">
            <v>37</v>
          </cell>
          <cell r="B37">
            <v>32</v>
          </cell>
          <cell r="C37" t="str">
            <v>Hóa chất kiểm tra xét nghiệm Anti HBc</v>
          </cell>
          <cell r="D37" t="str">
            <v xml:space="preserve">Hóa chất kiểm chuẩn Anti HBC  bằng phương pháp miễn dịch điện hóa phát quang, thành phần bao gồm 08 cặp chứng âm, chứng dương như sau:
▪  8 chai: mỗi chai chứa ≥1.3 mL huyết thanh chứng. Huyết thanh người, âm tính với kháng thể kháng HBc; chất bảo quản. 
▪ 8 chai, mỗi chai chứa ≥ 1.3 mL huyết thanh chứng. Kháng thể kháng HBc (người) khoảng 1 U/mL trong huyết thanh người; chất bảo quản. </v>
          </cell>
          <cell r="E37" t="str">
            <v>16 x 1.3 ml</v>
          </cell>
          <cell r="F37" t="str">
            <v>Hộp</v>
          </cell>
          <cell r="I37">
            <v>3</v>
          </cell>
          <cell r="J37">
            <v>2</v>
          </cell>
          <cell r="K37">
            <v>2</v>
          </cell>
          <cell r="L37">
            <v>2</v>
          </cell>
          <cell r="M37">
            <v>0</v>
          </cell>
          <cell r="N37">
            <v>1713285</v>
          </cell>
          <cell r="O37">
            <v>3426570</v>
          </cell>
          <cell r="P37" t="str">
            <v>Hóa chất kiểm tra xét nghiệm Anti HBc</v>
          </cell>
          <cell r="Q37" t="str">
            <v>PreciControl Anti-HBc II; 04927931190</v>
          </cell>
          <cell r="R37" t="str">
            <v>IB2400466075</v>
          </cell>
          <cell r="S37" t="str">
            <v>823/QĐ-BVQY103</v>
          </cell>
          <cell r="T37" t="str">
            <v>05/3/2025</v>
          </cell>
          <cell r="U37" t="str">
            <v>Bệnh viện Quân y 103</v>
          </cell>
          <cell r="V37" t="str">
            <v>365 ngày</v>
          </cell>
          <cell r="W37" t="str">
            <v>Công ty cổ phần thiết bị y tế Thành An</v>
          </cell>
          <cell r="X37" t="str">
            <v>IB2400466075; QĐTT số: 823/QĐ-BVQY103; 05/3/2025; Bệnh viện Quân y 103; 365 ngày</v>
          </cell>
          <cell r="AC37">
            <v>1713285</v>
          </cell>
          <cell r="AE37" t="str">
            <v>Cobas e411</v>
          </cell>
          <cell r="AF37" t="str">
            <v>Máy đặt</v>
          </cell>
          <cell r="AG37" t="str">
            <v>Công ty cổ phần thiết bị y tế Thành An</v>
          </cell>
          <cell r="AH37">
            <v>1713285</v>
          </cell>
          <cell r="AI37">
            <v>0</v>
          </cell>
          <cell r="AJ37">
            <v>0</v>
          </cell>
          <cell r="AK37" t="str">
            <v>PreciControl Anti-HBc II; 04927931190</v>
          </cell>
          <cell r="AL37" t="str">
            <v>▪ PC A‑HBCII 1: 8 chai, mỗi chai chứa ≥1.3 mL huyết thanh chứng. Huyết thanh người, âm tính với kháng thể kháng HBc; chất bảo quản.
 ▪ PC A‑HBCII 2: 8 chai, mỗi chai chứa ≥1.3 mL huyết thanh chứng. Kháng thể kháng HBc (người) khoảng ≥1 U/mL trong huyết thanh người; chất bảo quản.</v>
          </cell>
          <cell r="AM37" t="str">
            <v>VSV</v>
          </cell>
        </row>
        <row r="38">
          <cell r="A38">
            <v>38</v>
          </cell>
          <cell r="B38">
            <v>33</v>
          </cell>
          <cell r="C38" t="str">
            <v>Hóa chất xét nghiệm Anti HBc</v>
          </cell>
          <cell r="D38" t="str">
            <v>Sử dụng cho xét nghiệm thuộc phương pháp miễn dịch điện hóa phát quang. Gồm bộ thuốc thử chính cho xét nghiệm Anti HBc, mẫu chuẩn âm tính, mẫu chuẩn dương tính có thành phẩn như sau:
- 1 chai: Vi hạt phủ Streptavidin ≥0.72 mg/mL; chất bảo quản.
- 1 chai: 1,4‑dithiothreitol ≥110 mmol/L; đệm citrate ≥50 mmol/L.
- 1 chai: HBcAg ≥ 25 ng/mL; đệm phosphate ≥100 mmol/L, pH ≥7.4; chất bảo quản.
- 1 chai: Kháng thể đơn dòng kháng HBc đánh dấu biotin (chuột) ; kháng thể đơn dòng kháng HBc (chuột) đánh dấu phức hợp ruthenium; đệm phosphate , pH ≥7.4; chất bảo quản.</v>
          </cell>
          <cell r="E38" t="str">
            <v>100 test</v>
          </cell>
          <cell r="F38" t="str">
            <v>Test</v>
          </cell>
          <cell r="I38">
            <v>1470</v>
          </cell>
          <cell r="J38">
            <v>500</v>
          </cell>
          <cell r="K38">
            <v>500</v>
          </cell>
          <cell r="L38">
            <v>800</v>
          </cell>
          <cell r="M38">
            <v>-300</v>
          </cell>
          <cell r="N38">
            <v>44056</v>
          </cell>
          <cell r="O38">
            <v>35244800</v>
          </cell>
          <cell r="P38" t="str">
            <v>Hóa chất xét nghiệm Anti HBc</v>
          </cell>
          <cell r="Q38" t="str">
            <v>Elecsys Anti-HBc II; 09014918190</v>
          </cell>
          <cell r="R38" t="str">
            <v>IB2400466075</v>
          </cell>
          <cell r="S38" t="str">
            <v>823/QĐ-BVQY103</v>
          </cell>
          <cell r="T38" t="str">
            <v>05/3/2025</v>
          </cell>
          <cell r="U38" t="str">
            <v>Bệnh viện Quân y 103</v>
          </cell>
          <cell r="V38" t="str">
            <v>365 ngày</v>
          </cell>
          <cell r="W38" t="str">
            <v>Công ty cổ phần thiết bị y tế Thành An</v>
          </cell>
          <cell r="X38" t="str">
            <v>IB2400466075; QĐTT số: 823/QĐ-BVQY103; 05/3/2025; Bệnh viện Quân y 103; 365 ngày</v>
          </cell>
          <cell r="AC38">
            <v>44056</v>
          </cell>
          <cell r="AE38" t="str">
            <v>Cobas e411</v>
          </cell>
          <cell r="AF38" t="str">
            <v>Máy đặt</v>
          </cell>
          <cell r="AG38" t="str">
            <v>Công ty cổ phần thiết bị y tế Thành An</v>
          </cell>
          <cell r="AH38">
            <v>44056</v>
          </cell>
          <cell r="AI38">
            <v>0</v>
          </cell>
          <cell r="AJ38">
            <v>0</v>
          </cell>
          <cell r="AK38" t="str">
            <v>Elecsys Anti-HBc II; 09014918190</v>
          </cell>
          <cell r="AM38" t="str">
            <v>VSV</v>
          </cell>
        </row>
        <row r="39">
          <cell r="A39">
            <v>39</v>
          </cell>
          <cell r="B39">
            <v>34</v>
          </cell>
          <cell r="C39" t="str">
            <v>Hóa chất kiểm tra xét nghiệm Anti HBE</v>
          </cell>
          <cell r="D39" t="str">
            <v>Hóa chất kiểm chuẩn xét nghiệmAnti Hbe bằng phương pháp miễn dịch điện hóa phát quang, thành phần bao gồm 08 cặp chứng âm, chứng dương như sau:
▪ 8 chai, mỗi chai chứa ≥1.3 mL huyết thanh chứng. Huyết thanh người, âm tính với kháng thể kháng HBe; chất bảo quản.
▪ 8 chai, mỗi chai chứa ≥1.3 mL huyết thanh chứng. Kháng thể kháng HBe (người) khoảng 0.25 IU/mL trong huyết thanh người; chất bảo quản.</v>
          </cell>
          <cell r="E39" t="str">
            <v>16 x 1.3 ml</v>
          </cell>
          <cell r="F39" t="str">
            <v>Hộp</v>
          </cell>
          <cell r="I39">
            <v>5</v>
          </cell>
          <cell r="J39">
            <v>4</v>
          </cell>
          <cell r="K39">
            <v>4</v>
          </cell>
          <cell r="L39">
            <v>4</v>
          </cell>
          <cell r="M39">
            <v>0</v>
          </cell>
          <cell r="N39">
            <v>1223775</v>
          </cell>
          <cell r="O39">
            <v>4895100</v>
          </cell>
          <cell r="P39" t="str">
            <v>Hóa chất kiểm tra xét nghiệm Anti HBE</v>
          </cell>
          <cell r="Q39" t="str">
            <v>PreciControl Anti-HBe; 11876384122</v>
          </cell>
          <cell r="R39" t="str">
            <v>IB2400466075</v>
          </cell>
          <cell r="S39" t="str">
            <v>823/QĐ-BVQY103</v>
          </cell>
          <cell r="T39" t="str">
            <v>05/3/2025</v>
          </cell>
          <cell r="U39" t="str">
            <v>Bệnh viện Quân y 103</v>
          </cell>
          <cell r="V39" t="str">
            <v>365 ngày</v>
          </cell>
          <cell r="W39" t="str">
            <v>Công ty cổ phần thiết bị y tế Thành An</v>
          </cell>
          <cell r="X39" t="str">
            <v>IB2400466075; QĐTT số: 823/QĐ-BVQY103; 05/3/2025; Bệnh viện Quân y 103; 365 ngày</v>
          </cell>
          <cell r="AC39">
            <v>1223775</v>
          </cell>
          <cell r="AE39" t="str">
            <v>Cobas e411</v>
          </cell>
          <cell r="AF39" t="str">
            <v>Máy đặt</v>
          </cell>
          <cell r="AG39" t="str">
            <v>Công ty cổ phần thiết bị y tế Thành An</v>
          </cell>
          <cell r="AH39">
            <v>1223775</v>
          </cell>
          <cell r="AI39">
            <v>0</v>
          </cell>
          <cell r="AJ39">
            <v>0</v>
          </cell>
          <cell r="AK39" t="str">
            <v>PreciControl Anti-HBe; 11876384122</v>
          </cell>
          <cell r="AM39" t="str">
            <v>VSV</v>
          </cell>
        </row>
        <row r="40">
          <cell r="A40">
            <v>40</v>
          </cell>
          <cell r="B40">
            <v>35</v>
          </cell>
          <cell r="C40" t="str">
            <v>Hóa chất xét nghiệm Anti Hbe</v>
          </cell>
          <cell r="D40" t="str">
            <v>Sử dụng cho xét nghiệm thuộc phương pháp miễn dịch điện hóa phát quang. Gồm bộ thuốc thử chính cho xét nghiệm Anti HBe, mẫu chuẩn âm tính, mẫu chuẩn dương tính có thành phần sau:
- 1 chai: Vi hạt phủ streptavidin ≥0.72 mg/mL; chất bảo quản.
- 1 chai: HBeAg ≥ 7 ng/mL; đệm HEPESb ≥36 mmol/L, pH ≥7.4; chất bảo quản.
- 1 chai: Kháng thể đơn dòng kháng ‑HBe đánh dấu biotin (chuột); kháng thể đơn dòng kháng ‑HBe (chuột) đánh dấu phức hợp ruthenium; đệm HEPES ≥36 mmol/L, pH ≥7.4; chất bảo quản.</v>
          </cell>
          <cell r="E40" t="str">
            <v>100 test</v>
          </cell>
          <cell r="F40" t="str">
            <v>Test</v>
          </cell>
          <cell r="I40">
            <v>5733</v>
          </cell>
          <cell r="J40">
            <v>500</v>
          </cell>
          <cell r="K40">
            <v>500</v>
          </cell>
          <cell r="L40">
            <v>2000</v>
          </cell>
          <cell r="M40">
            <v>-1500</v>
          </cell>
          <cell r="N40">
            <v>51399</v>
          </cell>
          <cell r="O40">
            <v>102798000</v>
          </cell>
          <cell r="P40" t="str">
            <v>Hóa chất xét nghiệm Anti Hbe</v>
          </cell>
          <cell r="Q40" t="str">
            <v>Elecsys Anti-HBe; 11820613122</v>
          </cell>
          <cell r="R40" t="str">
            <v>IB2400466075</v>
          </cell>
          <cell r="S40" t="str">
            <v>823/QĐ-BVQY103</v>
          </cell>
          <cell r="T40" t="str">
            <v>05/3/2025</v>
          </cell>
          <cell r="U40" t="str">
            <v>Bệnh viện Quân y 103</v>
          </cell>
          <cell r="V40" t="str">
            <v>365 ngày</v>
          </cell>
          <cell r="W40" t="str">
            <v>Công ty cổ phần thiết bị y tế Thành An</v>
          </cell>
          <cell r="X40" t="str">
            <v>IB2400466075; QĐTT số: 823/QĐ-BVQY103; 05/3/2025; Bệnh viện Quân y 103; 365 ngày</v>
          </cell>
          <cell r="AC40">
            <v>51399</v>
          </cell>
          <cell r="AE40" t="str">
            <v>Cobas e411</v>
          </cell>
          <cell r="AF40" t="str">
            <v>Máy đặt</v>
          </cell>
          <cell r="AG40" t="str">
            <v>Công ty cổ phần thiết bị y tế Thành An</v>
          </cell>
          <cell r="AH40">
            <v>51399</v>
          </cell>
          <cell r="AI40">
            <v>0</v>
          </cell>
          <cell r="AJ40">
            <v>0</v>
          </cell>
          <cell r="AK40" t="str">
            <v>Elecsys Anti-HBe; 11820613122</v>
          </cell>
          <cell r="AM40" t="str">
            <v>VSV</v>
          </cell>
        </row>
        <row r="41">
          <cell r="A41">
            <v>41</v>
          </cell>
          <cell r="B41">
            <v>36</v>
          </cell>
          <cell r="C41" t="str">
            <v>Hóa chất kiểm tra xét nghiệm HBeAg</v>
          </cell>
          <cell r="D41" t="str">
            <v>Hóa chất kiểm chuẩn xét nghiệm HBeAg bằng phương pháp miễn dịch điện hóa phát quang, thành phần bao gồm 08 cặp chứng âm, chứng dương như sau:
▪ 8 chai, mỗi chai chứa ≥1.3 mL huyết thanh chứng. Huyết thanh người, âm tính với HBeAg; chất bảo quản.
▪ 8 chai, mỗi chai chứa ≥1.3 mL huyết thanh chứng HBeAg (E. coli, rDNA) khoảng 2.5 IU/mL trong đệm HEPESa), pH ≥7.4; chất bảo quản.</v>
          </cell>
          <cell r="E41" t="str">
            <v>16 x 1.3 ml</v>
          </cell>
          <cell r="F41" t="str">
            <v>Hộp</v>
          </cell>
          <cell r="I41">
            <v>4</v>
          </cell>
          <cell r="J41">
            <v>4</v>
          </cell>
          <cell r="K41">
            <v>4</v>
          </cell>
          <cell r="L41">
            <v>4</v>
          </cell>
          <cell r="M41">
            <v>0</v>
          </cell>
          <cell r="N41">
            <v>1223775</v>
          </cell>
          <cell r="O41">
            <v>4895100</v>
          </cell>
          <cell r="P41" t="str">
            <v>Hóa chất kiểm tra xét nghiệm HBeAg</v>
          </cell>
          <cell r="Q41" t="str">
            <v>PreciControl HBeAg; 11876376122</v>
          </cell>
          <cell r="R41" t="str">
            <v>IB2400466075</v>
          </cell>
          <cell r="S41" t="str">
            <v>823/QĐ-BVQY103</v>
          </cell>
          <cell r="T41" t="str">
            <v>05/3/2025</v>
          </cell>
          <cell r="U41" t="str">
            <v>Bệnh viện Quân y 103</v>
          </cell>
          <cell r="V41" t="str">
            <v>365 ngày</v>
          </cell>
          <cell r="W41" t="str">
            <v>Công ty cổ phần thiết bị y tế Thành An</v>
          </cell>
          <cell r="X41" t="str">
            <v>IB2400466075; QĐTT số: 823/QĐ-BVQY103; 05/3/2025; Bệnh viện Quân y 103; 365 ngày</v>
          </cell>
          <cell r="AC41">
            <v>1223775</v>
          </cell>
          <cell r="AE41" t="str">
            <v>Cobas e411</v>
          </cell>
          <cell r="AF41" t="str">
            <v>Máy đặt</v>
          </cell>
          <cell r="AG41" t="str">
            <v>Công ty cổ phần thiết bị y tế Thành An</v>
          </cell>
          <cell r="AH41">
            <v>1223775</v>
          </cell>
          <cell r="AI41">
            <v>0</v>
          </cell>
          <cell r="AJ41">
            <v>0</v>
          </cell>
          <cell r="AK41" t="str">
            <v>PreciControl HBeAg; 11876376122</v>
          </cell>
          <cell r="AM41" t="str">
            <v>VSV</v>
          </cell>
        </row>
        <row r="42">
          <cell r="A42">
            <v>42</v>
          </cell>
          <cell r="B42">
            <v>37</v>
          </cell>
          <cell r="C42" t="str">
            <v>Hóa chất xét nghiệm HBeAg</v>
          </cell>
          <cell r="D42" t="str">
            <v>Sử dụng cho xét nghiệm thuộc phương pháp miễn dịch điện hóa phát quang. Gồm bộ thuốc thử chính cho xét nghiệm  HBeAg, mẫu chuẩn âm tính, mẫu chuẩn dương tính có thành phần sau:
- 1 chai: Vi hạt phủ Streptavidin ≥0.72 mg/mL; chất bảo quản.
- 1 chai: Kháng thể đơn dòng kháng HBeAg đánh dấu biotin ≥0.8 mg/L; đệm TRIS ≥50 mmol/L, pH ≥7.4; chất bảo quản.
- 1 chai: Kháng thể đơn dòng kháng HBeAg đánh dấu phức hợp uthenium ≥ 0.3 mg/L; đệm TRIS ≥50 mmol/L, pH ≥7.4; chất bảo quản.</v>
          </cell>
          <cell r="E42" t="str">
            <v>100 test</v>
          </cell>
          <cell r="F42" t="str">
            <v>Test</v>
          </cell>
          <cell r="I42">
            <v>6468</v>
          </cell>
          <cell r="J42">
            <v>500</v>
          </cell>
          <cell r="K42">
            <v>500</v>
          </cell>
          <cell r="L42">
            <v>2000</v>
          </cell>
          <cell r="M42">
            <v>-1500</v>
          </cell>
          <cell r="N42">
            <v>51399</v>
          </cell>
          <cell r="O42">
            <v>102798000</v>
          </cell>
          <cell r="P42" t="str">
            <v>Hóa chất xét nghiệm HBeAg</v>
          </cell>
          <cell r="Q42" t="str">
            <v>Elecsys HBeAg; 11820583122</v>
          </cell>
          <cell r="R42" t="str">
            <v>IB2400466075</v>
          </cell>
          <cell r="S42" t="str">
            <v>823/QĐ-BVQY103</v>
          </cell>
          <cell r="T42" t="str">
            <v>05/3/2025</v>
          </cell>
          <cell r="U42" t="str">
            <v>Bệnh viện Quân y 103</v>
          </cell>
          <cell r="V42" t="str">
            <v>365 ngày</v>
          </cell>
          <cell r="W42" t="str">
            <v>Công ty cổ phần thiết bị y tế Thành An</v>
          </cell>
          <cell r="X42" t="str">
            <v>IB2400466075; QĐTT số: 823/QĐ-BVQY103; 05/3/2025; Bệnh viện Quân y 103; 365 ngày</v>
          </cell>
          <cell r="AC42">
            <v>51399</v>
          </cell>
          <cell r="AE42" t="str">
            <v>Cobas e411</v>
          </cell>
          <cell r="AF42" t="str">
            <v>Máy đặt</v>
          </cell>
          <cell r="AG42" t="str">
            <v>Công ty cổ phần thiết bị y tế Thành An</v>
          </cell>
          <cell r="AH42">
            <v>51399</v>
          </cell>
          <cell r="AI42">
            <v>0</v>
          </cell>
          <cell r="AJ42">
            <v>0</v>
          </cell>
          <cell r="AK42" t="str">
            <v>Elecsys HBeAg; 11820583122</v>
          </cell>
          <cell r="AM42" t="str">
            <v>VSV</v>
          </cell>
        </row>
        <row r="43">
          <cell r="A43">
            <v>43</v>
          </cell>
          <cell r="B43">
            <v>38</v>
          </cell>
          <cell r="C43" t="str">
            <v>Hóa chất kiểm tra xét nghiệm Anti HBs</v>
          </cell>
          <cell r="D43" t="str">
            <v xml:space="preserve">Hóa chất kiểm chuẩn xét nghiệm Anti HBs bằng phương pháp miễn dịch điện hóa phát quang, thành phần bao gồm 08 cặp chứng âm, chứng dương như sau:
▪ 8 chai, mỗi chai chứa ≥1.3 mL huyết thanh chứng. Huyết thanh người, âm tính với kháng thể kháng HBs; chất bảoquản
▪ 8 chai, mỗi chai chứa ≥1.3 mL huyết thanh chứng. Kháng thể kháng HBs (người) khoảng 100 IU/L trong huyết thanh người; chất bảo quản. </v>
          </cell>
          <cell r="E43" t="str">
            <v>16 x 1.3 ml</v>
          </cell>
          <cell r="F43" t="str">
            <v>Hộp</v>
          </cell>
          <cell r="I43">
            <v>4</v>
          </cell>
          <cell r="J43">
            <v>2</v>
          </cell>
          <cell r="K43">
            <v>2</v>
          </cell>
          <cell r="L43">
            <v>2</v>
          </cell>
          <cell r="M43">
            <v>0</v>
          </cell>
          <cell r="N43">
            <v>1713285</v>
          </cell>
          <cell r="O43">
            <v>3426570</v>
          </cell>
          <cell r="P43" t="str">
            <v>Hóa chất kiểm tra xét nghiệm Anti HBs</v>
          </cell>
          <cell r="Q43" t="str">
            <v>PreciControl Anti-HBs; 11876317122</v>
          </cell>
          <cell r="R43" t="str">
            <v>IB2400466075</v>
          </cell>
          <cell r="S43" t="str">
            <v>823/QĐ-BVQY103</v>
          </cell>
          <cell r="T43" t="str">
            <v>05/3/2025</v>
          </cell>
          <cell r="U43" t="str">
            <v>Bệnh viện Quân y 103</v>
          </cell>
          <cell r="V43" t="str">
            <v>365 ngày</v>
          </cell>
          <cell r="W43" t="str">
            <v>Công ty cổ phần thiết bị y tế Thành An</v>
          </cell>
          <cell r="X43" t="str">
            <v>IB2400466075; QĐTT số: 823/QĐ-BVQY103; 05/3/2025; Bệnh viện Quân y 103; 365 ngày</v>
          </cell>
          <cell r="AC43">
            <v>1713285</v>
          </cell>
          <cell r="AE43" t="str">
            <v>Cobas e411</v>
          </cell>
          <cell r="AF43" t="str">
            <v>Máy đặt</v>
          </cell>
          <cell r="AG43" t="str">
            <v>Công ty cổ phần thiết bị y tế Thành An</v>
          </cell>
          <cell r="AH43">
            <v>1713285</v>
          </cell>
          <cell r="AI43">
            <v>0</v>
          </cell>
          <cell r="AJ43">
            <v>0</v>
          </cell>
          <cell r="AK43" t="str">
            <v>PreciControl Anti-HBs; 11876317122</v>
          </cell>
          <cell r="AM43" t="str">
            <v>VSV</v>
          </cell>
        </row>
        <row r="44">
          <cell r="A44">
            <v>44</v>
          </cell>
          <cell r="B44">
            <v>39</v>
          </cell>
          <cell r="C44" t="str">
            <v>Hóa chất xét nghiệm Anti HBs</v>
          </cell>
          <cell r="D44" t="str">
            <v>Sử dụng cho xét nghiệm thuộc phương pháp miễn dịch điện hóa phát quang. Gồm bộ thuốc thử chính cho xét nghiệm Anti HBs, mẫu chuẩn âm tính, mẫu chuẩn dương tính có thành phần sau:
 - 1 chai: Vi hạt phủ streptavidin ≥0.72 mg/mL; chất bảo quản.
 - 1 chai: HBsAg đánh dấu biotin, ≥ 0.5 mg/L; đệm MESb ≥85 mmol/L, pH ≥6.5; chất bảo quản.
 - 1 chai: HBsAg  đánh dấu phức hợp ruthenium ≥ 0.3 mg/L; đệm MES ≥85 mmol/L, pH ≥6.5; chất bảo quản.</v>
          </cell>
          <cell r="E44" t="str">
            <v>100 test</v>
          </cell>
          <cell r="F44" t="str">
            <v>Test</v>
          </cell>
          <cell r="I44">
            <v>1568</v>
          </cell>
          <cell r="J44">
            <v>1000</v>
          </cell>
          <cell r="K44">
            <v>1000</v>
          </cell>
          <cell r="L44">
            <v>1500</v>
          </cell>
          <cell r="M44">
            <v>-500</v>
          </cell>
          <cell r="N44">
            <v>26923</v>
          </cell>
          <cell r="O44">
            <v>40384500</v>
          </cell>
          <cell r="P44" t="str">
            <v>Hóa chất xét nghiệm Anti HBs</v>
          </cell>
          <cell r="Q44" t="str">
            <v>Elecsys Anti-HBs II; 08498598190</v>
          </cell>
          <cell r="R44" t="str">
            <v>IB2400466075</v>
          </cell>
          <cell r="S44" t="str">
            <v>823/QĐ-BVQY103</v>
          </cell>
          <cell r="T44" t="str">
            <v>05/3/2025</v>
          </cell>
          <cell r="U44" t="str">
            <v>Bệnh viện Quân y 103</v>
          </cell>
          <cell r="V44" t="str">
            <v>365 ngày</v>
          </cell>
          <cell r="W44" t="str">
            <v>Công ty cổ phần thiết bị y tế Thành An</v>
          </cell>
          <cell r="X44" t="str">
            <v>IB2400466075; QĐTT số: 823/QĐ-BVQY103; 05/3/2025; Bệnh viện Quân y 103; 365 ngày</v>
          </cell>
          <cell r="AC44">
            <v>26923</v>
          </cell>
          <cell r="AE44" t="str">
            <v>Cobas e411</v>
          </cell>
          <cell r="AF44" t="str">
            <v>Máy đặt</v>
          </cell>
          <cell r="AG44" t="str">
            <v>Công ty cổ phần thiết bị y tế Thành An</v>
          </cell>
          <cell r="AH44">
            <v>1713285</v>
          </cell>
          <cell r="AI44">
            <v>-0.98428574346941688</v>
          </cell>
          <cell r="AJ44">
            <v>-2529543000</v>
          </cell>
          <cell r="AK44" t="str">
            <v>Elecsys Anti-HBs II; 08498598190</v>
          </cell>
          <cell r="AL44" t="str">
            <v>▪ PC A‑HBS1: 8 chai, mỗi chai chứa ≥1.3 mL huyết thanh chứng. Huyết thanh người, âm tính với kháng thể kháng HBs; chất bảo quản.
 ▪ PC A‑HBS2: 8 chai, mỗi chai chứa  ≥1.3 mL huyết thanh chứng. Kháng thể kháng HBs (người) khoảng  ≥100 IU/L trong huyết thanh người; chất bảo quản.</v>
          </cell>
          <cell r="AM44" t="str">
            <v>VSV</v>
          </cell>
        </row>
        <row r="45">
          <cell r="A45">
            <v>45</v>
          </cell>
          <cell r="B45">
            <v>40</v>
          </cell>
          <cell r="C45" t="str">
            <v>Hóa chất kiểm tra xét nghiệm định tính HBsAg</v>
          </cell>
          <cell r="D45" t="str">
            <v>Hóa chất kiểm chuẩn xét nghiệm HBsAg bằng phương pháp miễn dịch điện hóa phát quang, thành phần bao gồm 08 cặp chứng âm, chứng dương như sau:
▪ 8 chai, mỗi chai chứa ≥1.3 mL huyết thanh chứng. Huyết thanh người, âm tính với HBsAg; chất bảo quản
▪ 8 chai, mỗi chai chứa ≥1.3 mL huyết thanh chứng HBsAg (người) khoảng 0.2 IU/mL trong huyết thanh người; chất bảoquản.</v>
          </cell>
          <cell r="E45" t="str">
            <v>16 x 1.3 ml</v>
          </cell>
          <cell r="F45" t="str">
            <v>Hộp</v>
          </cell>
          <cell r="I45">
            <v>7</v>
          </cell>
          <cell r="J45">
            <v>4</v>
          </cell>
          <cell r="K45">
            <v>4</v>
          </cell>
          <cell r="L45">
            <v>4</v>
          </cell>
          <cell r="M45">
            <v>0</v>
          </cell>
          <cell r="N45">
            <v>1713285</v>
          </cell>
          <cell r="O45">
            <v>6853140</v>
          </cell>
          <cell r="P45" t="str">
            <v>Hóa chất kiểm tra xét nghiệm định tính HBsAg</v>
          </cell>
          <cell r="Q45" t="str">
            <v>PreciControl HBsAg II; 04687876190</v>
          </cell>
          <cell r="R45" t="str">
            <v>IB2400466075</v>
          </cell>
          <cell r="S45" t="str">
            <v>823/QĐ-BVQY103</v>
          </cell>
          <cell r="T45" t="str">
            <v>05/3/2025</v>
          </cell>
          <cell r="U45" t="str">
            <v>Bệnh viện Quân y 103</v>
          </cell>
          <cell r="V45" t="str">
            <v>365 ngày</v>
          </cell>
          <cell r="W45" t="str">
            <v>Công ty cổ phần thiết bị y tế Thành An</v>
          </cell>
          <cell r="X45" t="str">
            <v>IB2400466075; QĐTT số: 823/QĐ-BVQY103; 05/3/2025; Bệnh viện Quân y 103; 365 ngày</v>
          </cell>
          <cell r="AC45">
            <v>1713285</v>
          </cell>
          <cell r="AE45" t="str">
            <v>Cobas e411</v>
          </cell>
          <cell r="AF45" t="str">
            <v>Máy đặt</v>
          </cell>
          <cell r="AG45" t="str">
            <v>Công ty cổ phần thiết bị y tế Thành An</v>
          </cell>
          <cell r="AH45">
            <v>1713285</v>
          </cell>
          <cell r="AI45">
            <v>0</v>
          </cell>
          <cell r="AJ45">
            <v>0</v>
          </cell>
          <cell r="AK45" t="str">
            <v>PreciControl HBsAg II; 04687876190</v>
          </cell>
        </row>
        <row r="46">
          <cell r="A46">
            <v>46</v>
          </cell>
          <cell r="B46">
            <v>41</v>
          </cell>
          <cell r="C46" t="str">
            <v>Hóa chất xét nghiệm định tính HBsAg</v>
          </cell>
          <cell r="D46" t="str">
            <v>Sử dụng cho xét nghiệm thuộc phương pháp miễn dịch điện hóa phát quang. Gồm bộ thuốc thử chính cho xét nghiệm  HBsAg, mẫu chuẩn âm tính, mẫu chuẩn dương tính có thành phần sau:
- 1 chai: Vi hạt phủ streptavidin ≥0.72 mg/mL; chất bảo quản.
- 1 chai: Hai kháng thể đơn dòng đặc hiệu kháng HBsAg ≥ 0.5 mg/L; đệm phosphate ≥100 mmol/L, pH ≥7.5; chất bảo quản.
- 1 chai: Kháng thể đơn dòng kháng HBsAg, kháng thể đa dòng kháng HBsAg đánh dấu phức hợp ruthenium ≥ 1.5 mg/L; đệm phosphate ≥100 mmol/L, pH ≥8.0; chất bảo quản.</v>
          </cell>
          <cell r="E46" t="str">
            <v>100 test</v>
          </cell>
          <cell r="F46" t="str">
            <v>Test</v>
          </cell>
          <cell r="I46">
            <v>16464</v>
          </cell>
          <cell r="J46">
            <v>5000</v>
          </cell>
          <cell r="K46">
            <v>5000</v>
          </cell>
          <cell r="L46">
            <v>8000</v>
          </cell>
          <cell r="M46">
            <v>-3000</v>
          </cell>
          <cell r="N46">
            <v>26923</v>
          </cell>
          <cell r="O46">
            <v>215384000</v>
          </cell>
          <cell r="P46" t="str">
            <v>Hóa chất xét nghiệm định tính HBsAg</v>
          </cell>
          <cell r="Q46" t="str">
            <v>Elecsys HBsAg II; 08814856190</v>
          </cell>
          <cell r="R46" t="str">
            <v>IB2400466075</v>
          </cell>
          <cell r="S46" t="str">
            <v>823/QĐ-BVQY103</v>
          </cell>
          <cell r="T46" t="str">
            <v>05/3/2025</v>
          </cell>
          <cell r="U46" t="str">
            <v>Bệnh viện Quân y 103</v>
          </cell>
          <cell r="V46" t="str">
            <v>365 ngày</v>
          </cell>
          <cell r="W46" t="str">
            <v>Công ty cổ phần thiết bị y tế Thành An</v>
          </cell>
          <cell r="X46" t="str">
            <v>IB2400466075; QĐTT số: 823/QĐ-BVQY103; 05/3/2025; Bệnh viện Quân y 103; 365 ngày</v>
          </cell>
          <cell r="AC46">
            <v>26923</v>
          </cell>
          <cell r="AE46" t="str">
            <v>Cobas e411</v>
          </cell>
          <cell r="AF46" t="str">
            <v>Máy đặt</v>
          </cell>
          <cell r="AG46" t="str">
            <v>Công ty cổ phần thiết bị y tế Thành An</v>
          </cell>
          <cell r="AH46">
            <v>26923</v>
          </cell>
          <cell r="AI46">
            <v>0</v>
          </cell>
          <cell r="AJ46">
            <v>0</v>
          </cell>
          <cell r="AK46" t="str">
            <v>Elecsys HBsAg II; 08814856190</v>
          </cell>
          <cell r="AM46" t="str">
            <v>VSV</v>
          </cell>
        </row>
        <row r="47">
          <cell r="A47">
            <v>47</v>
          </cell>
          <cell r="B47">
            <v>42</v>
          </cell>
          <cell r="C47" t="str">
            <v>Hóa chất kiểm tra xét nghiệm Anti HCV</v>
          </cell>
          <cell r="D47" t="str">
            <v xml:space="preserve">Hóa chất kiểm chuẩn xét nghiệm Anti HCV bằng phương pháp miễn dịch điện hóa phát quang, thành phần bao gồm 08 cặp chứng âm, chứng dương như sau:
▪ 8 chai, mỗi chai chứa ≥1.3 mL huyết thanh chứng. Huyết thanh người, âm tính với kháng thể kháng HCV; chất bảo quản.
▪ 8 chai, mỗi chai chứa ≥1.3 mL huyết thanh chứng kháng HCV (người) trong huyết thanh người; chất bảo quản.
</v>
          </cell>
          <cell r="E47" t="str">
            <v>16 x 1.3 ml</v>
          </cell>
          <cell r="F47" t="str">
            <v>Hộp</v>
          </cell>
          <cell r="I47">
            <v>5</v>
          </cell>
          <cell r="J47">
            <v>4</v>
          </cell>
          <cell r="K47">
            <v>4</v>
          </cell>
          <cell r="L47">
            <v>4</v>
          </cell>
          <cell r="M47">
            <v>0</v>
          </cell>
          <cell r="N47">
            <v>2325173</v>
          </cell>
          <cell r="O47">
            <v>9300692</v>
          </cell>
          <cell r="P47" t="str">
            <v>Hóa chất kiểm tra xét nghiệm Anti HCV</v>
          </cell>
          <cell r="Q47" t="str">
            <v>PreciControl Anti-HCV; 03290379190</v>
          </cell>
          <cell r="R47" t="str">
            <v>IB2400466075</v>
          </cell>
          <cell r="S47" t="str">
            <v>823/QĐ-BVQY103</v>
          </cell>
          <cell r="T47" t="str">
            <v>05/3/2025</v>
          </cell>
          <cell r="U47" t="str">
            <v>Bệnh viện Quân y 103</v>
          </cell>
          <cell r="V47" t="str">
            <v>365 ngày</v>
          </cell>
          <cell r="W47" t="str">
            <v>Công ty cổ phần thiết bị y tế Thành An</v>
          </cell>
          <cell r="X47" t="str">
            <v>IB2400466075; QĐTT số: 823/QĐ-BVQY103; 05/3/2025; Bệnh viện Quân y 103; 365 ngày</v>
          </cell>
          <cell r="AC47">
            <v>2325173</v>
          </cell>
          <cell r="AE47" t="str">
            <v>Cobas e411</v>
          </cell>
          <cell r="AF47" t="str">
            <v>Máy đặt</v>
          </cell>
          <cell r="AG47" t="str">
            <v>Công ty cổ phần thiết bị y tế Thành An</v>
          </cell>
          <cell r="AH47">
            <v>2325173</v>
          </cell>
          <cell r="AI47">
            <v>0</v>
          </cell>
          <cell r="AJ47">
            <v>0</v>
          </cell>
          <cell r="AK47" t="str">
            <v>PreciControl Anti-HCV; 03290379190</v>
          </cell>
          <cell r="AM47" t="str">
            <v>VSV</v>
          </cell>
        </row>
        <row r="48">
          <cell r="A48">
            <v>48</v>
          </cell>
          <cell r="B48">
            <v>43</v>
          </cell>
          <cell r="C48" t="str">
            <v>Hóa chất xét nghiệm Anti HCV</v>
          </cell>
          <cell r="D48" t="str">
            <v>Sử dụng cho xét nghiệm thuộc phương pháp miễn dịch điện hóa phát quang. Gồm bộ thuốc thử chính cho xét nghiệm Anti HCV, mẫu chuẩn âm tính, mẫu chuẩn dương tính có thành phần sau:
- 1 chai: Vi hạt phủ Streptavidin ≥0.72 mg/mL; chất bảo quản.
- 1 chai: Kháng nguyên đặc hiệu HCV đánh dấu biotin, đệm HEPESb), pH ≥7.4; chất bảo quản.
- 1 chai: Kháng nguyên đặc hiệu HCV đánh dấu phức hợp ruthenium ≥ 0.3 mg/L, đệm HEPES, pH ≥7.4; chất bảo quản.</v>
          </cell>
          <cell r="E48" t="str">
            <v>100 test</v>
          </cell>
          <cell r="F48" t="str">
            <v>Test</v>
          </cell>
          <cell r="I48">
            <v>16464</v>
          </cell>
          <cell r="J48">
            <v>5000</v>
          </cell>
          <cell r="K48">
            <v>5000</v>
          </cell>
          <cell r="L48">
            <v>8000</v>
          </cell>
          <cell r="M48">
            <v>-3000</v>
          </cell>
          <cell r="N48">
            <v>75874</v>
          </cell>
          <cell r="O48">
            <v>606992000</v>
          </cell>
          <cell r="P48" t="str">
            <v>Hóa chất xét nghiệm Anti HCV</v>
          </cell>
          <cell r="Q48" t="str">
            <v>Elecsys Anti-HCV II; 08836981190</v>
          </cell>
          <cell r="R48" t="str">
            <v>IB2400466075</v>
          </cell>
          <cell r="S48" t="str">
            <v>823/QĐ-BVQY103</v>
          </cell>
          <cell r="T48" t="str">
            <v>05/3/2025</v>
          </cell>
          <cell r="U48" t="str">
            <v>Bệnh viện Quân y 103</v>
          </cell>
          <cell r="V48" t="str">
            <v>365 ngày</v>
          </cell>
          <cell r="W48" t="str">
            <v>Công ty cổ phần thiết bị y tế Thành An</v>
          </cell>
          <cell r="X48" t="str">
            <v>IB2400466075; QĐTT số: 823/QĐ-BVQY103; 05/3/2025; Bệnh viện Quân y 103; 365 ngày</v>
          </cell>
          <cell r="AC48">
            <v>75874</v>
          </cell>
          <cell r="AE48" t="str">
            <v>Cobas e411</v>
          </cell>
          <cell r="AF48" t="str">
            <v>Máy đặt</v>
          </cell>
          <cell r="AG48" t="str">
            <v>Công ty cổ phần thiết bị y tế Thành An</v>
          </cell>
          <cell r="AH48">
            <v>75874</v>
          </cell>
          <cell r="AI48">
            <v>0</v>
          </cell>
          <cell r="AJ48">
            <v>0</v>
          </cell>
          <cell r="AK48" t="str">
            <v>Elecsys Anti-HCV II; 08836981190</v>
          </cell>
          <cell r="AM48" t="str">
            <v>VSV</v>
          </cell>
        </row>
        <row r="49">
          <cell r="A49">
            <v>49</v>
          </cell>
          <cell r="B49">
            <v>44</v>
          </cell>
          <cell r="C49" t="str">
            <v>Hóa chất kiểm tra xét nghiệm HIV</v>
          </cell>
          <cell r="D49" t="str">
            <v>Hóa chất kiểm chuẩn xét nghiệm HIV  bằng phương pháp miễn dịch điện hóa phát quang, gồm:
▪ 2 chai, mỗi chai ≥2.0 mL huyết thanh chứng Huyết thanh người, âm tính với HIV (kháng nguyên và kháng thể); chất bảo quản.
▪ 2 chai, mỗi chai ≥2.0 mL huyết thanh chứng Huyết thanh người, dương tính với kháng thể kháng HIV; chất bảo quản.
▪ 2 chai, mỗi chai ≥2.0 mL huyết thanh chứng Kháng nguyên HIV p24 (E. coli, rDNA) trong huyết thanh người; chất bảo quản.</v>
          </cell>
          <cell r="E49" t="str">
            <v>6 x 2.0 ml</v>
          </cell>
          <cell r="F49" t="str">
            <v>Hộp</v>
          </cell>
          <cell r="I49">
            <v>8</v>
          </cell>
          <cell r="J49">
            <v>4</v>
          </cell>
          <cell r="K49">
            <v>4</v>
          </cell>
          <cell r="L49">
            <v>4</v>
          </cell>
          <cell r="M49">
            <v>0</v>
          </cell>
          <cell r="N49">
            <v>3732514</v>
          </cell>
          <cell r="O49">
            <v>14930056</v>
          </cell>
          <cell r="P49" t="str">
            <v>Hóa chất kiểm tra xét nghiệm HIV</v>
          </cell>
          <cell r="Q49" t="str">
            <v>PreciControl HIV Gen II; 06924107190</v>
          </cell>
          <cell r="R49" t="str">
            <v>IB2400466075</v>
          </cell>
          <cell r="S49" t="str">
            <v>823/QĐ-BVQY103</v>
          </cell>
          <cell r="T49" t="str">
            <v>05/3/2025</v>
          </cell>
          <cell r="U49" t="str">
            <v>Bệnh viện Quân y 103</v>
          </cell>
          <cell r="V49" t="str">
            <v>365 ngày</v>
          </cell>
          <cell r="W49" t="str">
            <v>Công ty cổ phần thiết bị y tế Thành An</v>
          </cell>
          <cell r="X49" t="str">
            <v>IB2400466075; QĐTT số: 823/QĐ-BVQY103; 05/3/2025; Bệnh viện Quân y 103; 365 ngày</v>
          </cell>
          <cell r="AC49">
            <v>3732514</v>
          </cell>
          <cell r="AE49" t="str">
            <v>Cobas e411</v>
          </cell>
          <cell r="AF49" t="str">
            <v>Máy đặt</v>
          </cell>
          <cell r="AG49" t="str">
            <v>Công ty cổ phần thiết bị y tế Thành An</v>
          </cell>
          <cell r="AH49">
            <v>3732514</v>
          </cell>
          <cell r="AI49">
            <v>0</v>
          </cell>
          <cell r="AJ49">
            <v>0</v>
          </cell>
          <cell r="AK49" t="str">
            <v>PreciControl HIV Gen II; 06924107190</v>
          </cell>
          <cell r="AL49" t="str">
            <v>▪ PC HIV1: 2 chai, mỗi chai ≥2.0 mL huyết thanh chứng. Huyết thanh người, âm tính với HIV (kháng nguyên và kháng thể); chất bảo quản.
 ▪ PC HIV2: 2 chai, mỗi chai ≥2.0 mL huyết thanh chứng. Huyết thanh người, dương tính với kháng thể kháng HIV; chất bảo quản.
 ▪ PC HIV3: 2 chai, mỗi chai ≥2.0 mL huyết thanh chứng. Kháng nguyên HIV p24 (E. coli, rDNA) trong huyết thanh người; chất bảo quản.</v>
          </cell>
        </row>
        <row r="50">
          <cell r="A50">
            <v>50</v>
          </cell>
          <cell r="B50">
            <v>45</v>
          </cell>
          <cell r="C50" t="str">
            <v>Hóa chất xét nghiệm HIV</v>
          </cell>
          <cell r="D50" t="str">
            <v>Sử dụng cho xét nghiệm thuộc phương pháp miễn dịch điện hóa phát quang. Gồm bộ thuốc thử chính cho xét nghiệm HIVCOMPT, mẫu chuẩn âm tính, mẫu chuẩn dương tính có thành phần sau:
- 1 chai: Vi hạt phủ Streptavidin ≥0.72 mg/mL; chất bảo quản.
- 1 chai: Kháng thể đơn dòng kháng p24 đánh dấu biotin, kháng nguyên tái tổ hợp đặc hiệu HIV‑1/‑2 đánh dấu biotin, peptide đặc hiệu HIV‑1/‑2 đánh dấu biotin ≥ 1.3 mg/L; đệm TRIS ≥50 mmol/L, pH ≥7.5; chất bảo quản.
- 1 chai: Kháng thể đơn dòng kháng p24 , kháng nguyên tái tổ hợp đặc hiệu HIV‑1/‑2, peptide đặc hiệu HIV‑1/‑2 đánh dấu phức hợp ruthenium ≥ 1.5 mg/L; đệm TRIS ≥50 mmol/L, pH ≥7.5; chất bảo quản.</v>
          </cell>
          <cell r="E50" t="str">
            <v>100 test</v>
          </cell>
          <cell r="F50" t="str">
            <v>Test</v>
          </cell>
          <cell r="I50">
            <v>14112</v>
          </cell>
          <cell r="J50">
            <v>9000</v>
          </cell>
          <cell r="K50">
            <v>9000</v>
          </cell>
          <cell r="L50">
            <v>10000</v>
          </cell>
          <cell r="M50">
            <v>-1000</v>
          </cell>
          <cell r="N50">
            <v>42000</v>
          </cell>
          <cell r="O50">
            <v>420000000</v>
          </cell>
          <cell r="P50" t="str">
            <v>Hóa chất xét nghiệm HIV</v>
          </cell>
          <cell r="Q50" t="str">
            <v>Elecsys HIV combi PT; 08924163190</v>
          </cell>
          <cell r="R50" t="str">
            <v>IB2400466075</v>
          </cell>
          <cell r="S50" t="str">
            <v>823/QĐ-BVQY103</v>
          </cell>
          <cell r="T50" t="str">
            <v>05/3/2025</v>
          </cell>
          <cell r="U50" t="str">
            <v>Bệnh viện Quân y 103</v>
          </cell>
          <cell r="V50" t="str">
            <v>365 ngày</v>
          </cell>
          <cell r="W50" t="str">
            <v>Công ty cổ phần thiết bị y tế Thành An</v>
          </cell>
          <cell r="X50" t="str">
            <v>IB2400466075; QĐTT số: 823/QĐ-BVQY103; 05/3/2025; Bệnh viện Quân y 103; 365 ngày</v>
          </cell>
          <cell r="AC50">
            <v>42000</v>
          </cell>
          <cell r="AE50" t="str">
            <v>Cobas e411</v>
          </cell>
          <cell r="AF50" t="str">
            <v>Máy đặt</v>
          </cell>
          <cell r="AG50" t="str">
            <v>Công ty cổ phần thiết bị y tế Thành An</v>
          </cell>
          <cell r="AH50">
            <v>42000</v>
          </cell>
          <cell r="AI50">
            <v>0</v>
          </cell>
          <cell r="AJ50">
            <v>0</v>
          </cell>
          <cell r="AK50" t="str">
            <v>Elecsys HIV combi PT; 08924163190</v>
          </cell>
          <cell r="AM50" t="str">
            <v>VSV</v>
          </cell>
        </row>
        <row r="51">
          <cell r="A51">
            <v>51</v>
          </cell>
          <cell r="B51">
            <v>46</v>
          </cell>
          <cell r="C51" t="str">
            <v>Cup phản ứng</v>
          </cell>
          <cell r="D51" t="str">
            <v>Cốc bằng nhựa để đựng mẫu. Sử dụng cho xét nghiệm thuộc phương pháp miễn dịch điện hóa phát quang. Hộp ≥3.600 cốc</v>
          </cell>
          <cell r="E51" t="str">
            <v>60 x 60 cái</v>
          </cell>
          <cell r="F51" t="str">
            <v>Hộp</v>
          </cell>
          <cell r="I51">
            <v>7</v>
          </cell>
          <cell r="J51">
            <v>30</v>
          </cell>
          <cell r="K51">
            <v>30</v>
          </cell>
          <cell r="L51">
            <v>30</v>
          </cell>
          <cell r="M51">
            <v>0</v>
          </cell>
          <cell r="N51">
            <v>1603145</v>
          </cell>
          <cell r="O51">
            <v>48094350</v>
          </cell>
          <cell r="P51" t="str">
            <v>Cup phản ứng</v>
          </cell>
          <cell r="Q51" t="str">
            <v>AssayCup ; 11706802001</v>
          </cell>
          <cell r="R51" t="str">
            <v>IB2400466075</v>
          </cell>
          <cell r="S51" t="str">
            <v>823/QĐ-BVQY103</v>
          </cell>
          <cell r="T51" t="str">
            <v>05/3/2025</v>
          </cell>
          <cell r="U51" t="str">
            <v>Bệnh viện Quân y 103</v>
          </cell>
          <cell r="V51" t="str">
            <v>365 ngày</v>
          </cell>
          <cell r="W51" t="str">
            <v>Công ty cổ phần thiết bị y tế Thành An</v>
          </cell>
          <cell r="X51" t="str">
            <v>IB2400466075; QĐTT số: 823/QĐ-BVQY103; 05/3/2025; Bệnh viện Quân y 103; 365 ngày</v>
          </cell>
          <cell r="AC51">
            <v>1603145</v>
          </cell>
          <cell r="AE51" t="str">
            <v>Cobas e411</v>
          </cell>
          <cell r="AF51" t="str">
            <v>Máy đặt</v>
          </cell>
          <cell r="AG51" t="str">
            <v>Công ty cổ phần thiết bị y tế Thành An</v>
          </cell>
          <cell r="AH51">
            <v>1603145</v>
          </cell>
          <cell r="AI51">
            <v>0</v>
          </cell>
          <cell r="AJ51">
            <v>0</v>
          </cell>
          <cell r="AK51" t="str">
            <v>AssayCup ; 11706802001</v>
          </cell>
          <cell r="AL51" t="str">
            <v>Được sử dụng như là vật tư tiêu hao trên máy phân tích miễn dịch</v>
          </cell>
          <cell r="AM51" t="str">
            <v>VSV</v>
          </cell>
        </row>
        <row r="52">
          <cell r="A52">
            <v>52</v>
          </cell>
          <cell r="B52">
            <v>47</v>
          </cell>
          <cell r="C52" t="str">
            <v>Đầu côn hút mẫu</v>
          </cell>
          <cell r="D52" t="str">
            <v>Đầu côn bằng nhựa để hút mẫu. Sử dụng cho xét nghiệm thuộc phương pháp miễn dịch điện hóa phát quang. Hộp ≥ 3.600 cái</v>
          </cell>
          <cell r="E52" t="str">
            <v>30 x 120 cái</v>
          </cell>
          <cell r="F52" t="str">
            <v>Hộp</v>
          </cell>
          <cell r="I52">
            <v>20</v>
          </cell>
          <cell r="J52">
            <v>50</v>
          </cell>
          <cell r="K52">
            <v>50</v>
          </cell>
          <cell r="L52">
            <v>50</v>
          </cell>
          <cell r="M52">
            <v>0</v>
          </cell>
          <cell r="N52">
            <v>1603145</v>
          </cell>
          <cell r="O52">
            <v>80157250</v>
          </cell>
          <cell r="P52" t="str">
            <v>Đầu côn hút mẫu</v>
          </cell>
          <cell r="Q52" t="str">
            <v>AssayTip ; 11706799001</v>
          </cell>
          <cell r="R52" t="str">
            <v>IB2400466075</v>
          </cell>
          <cell r="S52" t="str">
            <v>823/QĐ-BVQY103</v>
          </cell>
          <cell r="T52" t="str">
            <v>05/3/2025</v>
          </cell>
          <cell r="U52" t="str">
            <v>Bệnh viện Quân y 103</v>
          </cell>
          <cell r="V52" t="str">
            <v>365 ngày</v>
          </cell>
          <cell r="W52" t="str">
            <v>Công ty cổ phần thiết bị y tế Thành An</v>
          </cell>
          <cell r="X52" t="str">
            <v>IB2400466075; QĐTT số: 823/QĐ-BVQY103; 05/3/2025; Bệnh viện Quân y 103; 365 ngày</v>
          </cell>
          <cell r="AC52">
            <v>1603145</v>
          </cell>
          <cell r="AE52" t="str">
            <v>Cobas e411</v>
          </cell>
          <cell r="AF52" t="str">
            <v>Máy đặt</v>
          </cell>
          <cell r="AG52" t="str">
            <v>Công ty cổ phần thiết bị y tế Thành An</v>
          </cell>
          <cell r="AH52">
            <v>1603145</v>
          </cell>
          <cell r="AI52">
            <v>0</v>
          </cell>
          <cell r="AJ52">
            <v>0</v>
          </cell>
          <cell r="AK52" t="str">
            <v>AssayTip ; 11706799001</v>
          </cell>
          <cell r="AL52" t="str">
            <v>Được sử dụng như là vật tư tiêu hao trên máy phân tích miễn dịch</v>
          </cell>
          <cell r="AM52" t="str">
            <v>VSV</v>
          </cell>
        </row>
        <row r="53">
          <cell r="A53">
            <v>53</v>
          </cell>
          <cell r="B53">
            <v>48</v>
          </cell>
          <cell r="C53" t="str">
            <v>Dung dịch chất phụ gia</v>
          </cell>
          <cell r="D53" t="str">
            <v>Dung dịch phụ trợ cho vào thùng chứa nước cất trên máy miễn dịch điện hóa phát quang, làm tăng công đoạn rửa giữa các lần hút, cần thiết cho tất cả các xét nghiệm miễn dịch. Thành phần: 2-methyl-2H-isothiazol-3-one, phụ gia. Hộp ≥ 500ml</v>
          </cell>
          <cell r="E53" t="str">
            <v>500 ml</v>
          </cell>
          <cell r="F53" t="str">
            <v>Hộp</v>
          </cell>
          <cell r="I53">
            <v>3</v>
          </cell>
          <cell r="J53">
            <v>35</v>
          </cell>
          <cell r="K53">
            <v>35</v>
          </cell>
          <cell r="L53">
            <v>35</v>
          </cell>
          <cell r="M53">
            <v>0</v>
          </cell>
          <cell r="N53">
            <v>1369404</v>
          </cell>
          <cell r="O53">
            <v>47929140</v>
          </cell>
          <cell r="P53" t="str">
            <v>Dung dịch chất phụ gia</v>
          </cell>
          <cell r="Q53" t="str">
            <v>Elecsys SysWash ; 11930346122</v>
          </cell>
          <cell r="R53" t="str">
            <v>IB2400466075</v>
          </cell>
          <cell r="S53" t="str">
            <v>823/QĐ-BVQY103</v>
          </cell>
          <cell r="T53" t="str">
            <v>05/3/2025</v>
          </cell>
          <cell r="U53" t="str">
            <v>Bệnh viện Quân y 103</v>
          </cell>
          <cell r="V53" t="str">
            <v>365 ngày</v>
          </cell>
          <cell r="W53" t="str">
            <v>Công ty cổ phần thiết bị y tế Thành An</v>
          </cell>
          <cell r="X53" t="str">
            <v>IB2400466075; QĐTT số: 823/QĐ-BVQY103; 05/3/2025; Bệnh viện Quân y 103; 365 ngày</v>
          </cell>
          <cell r="AC53">
            <v>1369404</v>
          </cell>
          <cell r="AE53" t="str">
            <v>Cobas e411</v>
          </cell>
          <cell r="AF53" t="str">
            <v>Máy đặt</v>
          </cell>
          <cell r="AG53" t="str">
            <v>Công ty cổ phần thiết bị y tế Thành An</v>
          </cell>
          <cell r="AH53">
            <v>1369404</v>
          </cell>
          <cell r="AI53">
            <v>0</v>
          </cell>
          <cell r="AJ53">
            <v>0</v>
          </cell>
          <cell r="AK53" t="str">
            <v>Elecsys SysWash ; 11930346122</v>
          </cell>
          <cell r="AL53" t="str">
            <v>Được sử dụng là chất phụ gia cho bình chứa nước cất cho máy phân tích miễn dịch, làm tăng năng suất rửa giữa các bước hút và cần thiết cho các loại xét nghiệm.</v>
          </cell>
          <cell r="AM53" t="str">
            <v>VSV</v>
          </cell>
        </row>
        <row r="54">
          <cell r="A54">
            <v>54</v>
          </cell>
          <cell r="B54">
            <v>49</v>
          </cell>
          <cell r="C54" t="str">
            <v>Dung dịch phản ứng hệ thống</v>
          </cell>
          <cell r="D54" t="str">
            <v>Dung dịch phản ứng hệ thống dùng để phát tín hiệu điện hóa cho xét nghiệm miễn dịch điện hóa phát quang.
Thành phần: Đệm phosphate ≥300 mmol/L; tripropylamine ≥180 mmol/L; chất tẩy ≤ 0.1 %; chất bảo quản;  pH ≥6.8. Hộp ≥ 6 lọ x 380ml</v>
          </cell>
          <cell r="E54" t="str">
            <v>6 x 380 ml</v>
          </cell>
          <cell r="F54" t="str">
            <v>Hộp</v>
          </cell>
          <cell r="I54">
            <v>94</v>
          </cell>
          <cell r="J54">
            <v>80</v>
          </cell>
          <cell r="K54">
            <v>80</v>
          </cell>
          <cell r="L54">
            <v>80</v>
          </cell>
          <cell r="M54">
            <v>0</v>
          </cell>
          <cell r="N54">
            <v>1712061</v>
          </cell>
          <cell r="O54">
            <v>136964880</v>
          </cell>
          <cell r="P54" t="str">
            <v>Dung dịch phản ứng hệ thống</v>
          </cell>
          <cell r="Q54" t="str">
            <v>ProCell ; 11662988122</v>
          </cell>
          <cell r="R54" t="str">
            <v>IB2400466075</v>
          </cell>
          <cell r="S54" t="str">
            <v>823/QĐ-BVQY103</v>
          </cell>
          <cell r="T54" t="str">
            <v>05/3/2025</v>
          </cell>
          <cell r="U54" t="str">
            <v>Bệnh viện Quân y 103</v>
          </cell>
          <cell r="V54" t="str">
            <v>365 ngày</v>
          </cell>
          <cell r="W54" t="str">
            <v>Công ty cổ phần thiết bị y tế Thành An</v>
          </cell>
          <cell r="X54" t="str">
            <v>IB2400466075; QĐTT số: 823/QĐ-BVQY103; 05/3/2025; Bệnh viện Quân y 103; 365 ngày</v>
          </cell>
          <cell r="AC54">
            <v>1712061</v>
          </cell>
          <cell r="AE54" t="str">
            <v>Cobas e411</v>
          </cell>
          <cell r="AF54" t="str">
            <v>Máy đặt</v>
          </cell>
          <cell r="AG54" t="str">
            <v>Công ty cổ phần thiết bị y tế Thành An</v>
          </cell>
          <cell r="AH54">
            <v>1712061</v>
          </cell>
          <cell r="AI54">
            <v>0</v>
          </cell>
          <cell r="AJ54">
            <v>0</v>
          </cell>
          <cell r="AK54" t="str">
            <v>ProCell ; 11662988122</v>
          </cell>
          <cell r="AL54" t="str">
            <v>Đệm phosphate ≥300 mmol/L; tripropylamine  ≥180 mmol/L; chất tẩy ≤ 0.1 %; chất bảo quản; pH  ≥6.8.</v>
          </cell>
          <cell r="AM54" t="str">
            <v>VSV</v>
          </cell>
        </row>
        <row r="55">
          <cell r="A55">
            <v>55</v>
          </cell>
          <cell r="B55">
            <v>50</v>
          </cell>
          <cell r="C55" t="str">
            <v>Hóa chất rửa hệ thống của máy xét nghiệm miễn dịch</v>
          </cell>
          <cell r="D55" t="str">
            <v>Dung dịch hệ thống để làm sạch bộ phận phát hiện của máy phân tích xét nghiệm miễn dịch điện hóa phát quang: làm sạch hệ thống ống và tế bào điện cực sau mỗi lần đo và bảo quản điện cực.
Thành phần: KOH ≥176 mmol/L (tương  ứng  với  pH ≥13.2);  chất tẩy ≤ 1 %. Hộp ≥ 6 lọ 380ml</v>
          </cell>
          <cell r="E55" t="str">
            <v>6 x 380 ml</v>
          </cell>
          <cell r="F55" t="str">
            <v>Hộp</v>
          </cell>
          <cell r="I55">
            <v>94</v>
          </cell>
          <cell r="J55">
            <v>80</v>
          </cell>
          <cell r="K55">
            <v>80</v>
          </cell>
          <cell r="L55">
            <v>80</v>
          </cell>
          <cell r="M55">
            <v>0</v>
          </cell>
          <cell r="N55">
            <v>1712061</v>
          </cell>
          <cell r="O55">
            <v>136964880</v>
          </cell>
          <cell r="P55" t="str">
            <v>Hóa chất rửa hệ thống của máy xét nghiệm miễn dịch</v>
          </cell>
          <cell r="Q55" t="str">
            <v>CleanCell ; 11662970122</v>
          </cell>
          <cell r="R55" t="str">
            <v>IB2400466075</v>
          </cell>
          <cell r="S55" t="str">
            <v>823/QĐ-BVQY103</v>
          </cell>
          <cell r="T55" t="str">
            <v>05/3/2025</v>
          </cell>
          <cell r="U55" t="str">
            <v>Bệnh viện Quân y 103</v>
          </cell>
          <cell r="V55" t="str">
            <v>365 ngày</v>
          </cell>
          <cell r="W55" t="str">
            <v>Công ty cổ phần thiết bị y tế Thành An</v>
          </cell>
          <cell r="X55" t="str">
            <v>IB2400466075; QĐTT số: 823/QĐ-BVQY103; 05/3/2025; Bệnh viện Quân y 103; 365 ngày</v>
          </cell>
          <cell r="AC55">
            <v>1712061</v>
          </cell>
          <cell r="AE55" t="str">
            <v>Cobas e411</v>
          </cell>
          <cell r="AF55" t="str">
            <v>Máy đặt</v>
          </cell>
          <cell r="AG55" t="str">
            <v>Công ty cổ phần thiết bị y tế Thành An</v>
          </cell>
          <cell r="AH55">
            <v>1712061</v>
          </cell>
          <cell r="AI55">
            <v>0</v>
          </cell>
          <cell r="AJ55">
            <v>0</v>
          </cell>
          <cell r="AK55" t="str">
            <v>CleanCell ; 11662970122</v>
          </cell>
          <cell r="AL55" t="str">
            <v>KOH ≥176 mmol/L (tương ứng với pH ≥13.2); chất tẩy ≤ 1 %.</v>
          </cell>
          <cell r="AM55" t="str">
            <v>VSV</v>
          </cell>
        </row>
        <row r="56">
          <cell r="A56">
            <v>56</v>
          </cell>
          <cell r="B56">
            <v>51</v>
          </cell>
          <cell r="C56" t="str">
            <v>Hóa chất xét nghiệm PCT</v>
          </cell>
          <cell r="D56" t="str">
            <v>Sử dụng cho xét nghiệm thuộc phương pháp miễn dịch điện hóa phát quang. Gồm bộ thuốc thử chính cho xét nghiệm PCT (Procalcitonin), mẫu chuẩn, chứng chuẩn có thành phần sau:
- 1 chai: Vi hạt phủ Streptavidin ≥0.72 mg/mL; chất bảo quản.
- 1 chai: Kháng thể đơn dòng kháng PCT đánh dấu biotin  ≥2.0 µg/mL; đệm phosphate ≥95 mmol/L, pH ≥7.5; chất bảo quản.
- 1 chai: Kháng thể đơn dòng kháng PCT đánh dấu phức hợp ruthenium ≥5.6 µg/mL; đệm phosphate ≥95 mmol/L, pH ≥7.5; chất bảo quản.</v>
          </cell>
          <cell r="E56" t="str">
            <v>100 test</v>
          </cell>
          <cell r="F56" t="str">
            <v>Test</v>
          </cell>
          <cell r="I56">
            <v>10290</v>
          </cell>
          <cell r="J56">
            <v>2000</v>
          </cell>
          <cell r="K56">
            <v>2000</v>
          </cell>
          <cell r="L56">
            <v>2000</v>
          </cell>
          <cell r="M56">
            <v>0</v>
          </cell>
          <cell r="N56">
            <v>195804</v>
          </cell>
          <cell r="O56">
            <v>391608000</v>
          </cell>
          <cell r="P56" t="str">
            <v>Hóa chất xét nghiệm PCT</v>
          </cell>
          <cell r="Q56" t="str">
            <v>Elecsys BRAHMS PCT; 09318712190</v>
          </cell>
          <cell r="R56" t="str">
            <v>IB2400466075</v>
          </cell>
          <cell r="S56" t="str">
            <v>823/QĐ-BVQY103</v>
          </cell>
          <cell r="T56" t="str">
            <v>05/3/2025</v>
          </cell>
          <cell r="U56" t="str">
            <v>Bệnh viện Quân y 103</v>
          </cell>
          <cell r="V56" t="str">
            <v>365 ngày</v>
          </cell>
          <cell r="W56" t="str">
            <v>Công ty cổ phần thiết bị y tế Thành An</v>
          </cell>
          <cell r="X56" t="str">
            <v>IB2400466075; QĐTT số: 823/QĐ-BVQY103; 05/3/2025; Bệnh viện Quân y 103; 365 ngày</v>
          </cell>
          <cell r="AC56">
            <v>195804</v>
          </cell>
          <cell r="AE56" t="str">
            <v>Cobas e411</v>
          </cell>
          <cell r="AF56" t="str">
            <v>Máy đặt</v>
          </cell>
          <cell r="AG56" t="str">
            <v>Công ty cổ phần thiết bị y tế Thành An</v>
          </cell>
          <cell r="AH56">
            <v>195804</v>
          </cell>
          <cell r="AI56">
            <v>0</v>
          </cell>
          <cell r="AJ56">
            <v>0</v>
          </cell>
          <cell r="AK56" t="str">
            <v>Elecsys BRAHMS PCT; 09318712190</v>
          </cell>
          <cell r="AM56" t="str">
            <v>VSV</v>
          </cell>
        </row>
        <row r="57">
          <cell r="A57">
            <v>57</v>
          </cell>
          <cell r="B57">
            <v>52</v>
          </cell>
          <cell r="C57" t="str">
            <v>Môi trường Blood Agar Base</v>
          </cell>
          <cell r="D57" t="str">
            <v>Môi trường đa năng không chọn lọc được dùng để tăng sinh các vi khuẩn gây bệnh và không gây bệnh. Có thể bổ sung máu hoặc huyết thanh. 
Khi bổ sung huyết thanh và yếu tố tăng trưởng, môi trường có thể được dùng để nuôi cấy các loài vi sinh vật khó mọc.
Môi trường dạng bột
Thành phần:  'Lab-lemco' powder, Peptone Neutralised, Sodium chloride, agar
pH: 7.3 ± 0.2
Bảo quản: 10-30°C
- Đáp ứng tiêu chuẩn ISO, FDA hoặc tương đương</v>
          </cell>
          <cell r="E57" t="str">
            <v>Hộp/500g</v>
          </cell>
          <cell r="F57" t="str">
            <v>gam</v>
          </cell>
          <cell r="I57">
            <v>5390</v>
          </cell>
          <cell r="J57">
            <v>10000</v>
          </cell>
          <cell r="K57">
            <v>10000</v>
          </cell>
          <cell r="L57">
            <v>10000</v>
          </cell>
          <cell r="M57">
            <v>0</v>
          </cell>
          <cell r="N57">
            <v>1840</v>
          </cell>
          <cell r="O57">
            <v>18400000</v>
          </cell>
          <cell r="P57" t="str">
            <v>Môi trường Blood Agar Base</v>
          </cell>
          <cell r="Q57" t="str">
            <v>AgarCult Blood Agar Base ; BA500</v>
          </cell>
          <cell r="R57" t="str">
            <v>IB2400466075</v>
          </cell>
          <cell r="S57" t="str">
            <v>823/QĐ-BVQY103</v>
          </cell>
          <cell r="T57" t="str">
            <v>05/3/2025</v>
          </cell>
          <cell r="U57" t="str">
            <v>Bệnh viện Quân y 103</v>
          </cell>
          <cell r="V57" t="str">
            <v>365 ngày</v>
          </cell>
          <cell r="W57" t="str">
            <v>Công ty TNHH Thương mại Dịch vụ Alphachem</v>
          </cell>
          <cell r="X57" t="str">
            <v>IB2400466075; QĐTT số: 823/QĐ-BVQY103; 05/3/2025; Bệnh viện Quân y 103; 365 ngày</v>
          </cell>
          <cell r="AC57">
            <v>1840</v>
          </cell>
          <cell r="AE57" t="str">
            <v>PP thủ công</v>
          </cell>
          <cell r="AG57" t="str">
            <v>Công ty TNHH Thương mại Dịch vụ Alphachem</v>
          </cell>
          <cell r="AH57">
            <v>1840</v>
          </cell>
          <cell r="AI57">
            <v>0</v>
          </cell>
          <cell r="AJ57">
            <v>0</v>
          </cell>
          <cell r="AK57" t="str">
            <v>AgarCult Blood Agar Base ; BA500</v>
          </cell>
          <cell r="AL57" t="str">
            <v>Môi trường có mục đích chung không chọn lọc có thể được làm giàu bằng máu hoặc huyết thanh
 Môi trường dạng bột, màu rơm
 Thành phần (g/l): 'Lab-lemco' powder, Peptone Neutralised, Sodium chloride, agar 
 pH: 7.3 ± 0.2</v>
          </cell>
          <cell r="AM57" t="str">
            <v>VSV</v>
          </cell>
        </row>
        <row r="58">
          <cell r="A58">
            <v>58</v>
          </cell>
          <cell r="B58">
            <v>53</v>
          </cell>
          <cell r="C58" t="str">
            <v>Test nhanh phát hiện kháng nguyên bề mặt viêm gan B thế hệ thứ 2</v>
          </cell>
          <cell r="D58" t="str">
            <v>Phát hiện định tính kháng nguyên HBsAg trong mẫu huyết thanh, huyết tương người, phù hợp để sử dụng trên mẫu phụ nữ mang thai. Dạng khay.
- Độ nhạy: 100%; Độ đặc hiệu: 100% 
- Thời gian trả kết quả: 20 phút
- Ngưỡng phát hiện: 1 ng/ml;
- Nhiệt độ bảo quản: 1 – 30 °C
- Không có phản ứng chéo với các mẫu HCV, HAV, CMV, EBV, Parvovirus, HIV, VZV, Syphilis, Rubella, HTLV và HSV.
- Đạt tiêu chuẩn: ISO</v>
          </cell>
          <cell r="E58" t="str">
            <v>25 test/Hộp</v>
          </cell>
          <cell r="F58" t="str">
            <v>Test</v>
          </cell>
          <cell r="I58">
            <v>9800</v>
          </cell>
          <cell r="J58">
            <v>5000</v>
          </cell>
          <cell r="K58">
            <v>5000</v>
          </cell>
          <cell r="L58">
            <v>10000</v>
          </cell>
          <cell r="M58">
            <v>-5000</v>
          </cell>
          <cell r="N58">
            <v>17430</v>
          </cell>
          <cell r="O58">
            <v>174300000</v>
          </cell>
          <cell r="P58" t="str">
            <v>Test nhanh HBsAg (chất keo vàng – kháng thể kháng HBs đơn dòng chuột; Vạch thử : kháng thể kháng HBs đơn dòng chuột; Vạch chứng Immunoglobulin dê kháng chuột)</v>
          </cell>
          <cell r="Q58" t="str">
            <v>Standard ™ Q HBsAg Test; QAHB01B</v>
          </cell>
          <cell r="R58" t="str">
            <v>IB2500101884</v>
          </cell>
          <cell r="S58" t="str">
            <v>KQ2500101884_2504221437</v>
          </cell>
          <cell r="T58" t="str">
            <v>22/4/2025</v>
          </cell>
          <cell r="U58" t="str">
            <v>Trung tâm Y tế Thành phố Hà Tĩnh</v>
          </cell>
          <cell r="V58" t="str">
            <v>12 tháng</v>
          </cell>
          <cell r="W58" t="str">
            <v>Công ty cổ phần y tế AMVGROUP</v>
          </cell>
          <cell r="X58" t="str">
            <v>IB2500101884; QĐTT số: KQ2500101884_2504221437; 22/4/2025; Trung tâm Y tế Thành phố Hà Tĩnh; 12 tháng</v>
          </cell>
          <cell r="AE58" t="str">
            <v>PP thủ công</v>
          </cell>
          <cell r="AG58" t="str">
            <v>Công ty cổ phần y tế AMVGROUP</v>
          </cell>
          <cell r="AH58">
            <v>4100</v>
          </cell>
          <cell r="AI58">
            <v>3.2512195121951217</v>
          </cell>
          <cell r="AJ58">
            <v>133300000</v>
          </cell>
          <cell r="AL58" t="str">
            <v>Phát hiện định tính kháng nguyên bề mặt virus viêm gan B( HBsAg) có mặt trong huyết thanh, huyết tương hoặc máu toàn phần. Không cần dung dịch đệm (lọ Buffer).
Độ nhạy: 100%, độ đặc hiệu: 100% so với CLIA. Ổn định 8 tuần tại 55 +/-1oC . Độ chính xác 100%. Bảo quản: 2-40oC
-Thành phần chính: Vạch thử: kháng thể đơn dòng kháng HBs; Vạch chứng: kháng thể đơn dòng kháng IgY-gà
- Giới hạn phát hiện: ≤0.03125 µg/ml
- Khay thử được đóng gói từng túi nhôm riêng lẻ, có túi hút ẩm; Bộ kit cung cấp bao gồm khay thử và ống pipet nhựa dùng 1 lần.</v>
          </cell>
          <cell r="AM58" t="str">
            <v>VSV</v>
          </cell>
        </row>
        <row r="59">
          <cell r="A59">
            <v>59</v>
          </cell>
          <cell r="B59">
            <v>54</v>
          </cell>
          <cell r="C59" t="str">
            <v>Test phát hiện cúm A, B</v>
          </cell>
          <cell r="D59" t="str">
            <v xml:space="preserve">Phát hiện các kháng nguyên đặc hiệu với virus cúm A và cúm B.
 Độ nhạy: cúm A ≥97 %, cúm B  ≥94%; độ đặc hiệu cúm A  ≥ 97%, cúm B ≥ 97 % (so sánh với phương pháp PCR).
 Mẫu: bệnh phẩm hô hấp (bông phết hầu họng, dịch hầu họng..).
 Sử dụng nguyên lý miễn dịch huỳnh quang. 
 Thời gian đọc kết quả  ≥10 phút, 
 Bảo quản: từ 2-30 độ C
 Hạn dùng  ≥18 tháng kể từ ngày sản xuất.
</v>
          </cell>
          <cell r="E59" t="str">
            <v>25 test/kit</v>
          </cell>
          <cell r="F59" t="str">
            <v>Test</v>
          </cell>
          <cell r="I59">
            <v>1176</v>
          </cell>
          <cell r="J59">
            <v>10000</v>
          </cell>
          <cell r="K59">
            <v>10000</v>
          </cell>
          <cell r="L59">
            <v>0</v>
          </cell>
          <cell r="M59">
            <v>10000</v>
          </cell>
          <cell r="N59">
            <v>145152</v>
          </cell>
          <cell r="O59">
            <v>0</v>
          </cell>
          <cell r="P59" t="str">
            <v>Test phát hiện cúm A, B</v>
          </cell>
          <cell r="Q59" t="str">
            <v>STANDARD™ F Influenza A/B FIA; F-INF-01G</v>
          </cell>
          <cell r="R59" t="str">
            <v>IB2400466075</v>
          </cell>
          <cell r="S59" t="str">
            <v>823/QĐ-BVQY103</v>
          </cell>
          <cell r="T59" t="str">
            <v>05/3/2025</v>
          </cell>
          <cell r="U59" t="str">
            <v>Bệnh viện Quân y 103</v>
          </cell>
          <cell r="V59" t="str">
            <v>365 ngày</v>
          </cell>
          <cell r="W59" t="str">
            <v>Công ty cổ phần y tế AMVGROUP</v>
          </cell>
          <cell r="X59" t="str">
            <v>IB2400466075; QĐTT số: 823/QĐ-BVQY103; 05/3/2025; Bệnh viện Quân y 103; 365 ngày</v>
          </cell>
          <cell r="AC59">
            <v>145152</v>
          </cell>
          <cell r="AE59" t="str">
            <v>StandardTMF2400</v>
          </cell>
          <cell r="AF59" t="str">
            <v>Máy đặt</v>
          </cell>
          <cell r="AG59" t="str">
            <v>Công ty cổ phần y tế AMVGROUP</v>
          </cell>
          <cell r="AH59">
            <v>145152</v>
          </cell>
          <cell r="AI59">
            <v>0</v>
          </cell>
          <cell r="AJ59">
            <v>0</v>
          </cell>
          <cell r="AK59" t="str">
            <v>STANDARD™ F Influenza A/B FIA; F-INF-01G</v>
          </cell>
          <cell r="AM59" t="str">
            <v>VSV</v>
          </cell>
        </row>
        <row r="60">
          <cell r="A60">
            <v>60</v>
          </cell>
          <cell r="B60">
            <v>55</v>
          </cell>
          <cell r="C60" t="str">
            <v>Test phát hiện kháng thể IgM/IgG của virus Dengue</v>
          </cell>
          <cell r="D60" t="str">
            <v>Phát hiện các kháng thể đặc hiệu IgM, IgG của virus sốt xuất huyết.
 Độ nhạy: ≥97%, độ đặc hiệu ≥99% (so sánh với phương pháp  ELISA).
 Thời gian đọc kết quả ≥ 15 phút. 
 Mẫu: Huyết thanh, huyết tương, máu toàn phần.
 Bảo quản: từ 2-30 độ C
 Hạn dùng 18 tháng kể từ ngày sản xuất.</v>
          </cell>
          <cell r="E60" t="str">
            <v>25 test/kit</v>
          </cell>
          <cell r="F60" t="str">
            <v>Test</v>
          </cell>
          <cell r="I60">
            <v>1176</v>
          </cell>
          <cell r="J60">
            <v>5000</v>
          </cell>
          <cell r="K60">
            <v>5000</v>
          </cell>
          <cell r="L60">
            <v>2000</v>
          </cell>
          <cell r="M60">
            <v>3000</v>
          </cell>
          <cell r="N60">
            <v>84000</v>
          </cell>
          <cell r="O60">
            <v>168000000</v>
          </cell>
          <cell r="P60" t="str">
            <v>Test phát hiện kháng thể IgM/IgG của virus sốt xuất huyết</v>
          </cell>
          <cell r="Q60" t="str">
            <v>STANDARD™ F Dengue IgM/IgG FIA; F-DEN-01B</v>
          </cell>
          <cell r="R60" t="str">
            <v>IB2500046265</v>
          </cell>
          <cell r="S60" t="str">
            <v>956/QĐ-BVĐKT</v>
          </cell>
          <cell r="T60" t="str">
            <v>20/3/2025</v>
          </cell>
          <cell r="U60" t="str">
            <v>Bệnh viện ĐK tỉnh Khánh Hòa</v>
          </cell>
          <cell r="V60" t="str">
            <v>730 ngày</v>
          </cell>
          <cell r="W60" t="str">
            <v>Công ty cổ phần y tế AMVGROUP</v>
          </cell>
          <cell r="X60" t="str">
            <v>IB2500046265; QĐTT số: 956/QĐ-BVĐKT; 20/3/2025; Bệnh viện ĐK tỉnh Khánh Hòa; 730 ngày</v>
          </cell>
          <cell r="AC60">
            <v>83139</v>
          </cell>
          <cell r="AE60" t="str">
            <v>StandardTMF2400</v>
          </cell>
          <cell r="AF60" t="str">
            <v>Máy đặt</v>
          </cell>
          <cell r="AG60" t="str">
            <v>Công ty cổ phần y tế AMVGROUP</v>
          </cell>
          <cell r="AH60">
            <v>83139</v>
          </cell>
          <cell r="AI60">
            <v>1.035615054306643E-2</v>
          </cell>
          <cell r="AJ60">
            <v>1722000</v>
          </cell>
          <cell r="AK60" t="str">
            <v>STANDARD™ F Dengue IgM/IgG FIA; F-DEN-01B</v>
          </cell>
          <cell r="AM60" t="str">
            <v>VSV</v>
          </cell>
        </row>
        <row r="61">
          <cell r="A61">
            <v>61</v>
          </cell>
          <cell r="B61">
            <v>56</v>
          </cell>
          <cell r="C61" t="str">
            <v>Test nhanh phát hiện kháng thể kháng HIV 1/2</v>
          </cell>
          <cell r="D61" t="str">
            <v>Phát hiện các kháng thể (IgG, IgM, IgA) đặc hiệu với virus HIV-1 gồm type phụ O và HIV-2 trong mẫu huyết thanh, huyết tương và máu toàn phần.  
- Nhạy với IgM trong giai đoạn nhiễm bệnh sớm
- Độ nhạy: 100%; Độ đặc hiệu ≥ 99%. 
- Dạng khay hoặc thanh (không phải dạng que) có vị trí ghi mã bệnh phẩm. 
- Thời gian đọc kết quả từ 15 đến 60 phút sau khi nhỏ mẫu. 
- Nằm trong danh mục sinh phẩm thứ nhất theo khuyến cáo xét nghiệm HIV khẳng định của Viện Vệ sinh dịch tễ Trung ương
- Tiêu chuẩn: ISO</v>
          </cell>
          <cell r="E61" t="str">
            <v>Hộp 25 test</v>
          </cell>
          <cell r="F61" t="str">
            <v>Test</v>
          </cell>
          <cell r="I61">
            <v>10000</v>
          </cell>
          <cell r="J61">
            <v>15000</v>
          </cell>
          <cell r="K61">
            <v>15000</v>
          </cell>
          <cell r="L61">
            <v>20000</v>
          </cell>
          <cell r="M61">
            <v>-5000</v>
          </cell>
          <cell r="N61">
            <v>32550</v>
          </cell>
          <cell r="O61">
            <v>651000000</v>
          </cell>
          <cell r="P61" t="str">
            <v>Test nhanh phát hiện kháng thể HIV (dùng cho khẳng định)</v>
          </cell>
          <cell r="Q61" t="str">
            <v>Bioline™ HIV 1/2 3.0</v>
          </cell>
          <cell r="R61" t="str">
            <v>IB2500101898</v>
          </cell>
          <cell r="S61" t="str">
            <v>KQ2500101898_2505141023</v>
          </cell>
          <cell r="T61" t="str">
            <v>14/5/2025</v>
          </cell>
          <cell r="U61" t="str">
            <v>BỆNH VIỆN BỆNH NHIỆT ĐỚI KHÁNH HÒA</v>
          </cell>
          <cell r="V61" t="str">
            <v>12 tháng</v>
          </cell>
          <cell r="W61" t="str">
            <v>Công ty cổ phần y tế AMVGROUP</v>
          </cell>
          <cell r="X61" t="str">
            <v>IB2500101898; QĐTT số: KQ2500101898_2505141023; 14/5/2025; BỆNH VIỆN BỆNH NHIỆT ĐỚI KHÁNH HÒA; 12 tháng</v>
          </cell>
          <cell r="Y61" t="str">
            <v>Đơn giá TT MSTT: 19.000 đồng/test</v>
          </cell>
          <cell r="AE61" t="str">
            <v>PP thủ công</v>
          </cell>
          <cell r="AG61" t="str">
            <v>Công ty cổ phần y tế AMVGROUP</v>
          </cell>
          <cell r="AH61">
            <v>19000</v>
          </cell>
          <cell r="AI61">
            <v>0.7131578947368421</v>
          </cell>
          <cell r="AJ61">
            <v>271000000</v>
          </cell>
          <cell r="AK61" t="str">
            <v>Rapid Anti-HIV Test; ITP02006
 -DS50</v>
          </cell>
          <cell r="AM61" t="str">
            <v>VSV</v>
          </cell>
        </row>
        <row r="62">
          <cell r="A62">
            <v>63</v>
          </cell>
          <cell r="B62">
            <v>57</v>
          </cell>
          <cell r="C62" t="str">
            <v>Test phát hiện kháng thể viêm gan C</v>
          </cell>
          <cell r="D62" t="str">
            <v>- Phát hiện kháng thể đặc hiệu kháng HCV trong mẫu huyết thanh, huyết tương, máu toàn phần người. 
- Độ nhạy: ≥ 99%; Độ đặc hiệu: ≥ 97%
- Không có phản ứng chéo với các mẫu Kháng thể HBs, CMV, HIV, Giang mai, Xoắn khuẩn Borrelia burgdorferi, EBV, HTLV, Ký sinh trùng Toxoplasma, Chlamydia, HBsAg, Cúm, Trypanosoma cruzi I /II.
- Thời gian trả kết quả: 5 – 20 phút
- Nhiệt độ bảo quản: 1 – 30 °C
- Dạng khay hoặc thanh (không phải dạng que), có vị trí ghi mã bệnh phẩm
- Đạt tiêu chuẩn ISO</v>
          </cell>
          <cell r="E62" t="str">
            <v>Hộp 25 test</v>
          </cell>
          <cell r="F62" t="str">
            <v>Test</v>
          </cell>
          <cell r="I62">
            <v>9800</v>
          </cell>
          <cell r="J62">
            <v>15000</v>
          </cell>
          <cell r="K62">
            <v>15000</v>
          </cell>
          <cell r="L62">
            <v>10000</v>
          </cell>
          <cell r="M62">
            <v>5000</v>
          </cell>
          <cell r="N62">
            <v>28560</v>
          </cell>
          <cell r="O62">
            <v>285600000</v>
          </cell>
          <cell r="P62" t="str">
            <v>Test phát hiện kháng thể viêm gan C</v>
          </cell>
          <cell r="Q62" t="str">
            <v>Bioline™ HCV</v>
          </cell>
          <cell r="R62" t="str">
            <v>IB2500107281</v>
          </cell>
          <cell r="S62" t="str">
            <v>KQ2500107281_2505120936</v>
          </cell>
          <cell r="T62" t="str">
            <v>12/05/2025</v>
          </cell>
          <cell r="U62" t="str">
            <v>Bệnh viện Quân y 175</v>
          </cell>
          <cell r="V62" t="str">
            <v>12 tháng</v>
          </cell>
          <cell r="W62" t="str">
            <v>Công ty cổ phần y tế AMVGROUP</v>
          </cell>
          <cell r="X62" t="str">
            <v>IB2500107281; QĐTT số: KQ2500107281_2505120936; 12/05/2025; Bệnh viện Quân y 175; 12 tháng</v>
          </cell>
          <cell r="Y62" t="str">
            <v>Loại trúng thầu không đảm bảo chất lượng</v>
          </cell>
          <cell r="AC62">
            <v>7200</v>
          </cell>
          <cell r="AE62" t="str">
            <v>PP thủ công</v>
          </cell>
          <cell r="AG62" t="str">
            <v>Công ty cổ phần y tế AMVGROUP</v>
          </cell>
          <cell r="AH62">
            <v>7200</v>
          </cell>
          <cell r="AI62">
            <v>2.9666666666666668</v>
          </cell>
          <cell r="AJ62">
            <v>213600000</v>
          </cell>
          <cell r="AK62" t="str">
            <v>Rapid Anti-HCV Test; ITP01102-DS50</v>
          </cell>
          <cell r="AM62" t="str">
            <v>VSV</v>
          </cell>
        </row>
        <row r="63">
          <cell r="A63">
            <v>64</v>
          </cell>
          <cell r="B63">
            <v>58</v>
          </cell>
          <cell r="C63" t="str">
            <v>Test nhanh phát hiện tất cả kháng thể IgG, IgM, IgA kháng khuẩn giang mai</v>
          </cell>
          <cell r="D63" t="str">
            <v>Xét nghiệm miễn dịch sắc ký dùng để phát hiện định tính kháng thể IgG, IgA, IgM kháng vi khuẩn giang mai (Treponema palidum) trong máu toàn phần, huyết thanh hoặc huyết tương.
- Hoạt chất chính: Các kháng nguyên Tp tái tổ hợp 
- Dễ dàng sử dụng (thời gian đọc kết quả xét nghiệm: 0-20 phút).
- Độ nhạy: ≥ 99%,
- Độ đặc hiệu: ≥ 99%,
- Dạng khay thử (không phải dạng que), có vị trí ghi mã bệnh phẩm, trên thanh xét nghiệm ghi rõ kí hiệu vạch chứng, vach mẫu bệnh phẩm.
- Nhiệt độ bảo quản: 2-30 độ C
- Tiêu chuẩn ISO, CE</v>
          </cell>
          <cell r="E63" t="str">
            <v>50
test/hộp</v>
          </cell>
          <cell r="F63" t="str">
            <v>Test</v>
          </cell>
          <cell r="I63">
            <v>431</v>
          </cell>
          <cell r="J63">
            <v>1800</v>
          </cell>
          <cell r="K63">
            <v>1800</v>
          </cell>
          <cell r="L63">
            <v>1800</v>
          </cell>
          <cell r="M63">
            <v>0</v>
          </cell>
          <cell r="N63">
            <v>4950</v>
          </cell>
          <cell r="O63">
            <v>8910000</v>
          </cell>
          <cell r="P63" t="str">
            <v>Test nhanh phát hiện tất cả kháng thể IgG, IgM, IgA kháng virus giang mai</v>
          </cell>
          <cell r="Q63" t="str">
            <v>Diagnostic Kit for Antibody to Treponema Pallidum (Colloidal Gold); ITP03004-DS50</v>
          </cell>
          <cell r="R63" t="str">
            <v>IB2400466075</v>
          </cell>
          <cell r="S63" t="str">
            <v>823/QĐ-BVQY103</v>
          </cell>
          <cell r="T63" t="str">
            <v>05/3/2025</v>
          </cell>
          <cell r="U63" t="str">
            <v>Bệnh viện Quân y 103</v>
          </cell>
          <cell r="V63" t="str">
            <v>365 ngày</v>
          </cell>
          <cell r="W63" t="str">
            <v>Công ty TNHH phát triển công nghệ NDK</v>
          </cell>
          <cell r="X63" t="str">
            <v>IB2400466075; QĐTT số: 823/QĐ-BVQY103; 05/3/2025; Bệnh viện Quân y 103; 365 ngày</v>
          </cell>
          <cell r="AC63">
            <v>4950</v>
          </cell>
          <cell r="AE63" t="str">
            <v>PP thủ công</v>
          </cell>
          <cell r="AG63" t="str">
            <v>Công ty TNHH phát triển công nghệ NDK</v>
          </cell>
          <cell r="AH63">
            <v>4950</v>
          </cell>
          <cell r="AI63">
            <v>0</v>
          </cell>
          <cell r="AJ63">
            <v>0</v>
          </cell>
          <cell r="AK63" t="str">
            <v>Diagnostic Kit for Antibody to Treponema Pallidum (Colloidal Gold); ITP03004-DS50</v>
          </cell>
          <cell r="AL63" t="str">
            <v>Xét nghiệm miễn dịch sắc ký dùng để phát hiện định tính kháng thể IgG, IgA, IgM kháng vi khuẩn giang mai (Treponema palidum) trong máu toàn phần, huyết thanh hoặc huyết tương.
- Hoạt chất chính: Các kháng nguyên Tp tái tổ hợp 
- Dễ dàng sử dụng (thời gian đọc kết quả xét nghiệm: 0-20 phút).
- Độ nhạy: ≥ 99,3%%,
- Độ đặc hiệu:≥  99,5%,
- Dạng khay thử (không phải dạng que), có vị trí ghi mã bệnh phẩm, trên thanh xét nghiệm ghi rõ kí hiệu vạch chứng, vach mẫu bệnh phẩm.
- Nhiệt độ bảo quản: 2-30 độ C
- Tiêu chuẩn ISO, CE</v>
          </cell>
          <cell r="AM63" t="str">
            <v>VSV</v>
          </cell>
        </row>
        <row r="64">
          <cell r="A64">
            <v>65</v>
          </cell>
          <cell r="B64">
            <v>59</v>
          </cell>
          <cell r="C64" t="str">
            <v>Test nhanh phát hiện kháng nguyên Virus SARS CoV - 2</v>
          </cell>
          <cell r="D64" t="str">
            <v>Xét nghiệm định tính phát hiện nhanh kháng nguyên Virus SARS CoV - 2 trong mẫu ngoáy dịch tỵ hầu hoặc mẫu ngoáy dịch mũi của người.</v>
          </cell>
          <cell r="E64" t="str">
            <v>25 test/Hộp</v>
          </cell>
          <cell r="F64" t="str">
            <v>Test</v>
          </cell>
          <cell r="I64">
            <v>1960</v>
          </cell>
          <cell r="J64">
            <v>2000</v>
          </cell>
          <cell r="K64">
            <v>2000</v>
          </cell>
          <cell r="L64">
            <v>2000</v>
          </cell>
          <cell r="M64">
            <v>0</v>
          </cell>
          <cell r="N64">
            <v>35000</v>
          </cell>
          <cell r="O64">
            <v>70000000</v>
          </cell>
          <cell r="P64" t="str">
            <v>Test nhanh phát hiện kháng nguyên Virus SARS CoV - 2</v>
          </cell>
          <cell r="Q64" t="str">
            <v xml:space="preserve"> Trueline™ COVID-19 Ag Rapid Test; MICOG-502 (2503A2)</v>
          </cell>
          <cell r="R64" t="str">
            <v>IB2400466075</v>
          </cell>
          <cell r="S64" t="str">
            <v>823/QĐ-BVQY103</v>
          </cell>
          <cell r="T64" t="str">
            <v>05/3/2025</v>
          </cell>
          <cell r="U64" t="str">
            <v>Bệnh viện Quân y 103</v>
          </cell>
          <cell r="V64" t="str">
            <v>365 ngày</v>
          </cell>
          <cell r="W64" t="str">
            <v>Công ty cổ phần BCN Việt Nam</v>
          </cell>
          <cell r="X64" t="str">
            <v>IB2400466075; QĐTT số: 823/QĐ-BVQY103; 05/3/2025; Bệnh viện Quân y 103; 365 ngày</v>
          </cell>
          <cell r="AC64">
            <v>35000</v>
          </cell>
          <cell r="AE64" t="str">
            <v>PP thủ công</v>
          </cell>
          <cell r="AG64" t="str">
            <v>Công ty cổ phần BCN Việt Nam</v>
          </cell>
          <cell r="AH64">
            <v>35000</v>
          </cell>
          <cell r="AI64">
            <v>0</v>
          </cell>
          <cell r="AJ64">
            <v>0</v>
          </cell>
          <cell r="AM64" t="str">
            <v>VSV</v>
          </cell>
        </row>
        <row r="65">
          <cell r="A65">
            <v>66</v>
          </cell>
          <cell r="B65">
            <v>60</v>
          </cell>
          <cell r="C65" t="str">
            <v>Vancomycin 30µg</v>
          </cell>
          <cell r="D65" t="str">
            <v>Thử nghiệm kháng sinh đồ. Khoanh giấy được in một mã nhận dạng thích hợp dạng chữ hoặc số và được tẩm một lượng kháng sinh chính xác
 Đạt tiêu chuẩn ISO 13485 hoặc tương đương</v>
          </cell>
          <cell r="E65" t="str">
            <v>Hộp/5 x 50 khoanh</v>
          </cell>
          <cell r="F65" t="str">
            <v>Khoanh</v>
          </cell>
          <cell r="J65">
            <v>250</v>
          </cell>
          <cell r="K65">
            <v>250</v>
          </cell>
          <cell r="L65">
            <v>250</v>
          </cell>
          <cell r="M65">
            <v>0</v>
          </cell>
          <cell r="N65">
            <v>2080</v>
          </cell>
          <cell r="O65">
            <v>520000</v>
          </cell>
          <cell r="P65" t="str">
            <v>Vancomycin 30µg</v>
          </cell>
          <cell r="Q65" t="str">
            <v>VANCOMYCIN/CT0058B</v>
          </cell>
          <cell r="R65" t="str">
            <v>IB2400553079</v>
          </cell>
          <cell r="S65" t="str">
            <v>KQ2400553079_2501231043</v>
          </cell>
          <cell r="T65" t="str">
            <v>23/01/2025</v>
          </cell>
          <cell r="U65" t="str">
            <v>Bệnh viện Thanh Nhàn</v>
          </cell>
          <cell r="V65" t="str">
            <v>365 ngày</v>
          </cell>
          <cell r="W65" t="str">
            <v>CÔNG TY TNHH THIẾT BỊ KHOA HỌC VIỆT ANH</v>
          </cell>
          <cell r="X65" t="str">
            <v>IB2400553079; QĐTT số: KQ2400553079_2501231043; 23/01/2025; Bệnh viện Thanh Nhàn; 365 ngày</v>
          </cell>
          <cell r="Y65" t="str">
            <v>Có tham gia nhưng trượt thầu</v>
          </cell>
          <cell r="AD65" t="str">
            <v>Có tham gia nhưng trượt thầu</v>
          </cell>
          <cell r="AE65" t="str">
            <v>PP thủ công</v>
          </cell>
          <cell r="AG65" t="str">
            <v>Công ty TNHH Thiết bị Khoa học Việt Anh</v>
          </cell>
          <cell r="AI65" t="e">
            <v>#DIV/0!</v>
          </cell>
          <cell r="AJ65">
            <v>520000</v>
          </cell>
          <cell r="AK65" t="str">
            <v>Có tham gia nhưng trượt thầu</v>
          </cell>
          <cell r="AM65" t="str">
            <v>VSV</v>
          </cell>
        </row>
        <row r="66">
          <cell r="A66">
            <v>67</v>
          </cell>
          <cell r="B66">
            <v>61</v>
          </cell>
          <cell r="C66" t="str">
            <v>Ticarcillin 75µg</v>
          </cell>
          <cell r="D66" t="str">
            <v>Thử nghiệm kháng sinh đồ, khoanh giấy được in một mã nhận dạng thích hợp dạng chữ hoặc số và được tẩm một lượng kháng sinh chính xác
 Đạt tiêu chuẩn ISO 13485 hoặc tương đương</v>
          </cell>
          <cell r="E66" t="str">
            <v>Hộp/5 x 50 khoanh</v>
          </cell>
          <cell r="F66" t="str">
            <v>Khoanh</v>
          </cell>
          <cell r="J66">
            <v>250</v>
          </cell>
          <cell r="K66">
            <v>250</v>
          </cell>
          <cell r="L66">
            <v>250</v>
          </cell>
          <cell r="M66">
            <v>0</v>
          </cell>
          <cell r="N66">
            <v>2680</v>
          </cell>
          <cell r="O66">
            <v>670000</v>
          </cell>
          <cell r="P66" t="str">
            <v>Ticarcilline 75 µg</v>
          </cell>
          <cell r="Q66" t="str">
            <v>TICARCILLIN/CT0167B</v>
          </cell>
          <cell r="R66" t="str">
            <v>IB2400160524</v>
          </cell>
          <cell r="S66" t="str">
            <v>2472/QĐ-BV</v>
          </cell>
          <cell r="T66" t="str">
            <v>09/9/2024</v>
          </cell>
          <cell r="U66" t="str">
            <v>Bệnh viện 30/4</v>
          </cell>
          <cell r="V66" t="str">
            <v>365 ngày</v>
          </cell>
          <cell r="W66" t="str">
            <v>CÔNG TY TNHH THIẾT BỊ KHOA HỌC VIỆT ANH</v>
          </cell>
          <cell r="X66" t="str">
            <v>IB2400160524; QĐTT số: 2472/QĐ-BV; 09/9/2024; Bệnh viện 30/4; 365 ngày</v>
          </cell>
          <cell r="Y66" t="str">
            <v>Có tham gia nhưng trượt thầu</v>
          </cell>
          <cell r="AE66" t="str">
            <v>PP thủ công</v>
          </cell>
          <cell r="AG66" t="str">
            <v>Công ty TNHH Thiết bị Khoa học Việt Anh</v>
          </cell>
          <cell r="AI66" t="e">
            <v>#DIV/0!</v>
          </cell>
          <cell r="AJ66">
            <v>670000</v>
          </cell>
          <cell r="AK66" t="str">
            <v>Có tham gia nhưng trượt thầu</v>
          </cell>
          <cell r="AM66" t="str">
            <v>VSV</v>
          </cell>
        </row>
        <row r="67">
          <cell r="A67">
            <v>68</v>
          </cell>
          <cell r="B67">
            <v>62</v>
          </cell>
          <cell r="C67" t="str">
            <v>Thạch Yeast Extract Agar</v>
          </cell>
          <cell r="D67" t="str">
            <v>Một loại thạch dinh dưỡng dùng để đếm số lượng sinh vật trong nước.
Thành phần: Yeast extract, Peptone, Agar
 pH: 7,2 ± 0,2
 Đạt tiêu chuẩn ISO 13485</v>
          </cell>
          <cell r="E67" t="str">
            <v>Hộp/500g</v>
          </cell>
          <cell r="F67" t="str">
            <v>Gam</v>
          </cell>
          <cell r="J67">
            <v>1000</v>
          </cell>
          <cell r="K67">
            <v>1000</v>
          </cell>
          <cell r="L67">
            <v>500</v>
          </cell>
          <cell r="M67">
            <v>500</v>
          </cell>
          <cell r="N67">
            <v>17840</v>
          </cell>
          <cell r="O67">
            <v>8920000</v>
          </cell>
          <cell r="Q67" t="str">
            <v>YEAST EXTRACT AGAR 500g/CM0019B</v>
          </cell>
          <cell r="X67" t="str">
            <v>Tham khảo giá</v>
          </cell>
          <cell r="Y67" t="str">
            <v>Có tham gia nhưng trượt thầu</v>
          </cell>
          <cell r="AD67" t="str">
            <v>Có tham gia nhưng trượt thầu</v>
          </cell>
          <cell r="AE67" t="str">
            <v>PP thủ công</v>
          </cell>
          <cell r="AG67" t="str">
            <v>Dự kiến đặt</v>
          </cell>
          <cell r="AI67" t="e">
            <v>#DIV/0!</v>
          </cell>
          <cell r="AJ67">
            <v>8920000</v>
          </cell>
          <cell r="AK67" t="str">
            <v>Có tham gia nhưng trượt thầu</v>
          </cell>
          <cell r="AM67" t="str">
            <v>VSV</v>
          </cell>
        </row>
        <row r="68">
          <cell r="A68">
            <v>69</v>
          </cell>
          <cell r="B68">
            <v>63</v>
          </cell>
          <cell r="C68" t="str">
            <v>Piperacillin + tazobactam (100/10µg )</v>
          </cell>
          <cell r="D68" t="str">
            <v>Thử nghiệm kháng sinh đồ. Khoanh giấy được in một mã nhận dạng thích hợp dạng chữ hoặc số và được tẩm một lượng kháng sinh chính xác
Đạt tiêu chuẩn ISO 13485 hoặc tương đương</v>
          </cell>
          <cell r="E68" t="str">
            <v>Hộp/5 x 50 khoanh</v>
          </cell>
          <cell r="F68" t="str">
            <v>Khoanh</v>
          </cell>
          <cell r="J68">
            <v>250</v>
          </cell>
          <cell r="K68">
            <v>250</v>
          </cell>
          <cell r="L68">
            <v>250</v>
          </cell>
          <cell r="M68">
            <v>0</v>
          </cell>
          <cell r="N68">
            <v>2120</v>
          </cell>
          <cell r="O68">
            <v>530000</v>
          </cell>
          <cell r="P68" t="str">
            <v>Piperacillin/Tazobactam 110µg</v>
          </cell>
          <cell r="Q68" t="str">
            <v>PIPERACILLIN/TAZOBACTAM/CT0725B</v>
          </cell>
          <cell r="R68" t="str">
            <v>IB2400553079</v>
          </cell>
          <cell r="S68" t="str">
            <v>KQ2400553079_2501231043</v>
          </cell>
          <cell r="T68" t="str">
            <v>23/01/2025</v>
          </cell>
          <cell r="U68" t="str">
            <v>Bệnh viện Thanh Nhàn</v>
          </cell>
          <cell r="V68" t="str">
            <v>365 ngày</v>
          </cell>
          <cell r="W68" t="str">
            <v>CÔNG TY TNHH THIẾT BỊ KHOA HỌC VIỆT ANH</v>
          </cell>
          <cell r="X68" t="str">
            <v>IB2400553079; QĐTT số: KQ2400553079_2501231043; 23/01/2025; Bệnh viện Thanh Nhàn; 365 ngày</v>
          </cell>
          <cell r="Y68" t="str">
            <v>Có tham gia nhưng trượt thầu</v>
          </cell>
          <cell r="AD68" t="str">
            <v>Có tham gia nhưng trượt thầu</v>
          </cell>
          <cell r="AE68" t="str">
            <v>PP thủ công</v>
          </cell>
          <cell r="AG68" t="str">
            <v>Công ty TNHH Thiết bị Khoa học Việt Anh</v>
          </cell>
          <cell r="AI68" t="e">
            <v>#DIV/0!</v>
          </cell>
          <cell r="AJ68">
            <v>530000</v>
          </cell>
          <cell r="AK68" t="str">
            <v>Có tham gia nhưng trượt thầu</v>
          </cell>
          <cell r="AM68" t="str">
            <v>VSV</v>
          </cell>
        </row>
        <row r="69">
          <cell r="A69">
            <v>70</v>
          </cell>
          <cell r="B69">
            <v>64</v>
          </cell>
          <cell r="C69" t="str">
            <v>Penicilin 10 units</v>
          </cell>
          <cell r="D69" t="str">
            <v>Thử nghiệm kháng sinh đồ, khoanh giấy được in một mã nhận dạng thích hợp dạng chữ hoặc số và được tẩm một lượng kháng sinh chính xác
Đạt tiêu chuẩn ISO 13485 hoặc tương đương</v>
          </cell>
          <cell r="E69" t="str">
            <v>Hộp/5 x 50 khoanh</v>
          </cell>
          <cell r="F69" t="str">
            <v>Khoanh</v>
          </cell>
          <cell r="J69">
            <v>250</v>
          </cell>
          <cell r="K69">
            <v>250</v>
          </cell>
          <cell r="L69">
            <v>250</v>
          </cell>
          <cell r="M69">
            <v>0</v>
          </cell>
          <cell r="N69">
            <v>1800</v>
          </cell>
          <cell r="O69">
            <v>450000</v>
          </cell>
          <cell r="P69" t="str">
            <v>Penicillin G 10 units</v>
          </cell>
          <cell r="Q69" t="str">
            <v>PENICILLIN G/CT0043B</v>
          </cell>
          <cell r="R69" t="str">
            <v>IB2400553079</v>
          </cell>
          <cell r="S69" t="str">
            <v>KQ2400553079_2501231043</v>
          </cell>
          <cell r="T69" t="str">
            <v>23/01/2025</v>
          </cell>
          <cell r="U69" t="str">
            <v>Bệnh viện Thanh Nhàn</v>
          </cell>
          <cell r="V69" t="str">
            <v>365 ngày</v>
          </cell>
          <cell r="W69" t="str">
            <v>CÔNG TY TNHH THIẾT BỊ KHOA HỌC VIỆT ANH</v>
          </cell>
          <cell r="X69" t="str">
            <v>IB2400553079; QĐTT số: KQ2400553079_2501231043; 23/01/2025; Bệnh viện Thanh Nhàn; 365 ngày</v>
          </cell>
          <cell r="Y69" t="str">
            <v>Có tham gia nhưng trượt thầu</v>
          </cell>
          <cell r="AD69" t="str">
            <v>Có tham gia nhưng trượt thầu</v>
          </cell>
          <cell r="AE69" t="str">
            <v>PP thủ công</v>
          </cell>
          <cell r="AG69" t="str">
            <v>Công ty TNHH Thiết bị Khoa học Việt Anh</v>
          </cell>
          <cell r="AI69" t="e">
            <v>#DIV/0!</v>
          </cell>
          <cell r="AJ69">
            <v>450000</v>
          </cell>
          <cell r="AK69" t="str">
            <v>Có tham gia nhưng trượt thầu</v>
          </cell>
          <cell r="AM69" t="str">
            <v>VSV</v>
          </cell>
        </row>
        <row r="70">
          <cell r="A70">
            <v>71</v>
          </cell>
          <cell r="B70">
            <v>65</v>
          </cell>
          <cell r="C70" t="str">
            <v>Oxacillin 1µg</v>
          </cell>
          <cell r="D70" t="str">
            <v>Thử nghiệm kháng sinh đồ. Khoanh giấy được in một mã nhận dạng thích hợp dạng chữ hoặc số và được tẩm một lượng kháng sinh chính xác
 Đạt tiêu chuẩn ISO 13485 hoặc tương đương</v>
          </cell>
          <cell r="E70" t="str">
            <v>Hộp/5 x 50 khoanh</v>
          </cell>
          <cell r="F70" t="str">
            <v>Khoanh</v>
          </cell>
          <cell r="J70">
            <v>250</v>
          </cell>
          <cell r="K70">
            <v>250</v>
          </cell>
          <cell r="L70">
            <v>250</v>
          </cell>
          <cell r="M70">
            <v>0</v>
          </cell>
          <cell r="N70">
            <v>2080</v>
          </cell>
          <cell r="O70">
            <v>520000</v>
          </cell>
          <cell r="P70" t="str">
            <v>Oxacillin 1µg</v>
          </cell>
          <cell r="Q70" t="str">
            <v>OXACILLIN/CT0159B</v>
          </cell>
          <cell r="R70" t="str">
            <v>IB2400553079</v>
          </cell>
          <cell r="S70" t="str">
            <v>KQ2400553079_2501231043</v>
          </cell>
          <cell r="T70" t="str">
            <v>23/01/2025</v>
          </cell>
          <cell r="U70" t="str">
            <v>Bệnh viện Thanh Nhàn</v>
          </cell>
          <cell r="V70" t="str">
            <v>365 ngày</v>
          </cell>
          <cell r="W70" t="str">
            <v>CÔNG TY TNHH THIẾT BỊ KHOA HỌC VIỆT ANH</v>
          </cell>
          <cell r="X70" t="str">
            <v>IB2400553079; QĐTT số: KQ2400553079_2501231043; 23/01/2025; Bệnh viện Thanh Nhàn; 365 ngày</v>
          </cell>
          <cell r="Y70" t="str">
            <v>Có tham gia nhưng trượt thầu</v>
          </cell>
          <cell r="AD70" t="str">
            <v>Có tham gia nhưng trượt thầu</v>
          </cell>
          <cell r="AE70" t="str">
            <v>PP thủ công</v>
          </cell>
          <cell r="AG70" t="str">
            <v>Công ty TNHH Thiết bị Khoa học Việt Anh</v>
          </cell>
          <cell r="AI70" t="e">
            <v>#DIV/0!</v>
          </cell>
          <cell r="AJ70">
            <v>520000</v>
          </cell>
          <cell r="AK70" t="str">
            <v>Có tham gia nhưng trượt thầu</v>
          </cell>
          <cell r="AM70" t="str">
            <v>VSV</v>
          </cell>
        </row>
        <row r="71">
          <cell r="A71">
            <v>72</v>
          </cell>
          <cell r="B71">
            <v>66</v>
          </cell>
          <cell r="C71" t="str">
            <v>Ofloxacin 5µg</v>
          </cell>
          <cell r="D71" t="str">
            <v>Thử nghiệm kháng sinh đồ. Khoanh giấy được in một mã nhận dạng thích hợp dạng chữ hoặc số và được tẩm một lượng kháng sinh chính xác
Đạt tiêu chuẩn ISO 13485 hoặc tương đương</v>
          </cell>
          <cell r="E71" t="str">
            <v>Hộp/5 x 50 khoanh</v>
          </cell>
          <cell r="F71" t="str">
            <v>Khoanh</v>
          </cell>
          <cell r="J71">
            <v>250</v>
          </cell>
          <cell r="K71">
            <v>250</v>
          </cell>
          <cell r="L71">
            <v>250</v>
          </cell>
          <cell r="M71">
            <v>0</v>
          </cell>
          <cell r="N71">
            <v>1992</v>
          </cell>
          <cell r="O71">
            <v>498000</v>
          </cell>
          <cell r="P71" t="str">
            <v>Ofloxacin</v>
          </cell>
          <cell r="Q71" t="str">
            <v>OFLOXACIN/CT0446B</v>
          </cell>
          <cell r="R71" t="str">
            <v>IB2400160524</v>
          </cell>
          <cell r="S71" t="str">
            <v>2472/QĐ-BV</v>
          </cell>
          <cell r="T71" t="str">
            <v>09/9/2024</v>
          </cell>
          <cell r="U71" t="str">
            <v>Bệnh viện 30/4</v>
          </cell>
          <cell r="V71" t="str">
            <v>365 ngày</v>
          </cell>
          <cell r="W71" t="str">
            <v>CÔNG TY TNHH THIẾT BỊ KHOA HỌC VIỆT ANH</v>
          </cell>
          <cell r="X71" t="str">
            <v>IB2400160524; QĐTT số: 2472/QĐ-BV; 09/9/2024; Bệnh viện 30/4; 365 ngày</v>
          </cell>
          <cell r="Y71" t="str">
            <v>Có tham gia nhưng trượt thầu</v>
          </cell>
          <cell r="AD71" t="str">
            <v>Có tham gia nhưng trượt thầu</v>
          </cell>
          <cell r="AE71" t="str">
            <v>PP thủ công</v>
          </cell>
          <cell r="AG71" t="str">
            <v>Công ty TNHH Thiết bị Khoa học Việt Anh</v>
          </cell>
          <cell r="AI71" t="e">
            <v>#DIV/0!</v>
          </cell>
          <cell r="AJ71">
            <v>498000</v>
          </cell>
          <cell r="AK71" t="str">
            <v>Có tham gia nhưng trượt thầu</v>
          </cell>
          <cell r="AM71" t="str">
            <v>VSV</v>
          </cell>
        </row>
        <row r="72">
          <cell r="A72">
            <v>73</v>
          </cell>
          <cell r="B72">
            <v>67</v>
          </cell>
          <cell r="C72" t="str">
            <v>Nước khử khoáng vô trùng</v>
          </cell>
          <cell r="D72" t="str">
            <v>Nước khoáng vô trùng dùng cho xét nghiệm xác định nồng độ ức chế tối thiểu của vi khuẩn bằng phương pháp vi pha loãng
Ống ≥ 5ml</v>
          </cell>
          <cell r="E72" t="str">
            <v>Hộp/100 ống x 5 mL</v>
          </cell>
          <cell r="F72" t="str">
            <v>Ống</v>
          </cell>
          <cell r="J72">
            <v>800</v>
          </cell>
          <cell r="K72">
            <v>800</v>
          </cell>
          <cell r="L72">
            <v>400</v>
          </cell>
          <cell r="M72">
            <v>400</v>
          </cell>
          <cell r="N72">
            <v>27800</v>
          </cell>
          <cell r="O72">
            <v>11120000</v>
          </cell>
          <cell r="P72" t="str">
            <v>Nước khử khoáng vô trùng</v>
          </cell>
          <cell r="Q72" t="str">
            <v>Sensititre Sterile Water/T3339</v>
          </cell>
          <cell r="R72" t="str">
            <v>IB2500107281</v>
          </cell>
          <cell r="S72" t="str">
            <v>KQ2500107281_2505120936</v>
          </cell>
          <cell r="T72" t="str">
            <v>12/5/2025</v>
          </cell>
          <cell r="U72" t="str">
            <v>Bệnh viện Quân y 175</v>
          </cell>
          <cell r="V72" t="str">
            <v>730 ngày</v>
          </cell>
          <cell r="W72" t="str">
            <v>CÔNG TY TNHH THIẾT BỊ KHOA HỌC VIỆT ANH</v>
          </cell>
          <cell r="X72" t="str">
            <v>IB2500107281; QĐTT số: KQ2500107281_2505120936; 12/5/2025; Bệnh viện Quân y 175; 730 ngày</v>
          </cell>
          <cell r="Y72" t="str">
            <v>Có tham gia nhưng trượt thầu</v>
          </cell>
          <cell r="AD72" t="str">
            <v>Có tham gia nhưng trượt thầu</v>
          </cell>
          <cell r="AE72" t="str">
            <v>PP thủ công</v>
          </cell>
          <cell r="AG72" t="str">
            <v>Công ty TNHH Thiết bị Khoa học Việt Anh</v>
          </cell>
          <cell r="AI72" t="e">
            <v>#DIV/0!</v>
          </cell>
          <cell r="AJ72">
            <v>11120000</v>
          </cell>
          <cell r="AK72" t="str">
            <v>Có tham gia nhưng trượt thầu</v>
          </cell>
          <cell r="AM72" t="str">
            <v>VSV</v>
          </cell>
        </row>
        <row r="73">
          <cell r="A73">
            <v>74</v>
          </cell>
          <cell r="B73">
            <v>68</v>
          </cell>
          <cell r="C73" t="str">
            <v>Norfloxacin 10µg</v>
          </cell>
          <cell r="D73" t="str">
            <v>Thử nghiệm kháng sinh đồ. Khoanh giấy được in một mã nhận dạng thích hợp dạng chữ hoặc số và được tẩm một lượng kháng sinh chính xác
Đạt tiêu chuẩn ISO 13485 hoặc tương đương</v>
          </cell>
          <cell r="E73" t="str">
            <v>Hộp/5 x 50 khoanh</v>
          </cell>
          <cell r="F73" t="str">
            <v>Khoanh</v>
          </cell>
          <cell r="J73">
            <v>250</v>
          </cell>
          <cell r="K73">
            <v>250</v>
          </cell>
          <cell r="L73">
            <v>250</v>
          </cell>
          <cell r="M73">
            <v>0</v>
          </cell>
          <cell r="N73">
            <v>1800</v>
          </cell>
          <cell r="O73">
            <v>450000</v>
          </cell>
          <cell r="P73" t="str">
            <v>Norfloxacin 10µg</v>
          </cell>
          <cell r="Q73" t="str">
            <v>NORFLOXACIN/CT0434B</v>
          </cell>
          <cell r="R73" t="str">
            <v>IB2400553079</v>
          </cell>
          <cell r="S73" t="str">
            <v>KQ2400553079_2501231043</v>
          </cell>
          <cell r="T73" t="str">
            <v>23/01/2025</v>
          </cell>
          <cell r="U73" t="str">
            <v>Bệnh viện Thanh Nhàn</v>
          </cell>
          <cell r="V73" t="str">
            <v>365 ngày</v>
          </cell>
          <cell r="W73" t="str">
            <v>CÔNG TY TNHH THIẾT BỊ KHOA HỌC VIỆT ANH</v>
          </cell>
          <cell r="X73" t="str">
            <v>IB2400553079; QĐTT số: KQ2400553079_2501231043; 23/01/2025; Bệnh viện Thanh Nhàn; 365 ngày</v>
          </cell>
          <cell r="Y73" t="str">
            <v>Có tham gia nhưng trượt thầu</v>
          </cell>
          <cell r="AD73" t="str">
            <v>Có tham gia nhưng trượt thầu</v>
          </cell>
          <cell r="AE73" t="str">
            <v>PP thủ công</v>
          </cell>
          <cell r="AG73" t="str">
            <v>Công ty TNHH Thiết bị Khoa học Việt Anh</v>
          </cell>
          <cell r="AI73" t="e">
            <v>#DIV/0!</v>
          </cell>
          <cell r="AJ73">
            <v>450000</v>
          </cell>
          <cell r="AK73" t="str">
            <v>Có tham gia nhưng trượt thầu</v>
          </cell>
          <cell r="AM73" t="str">
            <v>VSV</v>
          </cell>
        </row>
        <row r="74">
          <cell r="A74">
            <v>75</v>
          </cell>
          <cell r="B74">
            <v>69</v>
          </cell>
          <cell r="C74" t="str">
            <v>Netilmicin 30µg</v>
          </cell>
          <cell r="D74" t="str">
            <v>Thử nghiệm kháng sinh đồ. Khoanh giấy được in một mã nhận dạng thích hợp dạng chữ hoặc số và được tẩm một lượng kháng sinh chính xác
Đạt tiêu chuẩn ISO 13485 hoặc tương đương</v>
          </cell>
          <cell r="E74" t="str">
            <v>Hộp/5 x 50 khoanh</v>
          </cell>
          <cell r="F74" t="str">
            <v>Khoanh</v>
          </cell>
          <cell r="J74">
            <v>250</v>
          </cell>
          <cell r="K74">
            <v>250</v>
          </cell>
          <cell r="L74">
            <v>250</v>
          </cell>
          <cell r="M74">
            <v>0</v>
          </cell>
          <cell r="N74">
            <v>2120</v>
          </cell>
          <cell r="O74">
            <v>530000</v>
          </cell>
          <cell r="P74" t="str">
            <v>Netilmicin 30µg</v>
          </cell>
          <cell r="Q74" t="str">
            <v>NETILMICIN/CT0225B</v>
          </cell>
          <cell r="R74" t="str">
            <v>IB2400553079</v>
          </cell>
          <cell r="S74" t="str">
            <v>KQ2400553079_2501231043</v>
          </cell>
          <cell r="T74" t="str">
            <v>23/01/2025</v>
          </cell>
          <cell r="U74" t="str">
            <v>Bệnh viện Thanh Nhàn</v>
          </cell>
          <cell r="V74" t="str">
            <v>365 ngày</v>
          </cell>
          <cell r="W74" t="str">
            <v>CÔNG TY TNHH THIẾT BỊ KHOA HỌC VIỆT ANH</v>
          </cell>
          <cell r="X74" t="str">
            <v>IB2400553079; QĐTT số: KQ2400553079_2501231043; 23/01/2025; Bệnh viện Thanh Nhàn; 365 ngày</v>
          </cell>
          <cell r="Y74" t="str">
            <v>Có tham gia nhưng trượt thầu</v>
          </cell>
          <cell r="AD74" t="str">
            <v>Có tham gia nhưng trượt thầu</v>
          </cell>
          <cell r="AE74" t="str">
            <v>PP thủ công</v>
          </cell>
          <cell r="AG74" t="str">
            <v>Công ty TNHH Thiết bị Khoa học Việt Anh</v>
          </cell>
          <cell r="AI74" t="e">
            <v>#DIV/0!</v>
          </cell>
          <cell r="AJ74">
            <v>530000</v>
          </cell>
          <cell r="AK74" t="str">
            <v>Có tham gia nhưng trượt thầu</v>
          </cell>
          <cell r="AM74" t="str">
            <v>VSV</v>
          </cell>
        </row>
        <row r="75">
          <cell r="A75">
            <v>76</v>
          </cell>
          <cell r="B75">
            <v>70</v>
          </cell>
          <cell r="C75" t="str">
            <v>Môi trường Tryptone Soya Broth</v>
          </cell>
          <cell r="D75" t="str">
            <v>Môi trường đa năng giàu chất dinh dưỡng cho sự phát triển của vi khuẩn và nấm
Môi trường dạng bột mịn
Thành phần: Pancreatic digest of casein, Enzymatic digest of soya bean, Sodium chloride, Dipotassium hydrogen phosphate, Glucose
 pH 7.3 ± 0.2 tại 25°C</v>
          </cell>
          <cell r="E75" t="str">
            <v>Hộp/500g</v>
          </cell>
          <cell r="F75" t="str">
            <v>gam</v>
          </cell>
          <cell r="J75">
            <v>2000</v>
          </cell>
          <cell r="K75">
            <v>2000</v>
          </cell>
          <cell r="L75">
            <v>2000</v>
          </cell>
          <cell r="M75">
            <v>0</v>
          </cell>
          <cell r="N75">
            <v>2420</v>
          </cell>
          <cell r="O75">
            <v>4840000</v>
          </cell>
          <cell r="Q75" t="str">
            <v>TRYPTONE SOYA BROTH/CM0129B</v>
          </cell>
          <cell r="R75" t="str">
            <v>IB2500026784</v>
          </cell>
          <cell r="S75" t="str">
            <v>KQ2500026784_2504141526</v>
          </cell>
          <cell r="T75" t="str">
            <v>15/04/2025</v>
          </cell>
          <cell r="U75" t="str">
            <v>Bệnh viện C Đà Nẵng</v>
          </cell>
          <cell r="V75" t="str">
            <v>12 tháng</v>
          </cell>
          <cell r="W75" t="str">
            <v>CÔNG TY TNHH THIẾT BỊ KHOA HỌC VIỆT ANH</v>
          </cell>
          <cell r="X75" t="str">
            <v>IB2500026784; QĐTT số: KQ2500026784_2504141526; 15/04/2025; Bệnh viện C Đà Nẵng; 12 tháng</v>
          </cell>
          <cell r="Y75" t="str">
            <v>Có tham gia nhưng trượt thầu</v>
          </cell>
          <cell r="AD75" t="str">
            <v>Có tham gia nhưng trượt thầu</v>
          </cell>
          <cell r="AE75" t="str">
            <v>PP thủ công</v>
          </cell>
          <cell r="AG75" t="str">
            <v>Công ty TNHH Thiết bị Khoa học Việt Anh</v>
          </cell>
          <cell r="AI75" t="e">
            <v>#DIV/0!</v>
          </cell>
          <cell r="AJ75">
            <v>4840000</v>
          </cell>
          <cell r="AK75" t="str">
            <v>Có tham gia nhưng trượt thầu</v>
          </cell>
          <cell r="AM75" t="str">
            <v>VSV</v>
          </cell>
        </row>
        <row r="76">
          <cell r="A76">
            <v>77</v>
          </cell>
          <cell r="B76">
            <v>71</v>
          </cell>
          <cell r="C76" t="str">
            <v>Môi trường Mueller-Hinton agar</v>
          </cell>
          <cell r="D76" t="str">
            <v>Môi trường tiêu chuẩn dùng để xét nghiệm nhạy cảm kháng sinh/ kháng sinh đồ. Thành phần bao gồm: Casein hydrolysate, dịch chiết từ thịt bò, tinh bột, bột thạch, pH cuối ở 25°C: 7.3 ± 0.1</v>
          </cell>
          <cell r="E76" t="str">
            <v>500g/ Chai</v>
          </cell>
          <cell r="F76" t="str">
            <v>gam</v>
          </cell>
          <cell r="J76">
            <v>2500</v>
          </cell>
          <cell r="K76">
            <v>2500</v>
          </cell>
          <cell r="L76">
            <v>2500</v>
          </cell>
          <cell r="M76">
            <v>0</v>
          </cell>
          <cell r="N76">
            <v>2200</v>
          </cell>
          <cell r="O76">
            <v>5500000</v>
          </cell>
          <cell r="P76" t="str">
            <v>Môi trường vi sinh Mueller Hinton Agar</v>
          </cell>
          <cell r="Q76" t="str">
            <v>AgarCult Mueller Hinton Agar; MHA500</v>
          </cell>
          <cell r="R76" t="str">
            <v>IB2400491026</v>
          </cell>
          <cell r="S76" t="str">
            <v>217/QĐ-BVNĐTP</v>
          </cell>
          <cell r="T76" t="str">
            <v>04/3/2025</v>
          </cell>
          <cell r="U76" t="str">
            <v>Bệnh viện Nhi đồng thành phố</v>
          </cell>
          <cell r="V76" t="str">
            <v>12 tháng</v>
          </cell>
          <cell r="W76" t="str">
            <v>CÔNG TY TNHH THƯƠNG MẠI DỊCH VỤ ALPHACHEM</v>
          </cell>
          <cell r="X76" t="str">
            <v>IB2400491026; QĐTT số: 217/QĐ-BVNĐTP; 04/3/2025; Bệnh viện Nhi đồng thành phố; 12 tháng</v>
          </cell>
          <cell r="Y76" t="str">
            <v>Có tham gia nhưng trượt thầu</v>
          </cell>
          <cell r="AD76" t="str">
            <v>Có tham gia nhưng trượt thầu</v>
          </cell>
          <cell r="AE76" t="str">
            <v>PP thủ công</v>
          </cell>
          <cell r="AG76" t="str">
            <v>CÔNG TY TNHH THƯƠNG MẠI DỊCH VỤ ALPHACHEM</v>
          </cell>
          <cell r="AI76" t="e">
            <v>#DIV/0!</v>
          </cell>
          <cell r="AJ76">
            <v>5500000</v>
          </cell>
          <cell r="AK76" t="str">
            <v>Có tham gia nhưng trượt thầu</v>
          </cell>
          <cell r="AM76" t="str">
            <v>VSV</v>
          </cell>
        </row>
        <row r="77">
          <cell r="A77">
            <v>78</v>
          </cell>
          <cell r="B77">
            <v>72</v>
          </cell>
          <cell r="C77" t="str">
            <v>Môi trường Macconkey agar</v>
          </cell>
          <cell r="D77" t="str">
            <v>Một môi trường chọn lọc phân biệt đặc biệt giữa coliforms và các vi khuẩn không lên men lactose với sự ức chế của vi khuẩn Gram dương.
Môi trường dạng bột mịn
Thành phần: Peptone, Lactose, Bile salts, Sodium chloride, Neutral red, Crystal violet, Agar
pH: 7.1 ±0.2 tại 25°C</v>
          </cell>
          <cell r="E77" t="str">
            <v>500g/ Chai</v>
          </cell>
          <cell r="F77" t="str">
            <v>gam</v>
          </cell>
          <cell r="J77">
            <v>16000</v>
          </cell>
          <cell r="K77">
            <v>16000</v>
          </cell>
          <cell r="L77">
            <v>13000</v>
          </cell>
          <cell r="M77">
            <v>3000</v>
          </cell>
          <cell r="N77">
            <v>3510</v>
          </cell>
          <cell r="O77">
            <v>45630000</v>
          </cell>
          <cell r="P77" t="str">
            <v>Mac Conkey agar</v>
          </cell>
          <cell r="Q77" t="str">
            <v>MAC-CONKEY AGAR NO 3; CM0115B</v>
          </cell>
          <cell r="R77" t="str">
            <v>IB2400160524</v>
          </cell>
          <cell r="S77" t="str">
            <v>2472/QĐ-BV</v>
          </cell>
          <cell r="T77" t="str">
            <v>09/9/2024</v>
          </cell>
          <cell r="U77" t="str">
            <v>Bệnh viện 30/4</v>
          </cell>
          <cell r="V77" t="str">
            <v>365 ngày</v>
          </cell>
          <cell r="W77" t="str">
            <v>CÔNG TY TNHH THIẾT BỊ KHOA HỌC VIỆT ANH</v>
          </cell>
          <cell r="X77" t="str">
            <v>IB2400160524; QĐTT số: 2472/QĐ-BV; 09/9/2024; Bệnh viện 30/4; 365 ngày</v>
          </cell>
          <cell r="Y77" t="str">
            <v>Có tham gia nhưng trượt thầu</v>
          </cell>
          <cell r="AD77" t="str">
            <v>Có tham gia nhưng trượt thầu</v>
          </cell>
          <cell r="AE77" t="str">
            <v>PP thủ công</v>
          </cell>
          <cell r="AG77" t="str">
            <v>Công ty TNHH Thiết bị Khoa học Việt Anh</v>
          </cell>
          <cell r="AI77" t="e">
            <v>#DIV/0!</v>
          </cell>
          <cell r="AJ77">
            <v>45630000</v>
          </cell>
          <cell r="AK77" t="str">
            <v>Có tham gia nhưng trượt thầu</v>
          </cell>
          <cell r="AM77" t="str">
            <v>VSV</v>
          </cell>
        </row>
        <row r="78">
          <cell r="A78">
            <v>79</v>
          </cell>
          <cell r="B78">
            <v>73</v>
          </cell>
          <cell r="C78" t="str">
            <v>Môi trường đông khô Brilliance UTI</v>
          </cell>
          <cell r="D78" t="str">
            <v>Môi trường nuôi cấy sinh màu để định danh và phân biệt tất cả các vi sinh vật chính gây nhiễm trùng đường tiết niệu.
Môi trường dạng bột
Thành phần: Peptone, Chromogenic mix, Agar
pH: 6.8 ± 0.2 tại 25°C</v>
          </cell>
          <cell r="E78" t="str">
            <v>Hộp/400g</v>
          </cell>
          <cell r="F78" t="str">
            <v>gam</v>
          </cell>
          <cell r="J78">
            <v>8000</v>
          </cell>
          <cell r="K78">
            <v>8000</v>
          </cell>
          <cell r="L78">
            <v>14000</v>
          </cell>
          <cell r="M78">
            <v>-6000</v>
          </cell>
          <cell r="N78">
            <v>10325</v>
          </cell>
          <cell r="O78">
            <v>144550000</v>
          </cell>
          <cell r="P78" t="str">
            <v>Môi trường nuôi cấy Brilliance uti agar</v>
          </cell>
          <cell r="Q78" t="str">
            <v>BRILLIANCE UTI AGAR; CM0949C</v>
          </cell>
          <cell r="R78" t="str">
            <v>IB2400588058</v>
          </cell>
          <cell r="S78" t="str">
            <v>KQ2400588058_2503130818</v>
          </cell>
          <cell r="T78" t="str">
            <v>02/4/2025</v>
          </cell>
          <cell r="U78" t="str">
            <v>Bệnh viện Nhi Thái Bình</v>
          </cell>
          <cell r="V78" t="str">
            <v>24 tháng</v>
          </cell>
          <cell r="W78" t="str">
            <v>CÔNG TY TNHH THIẾT BỊ KHOA HỌC VIỆT ANH</v>
          </cell>
          <cell r="X78" t="str">
            <v>IB2400588058; QĐTT số: KQ2400588058_2503130818; 02/4/2025; Bệnh viện Nhi Thái Bình; 24 tháng</v>
          </cell>
          <cell r="Y78" t="str">
            <v>Có tham gia nhưng trượt thầu</v>
          </cell>
          <cell r="AD78" t="str">
            <v>Có tham gia nhưng trượt thầu</v>
          </cell>
          <cell r="AE78" t="str">
            <v>PP thủ công</v>
          </cell>
          <cell r="AG78" t="str">
            <v>Công ty TNHH Thiết bị Khoa học Việt Anh</v>
          </cell>
          <cell r="AI78" t="e">
            <v>#DIV/0!</v>
          </cell>
          <cell r="AJ78">
            <v>144550000</v>
          </cell>
          <cell r="AK78" t="str">
            <v>Có tham gia nhưng trượt thầu</v>
          </cell>
          <cell r="AM78" t="str">
            <v>VSV</v>
          </cell>
        </row>
        <row r="79">
          <cell r="A79">
            <v>80</v>
          </cell>
          <cell r="B79">
            <v>74</v>
          </cell>
          <cell r="C79" t="str">
            <v>Môi trường định danh Enterobacteriaceae</v>
          </cell>
          <cell r="D79" t="str">
            <v>Môi trường phân biệt Enterobacterales dựa vào việc sản sinh hydrogen sulphide và lên men đường đôi.</v>
          </cell>
          <cell r="E79" t="str">
            <v>500 g</v>
          </cell>
          <cell r="F79" t="str">
            <v>Gam</v>
          </cell>
          <cell r="J79">
            <v>500</v>
          </cell>
          <cell r="K79">
            <v>500</v>
          </cell>
          <cell r="L79">
            <v>500</v>
          </cell>
          <cell r="M79">
            <v>0</v>
          </cell>
          <cell r="N79">
            <v>3340</v>
          </cell>
          <cell r="O79">
            <v>1670000</v>
          </cell>
          <cell r="Q79" t="str">
            <v>TRIPLE SUGAR IRON AGAR/CM0277B</v>
          </cell>
          <cell r="R79" t="str">
            <v>IB2400605794</v>
          </cell>
          <cell r="S79" t="str">
            <v>KQ2400605794_2503061102</v>
          </cell>
          <cell r="T79" t="str">
            <v>06/03/2025</v>
          </cell>
          <cell r="U79" t="str">
            <v>Bệnh viện đa khoa tỉnh Bắc Ninh</v>
          </cell>
          <cell r="V79" t="str">
            <v>12 tháng</v>
          </cell>
          <cell r="W79" t="str">
            <v>CÔNG TY TNHH THIẾT BỊ KHOA HỌC VIỆT ANH</v>
          </cell>
          <cell r="X79" t="str">
            <v>IB2400605794; QĐTT số: KQ2400605794_2503061102; 06/03/2025; Bệnh viện đa khoa tỉnh Bắc Ninh; 12 tháng</v>
          </cell>
          <cell r="Y79" t="str">
            <v>Có tham gia nhưng trượt thầu</v>
          </cell>
          <cell r="AD79" t="str">
            <v>Có tham gia nhưng trượt thầu</v>
          </cell>
          <cell r="AE79" t="str">
            <v>PP thủ công</v>
          </cell>
          <cell r="AG79" t="str">
            <v>Công ty TNHH Thiết bị Khoa học Việt Anh</v>
          </cell>
          <cell r="AI79" t="e">
            <v>#DIV/0!</v>
          </cell>
          <cell r="AJ79">
            <v>1670000</v>
          </cell>
          <cell r="AK79" t="str">
            <v>Có tham gia nhưng trượt thầu</v>
          </cell>
          <cell r="AM79" t="str">
            <v>VSV</v>
          </cell>
        </row>
        <row r="80">
          <cell r="A80">
            <v>81</v>
          </cell>
          <cell r="B80">
            <v>75</v>
          </cell>
          <cell r="C80" t="str">
            <v>Môi trường Columbia agar base</v>
          </cell>
          <cell r="D80" t="str">
            <v>Môi trường thích hợp nuôi cấy các sinh vật khó mọc, là môi trường lý tưởng để chuẩn bị thạch máu, socola
Môi trường dạng bột
Thành phần: Special peptone, Starch, Sodium chloride, Agar
pH: 7.3 ± 0.2 tại 25°C</v>
          </cell>
          <cell r="E80" t="str">
            <v>Hộp/500g</v>
          </cell>
          <cell r="F80" t="str">
            <v>gam</v>
          </cell>
          <cell r="J80">
            <v>6000</v>
          </cell>
          <cell r="K80">
            <v>6000</v>
          </cell>
          <cell r="L80">
            <v>4000</v>
          </cell>
          <cell r="M80">
            <v>2000</v>
          </cell>
          <cell r="N80">
            <v>3320</v>
          </cell>
          <cell r="O80">
            <v>13280000</v>
          </cell>
          <cell r="P80" t="str">
            <v>Môi trường thạch bột Columbia agar base</v>
          </cell>
          <cell r="Q80" t="str">
            <v>COLUMBIA BLOOD AGAR BASE; CM0331B</v>
          </cell>
          <cell r="R80" t="str">
            <v>IB2400549593</v>
          </cell>
          <cell r="S80" t="str">
            <v>KQ2400549593_2503051056</v>
          </cell>
          <cell r="T80" t="str">
            <v>05/3/2025</v>
          </cell>
          <cell r="U80" t="str">
            <v>Bệnh viện Hữu nghị Việt Đức</v>
          </cell>
          <cell r="V80" t="str">
            <v>12 tháng</v>
          </cell>
          <cell r="W80" t="str">
            <v>CÔNG TY TNHH THIẾT BỊ KHOA HỌC VIỆT ANH</v>
          </cell>
          <cell r="X80" t="str">
            <v>IB2400549593; QĐTT số: KQ2400549593_2503051056; 05/3/2025; Bệnh viện Hữu nghị Việt Đức; 12 tháng</v>
          </cell>
          <cell r="Y80" t="str">
            <v>Có tham gia nhưng trượt thầu</v>
          </cell>
          <cell r="AD80" t="str">
            <v>Có tham gia nhưng trượt thầu</v>
          </cell>
          <cell r="AE80" t="str">
            <v>PP thủ công</v>
          </cell>
          <cell r="AG80" t="str">
            <v>Công ty TNHH Thiết bị Khoa học Việt Anh</v>
          </cell>
          <cell r="AI80" t="e">
            <v>#DIV/0!</v>
          </cell>
          <cell r="AJ80">
            <v>13280000</v>
          </cell>
          <cell r="AK80" t="str">
            <v>Có tham gia nhưng trượt thầu</v>
          </cell>
          <cell r="AM80" t="str">
            <v>VSV</v>
          </cell>
        </row>
        <row r="81">
          <cell r="A81">
            <v>82</v>
          </cell>
          <cell r="B81">
            <v>76</v>
          </cell>
          <cell r="C81" t="str">
            <v>Môi trường Brain Heart Infusion Broth</v>
          </cell>
          <cell r="D81" t="str">
            <v>Môi trường dinh dưỡng cao dùng cho nuôi cấy Streptococci, Neisseria và những vi khuẩn khó mọc khác.
Môi trường dạng bột mịn
Thành phần (g/l): Brain infusion solids , Beef heart infusion solids, Proteose peptone, Glucose, Sodium chloride, Disodium phosphate,
pH: 7.4 ±0.2 tại 25°C</v>
          </cell>
          <cell r="E81" t="str">
            <v>Hộp/500g</v>
          </cell>
          <cell r="F81" t="str">
            <v>gam</v>
          </cell>
          <cell r="J81">
            <v>2000</v>
          </cell>
          <cell r="K81">
            <v>2000</v>
          </cell>
          <cell r="L81">
            <v>2000</v>
          </cell>
          <cell r="M81">
            <v>0</v>
          </cell>
          <cell r="N81">
            <v>3200</v>
          </cell>
          <cell r="O81">
            <v>6400000</v>
          </cell>
          <cell r="P81" t="str">
            <v>Môi trường nuôi cấy vi khuẩn đông khô</v>
          </cell>
          <cell r="Q81" t="str">
            <v>BRAIN HEART INFUSION BROTH; CM1135B</v>
          </cell>
          <cell r="R81" t="str">
            <v>IB2500026073</v>
          </cell>
          <cell r="S81" t="str">
            <v>KQ2500026073_2504021411</v>
          </cell>
          <cell r="T81" t="str">
            <v>02/4/2025</v>
          </cell>
          <cell r="U81" t="str">
            <v>Bệnh viện Bệnh nhiệt đới TW</v>
          </cell>
          <cell r="V81" t="str">
            <v>12 tháng</v>
          </cell>
          <cell r="W81" t="str">
            <v>CÔNG TY TNHH THIẾT BỊ KHOA HỌC VIỆT ANH</v>
          </cell>
          <cell r="X81" t="str">
            <v>IB2500026073; QĐTT số: KQ2500026073_2504021411; 02/4/2025; Bệnh viện Bệnh nhiệt đới TW; 12 tháng</v>
          </cell>
          <cell r="Y81" t="str">
            <v>Có tham gia nhưng trượt thầu</v>
          </cell>
          <cell r="AD81" t="str">
            <v>Có tham gia nhưng trượt thầu</v>
          </cell>
          <cell r="AE81" t="str">
            <v>PP thủ công</v>
          </cell>
          <cell r="AG81" t="str">
            <v>Công ty TNHH Thiết bị Khoa học Việt Anh</v>
          </cell>
          <cell r="AI81" t="e">
            <v>#DIV/0!</v>
          </cell>
          <cell r="AJ81">
            <v>6400000</v>
          </cell>
          <cell r="AK81" t="str">
            <v>Có tham gia nhưng trượt thầu</v>
          </cell>
          <cell r="AM81" t="str">
            <v>VSV</v>
          </cell>
        </row>
        <row r="82">
          <cell r="A82">
            <v>83</v>
          </cell>
          <cell r="B82">
            <v>77</v>
          </cell>
          <cell r="C82" t="str">
            <v>Gentamycin 10µg</v>
          </cell>
          <cell r="D82" t="str">
            <v>Thử nghiệm kháng sinh đồ, khoanh giấy được in một mã nhận dạng thích hợp dạng chữ hoặc số và được tẩm một lượng kháng sinh chính xác
Đạt tiêu chuẩn ISO 13485 hoặc tương đương</v>
          </cell>
          <cell r="E82" t="str">
            <v>Hộp/5 x 50 khoanh</v>
          </cell>
          <cell r="F82" t="str">
            <v>Khoanh</v>
          </cell>
          <cell r="J82">
            <v>250</v>
          </cell>
          <cell r="K82">
            <v>250</v>
          </cell>
          <cell r="L82">
            <v>250</v>
          </cell>
          <cell r="M82">
            <v>0</v>
          </cell>
          <cell r="N82">
            <v>1560</v>
          </cell>
          <cell r="O82">
            <v>390000</v>
          </cell>
          <cell r="Q82" t="str">
            <v>Gentamycin 10µg; SD016-5CT</v>
          </cell>
          <cell r="R82" t="str">
            <v>IB2400613862</v>
          </cell>
          <cell r="S82" t="str">
            <v>KQ2400613862_2502211353</v>
          </cell>
          <cell r="T82" t="str">
            <v>21/02/2025</v>
          </cell>
          <cell r="U82" t="str">
            <v>Bệnh viện đa khoa Nông Nghiệp</v>
          </cell>
          <cell r="V82" t="str">
            <v>12 tháng</v>
          </cell>
          <cell r="W82" t="str">
            <v>Công ty cổ phần Giải pháp y tế và khoa học SURAN</v>
          </cell>
          <cell r="X82" t="str">
            <v>IB2400613862; QĐTT số: KQ2400613862_2502211353; 21/02/2025; Bệnh viện đa khoa Nông Nghiệp; 12 tháng</v>
          </cell>
          <cell r="Y82" t="str">
            <v>Có tham gia nhưng trượt thầu</v>
          </cell>
          <cell r="AD82" t="str">
            <v>Có tham gia nhưng trượt thầu</v>
          </cell>
          <cell r="AE82" t="str">
            <v>PP thủ công</v>
          </cell>
          <cell r="AG82" t="str">
            <v>Công ty cổ phần Giải pháp y tế và khoa học SURAN</v>
          </cell>
          <cell r="AI82" t="e">
            <v>#DIV/0!</v>
          </cell>
          <cell r="AJ82">
            <v>390000</v>
          </cell>
          <cell r="AK82" t="str">
            <v>Có tham gia nhưng trượt thầu</v>
          </cell>
          <cell r="AM82" t="str">
            <v>VSV</v>
          </cell>
        </row>
        <row r="83">
          <cell r="A83">
            <v>84</v>
          </cell>
          <cell r="B83">
            <v>78</v>
          </cell>
          <cell r="C83" t="str">
            <v>Dung dịch hóa chất để làm phản ứng Oxidase</v>
          </cell>
          <cell r="D83" t="str">
            <v xml:space="preserve">Thuốc thử dùng trong quy trình định tính phát hiện enzyme cytochrome oxidase 
 - Thành phần: N,N,N,N-tetramethyl-1,4-phenylenediamine, Ascorbic Acid, Demineralized Water
</v>
          </cell>
          <cell r="E83" t="str">
            <v>Hộp/50 ống x 0.75 mL</v>
          </cell>
          <cell r="F83" t="str">
            <v>Ống</v>
          </cell>
          <cell r="J83">
            <v>500</v>
          </cell>
          <cell r="K83">
            <v>500</v>
          </cell>
          <cell r="L83">
            <v>500</v>
          </cell>
          <cell r="M83">
            <v>0</v>
          </cell>
          <cell r="N83">
            <v>72400</v>
          </cell>
          <cell r="O83">
            <v>36200000</v>
          </cell>
          <cell r="P83" t="str">
            <v>Thuốc thử oxidase</v>
          </cell>
          <cell r="Q83" t="str">
            <v>BadiDrop™ Oxidase/R21540</v>
          </cell>
          <cell r="R83" t="str">
            <v>IB2400553079</v>
          </cell>
          <cell r="S83" t="str">
            <v>KQ2400553079_2501231043</v>
          </cell>
          <cell r="T83" t="str">
            <v>23/01/2025</v>
          </cell>
          <cell r="U83" t="str">
            <v>Bệnh viện Thanh Nhàn</v>
          </cell>
          <cell r="V83" t="str">
            <v>365 ngày</v>
          </cell>
          <cell r="W83" t="str">
            <v>CÔNG TY TNHH THIẾT BỊ KHOA HỌC VIỆT ANH</v>
          </cell>
          <cell r="X83" t="str">
            <v>IB2400553079; QĐTT số: KQ2400553079_2501231043; 23/01/2025; Bệnh viện Thanh Nhàn; 365 ngày</v>
          </cell>
          <cell r="Y83" t="str">
            <v>Có tham gia nhưng trượt thầu</v>
          </cell>
          <cell r="AD83" t="str">
            <v>Có tham gia nhưng trượt thầu</v>
          </cell>
          <cell r="AE83" t="str">
            <v>PP thủ công</v>
          </cell>
          <cell r="AG83" t="str">
            <v>Công ty TNHH Thiết bị Khoa học Việt Anh</v>
          </cell>
          <cell r="AI83" t="e">
            <v>#DIV/0!</v>
          </cell>
          <cell r="AJ83">
            <v>36200000</v>
          </cell>
          <cell r="AK83" t="str">
            <v>Có tham gia nhưng trượt thầu</v>
          </cell>
          <cell r="AM83" t="str">
            <v>VSV</v>
          </cell>
        </row>
        <row r="84">
          <cell r="A84">
            <v>85</v>
          </cell>
          <cell r="B84">
            <v>79</v>
          </cell>
          <cell r="C84" t="str">
            <v>Doxycycline 30µg</v>
          </cell>
          <cell r="D84" t="str">
            <v>Thử nghiệm kháng sinh đồ, khoanh giấy được in một mã nhận dạng thích hợp dạng chữ hoặc số và được tẩm một lượng kháng sinh chính xác
Đạt tiêu chuẩn ISO 13485 hoặc tương đương</v>
          </cell>
          <cell r="E84" t="str">
            <v>Hộp/5 x 50 khoanh</v>
          </cell>
          <cell r="F84" t="str">
            <v>Khoanh</v>
          </cell>
          <cell r="J84">
            <v>250</v>
          </cell>
          <cell r="K84">
            <v>250</v>
          </cell>
          <cell r="L84">
            <v>250</v>
          </cell>
          <cell r="M84">
            <v>0</v>
          </cell>
          <cell r="N84">
            <v>1760</v>
          </cell>
          <cell r="O84">
            <v>440000</v>
          </cell>
          <cell r="P84" t="str">
            <v>Doxycycline 30µg</v>
          </cell>
          <cell r="Q84" t="str">
            <v>DOXYCYCLINE/CT0018B</v>
          </cell>
          <cell r="R84" t="str">
            <v>IB2400553079</v>
          </cell>
          <cell r="S84" t="str">
            <v>KQ2400553079_2501231043</v>
          </cell>
          <cell r="T84" t="str">
            <v>23/01/2025</v>
          </cell>
          <cell r="U84" t="str">
            <v>Bệnh viện Thanh Nhàn</v>
          </cell>
          <cell r="V84" t="str">
            <v>365 ngày</v>
          </cell>
          <cell r="W84" t="str">
            <v>CÔNG TY TNHH THIẾT BỊ KHOA HỌC VIỆT ANH</v>
          </cell>
          <cell r="X84" t="str">
            <v>IB2400553079; QĐTT số: KQ2400553079_2501231043; 23/01/2025; Bệnh viện Thanh Nhàn; 365 ngày</v>
          </cell>
          <cell r="Y84" t="str">
            <v>Có tham gia nhưng trượt thầu</v>
          </cell>
          <cell r="AD84" t="str">
            <v>Có tham gia nhưng trượt thầu</v>
          </cell>
          <cell r="AE84" t="str">
            <v>PP thủ công</v>
          </cell>
          <cell r="AG84" t="str">
            <v>Công ty TNHH Thiết bị Khoa học Việt Anh</v>
          </cell>
          <cell r="AI84" t="e">
            <v>#DIV/0!</v>
          </cell>
          <cell r="AJ84">
            <v>440000</v>
          </cell>
          <cell r="AK84" t="str">
            <v>Có tham gia nhưng trượt thầu</v>
          </cell>
          <cell r="AM84" t="str">
            <v>VSV</v>
          </cell>
        </row>
        <row r="85">
          <cell r="A85">
            <v>86</v>
          </cell>
          <cell r="B85">
            <v>80</v>
          </cell>
          <cell r="C85" t="str">
            <v>Clindamycin 2µg</v>
          </cell>
          <cell r="D85" t="str">
            <v>Thử nghiệm kháng sinh đồ, khoanh giấy được in một mã nhận dạng thích hợp dạng chữ hoặc số và được tẩm một lượng kháng sinh chính xác
Đạt tiêu chuẩn ISO 13485 hoặc tương đương</v>
          </cell>
          <cell r="E85" t="str">
            <v>Hộp/5 x 50 khoanh</v>
          </cell>
          <cell r="F85" t="str">
            <v>Khoanh</v>
          </cell>
          <cell r="J85">
            <v>250</v>
          </cell>
          <cell r="K85">
            <v>250</v>
          </cell>
          <cell r="L85">
            <v>250</v>
          </cell>
          <cell r="M85">
            <v>0</v>
          </cell>
          <cell r="N85">
            <v>2120</v>
          </cell>
          <cell r="O85">
            <v>530000</v>
          </cell>
          <cell r="P85" t="str">
            <v>Clindamycin 2µg</v>
          </cell>
          <cell r="Q85" t="str">
            <v>CLINDAMYCIN/CT0064B</v>
          </cell>
          <cell r="R85" t="str">
            <v>IB2400553079</v>
          </cell>
          <cell r="S85" t="str">
            <v>KQ2400553079_2501231043</v>
          </cell>
          <cell r="T85" t="str">
            <v>23/01/2025</v>
          </cell>
          <cell r="U85" t="str">
            <v>Bệnh viện Thanh Nhàn</v>
          </cell>
          <cell r="V85" t="str">
            <v>365 ngày</v>
          </cell>
          <cell r="W85" t="str">
            <v>CÔNG TY TNHH THIẾT BỊ KHOA HỌC VIỆT ANH</v>
          </cell>
          <cell r="X85" t="str">
            <v>IB2400553079; QĐTT số: KQ2400553079_2501231043; 23/01/2025; Bệnh viện Thanh Nhàn; 365 ngày</v>
          </cell>
          <cell r="Y85" t="str">
            <v>Có tham gia nhưng trượt thầu</v>
          </cell>
          <cell r="AD85" t="str">
            <v>Có tham gia nhưng trượt thầu</v>
          </cell>
          <cell r="AE85" t="str">
            <v>PP thủ công</v>
          </cell>
          <cell r="AG85" t="str">
            <v>Công ty TNHH Thiết bị Khoa học Việt Anh</v>
          </cell>
          <cell r="AI85" t="e">
            <v>#DIV/0!</v>
          </cell>
          <cell r="AJ85">
            <v>530000</v>
          </cell>
          <cell r="AK85" t="str">
            <v>Có tham gia nhưng trượt thầu</v>
          </cell>
          <cell r="AM85" t="str">
            <v>VSV</v>
          </cell>
        </row>
        <row r="86">
          <cell r="A86">
            <v>87</v>
          </cell>
          <cell r="B86">
            <v>81</v>
          </cell>
          <cell r="C86" t="str">
            <v>Cefuroxime 30µg</v>
          </cell>
          <cell r="D86" t="str">
            <v>Thử nghiệm kháng sinh đồ, khoanh giấy được in một mã nhận dạng thích hợp dạng chữ hoặc số và được tẩm một lượng kháng sinh chính xác
Đạt tiêu chuẩn ISO 13485 hoặc tương đương</v>
          </cell>
          <cell r="E86" t="str">
            <v>Hộp/5 x 50 khoanh</v>
          </cell>
          <cell r="F86" t="str">
            <v>Khoanh</v>
          </cell>
          <cell r="J86">
            <v>250</v>
          </cell>
          <cell r="K86">
            <v>250</v>
          </cell>
          <cell r="L86">
            <v>250</v>
          </cell>
          <cell r="M86">
            <v>0</v>
          </cell>
          <cell r="N86">
            <v>2040</v>
          </cell>
          <cell r="O86">
            <v>510000</v>
          </cell>
          <cell r="P86" t="str">
            <v>Cefuroxime 30µg</v>
          </cell>
          <cell r="Q86" t="str">
            <v>CEFUROXIME SODIUM/CT0127B</v>
          </cell>
          <cell r="R86" t="str">
            <v>IB2400553079</v>
          </cell>
          <cell r="S86" t="str">
            <v>KQ2400553079_2501231043</v>
          </cell>
          <cell r="T86" t="str">
            <v>23/01/2025</v>
          </cell>
          <cell r="U86" t="str">
            <v>Bệnh viện Thanh Nhàn</v>
          </cell>
          <cell r="V86" t="str">
            <v>365 ngày</v>
          </cell>
          <cell r="W86" t="str">
            <v>CÔNG TY TNHH THIẾT BỊ KHOA HỌC VIỆT ANH</v>
          </cell>
          <cell r="X86" t="str">
            <v>IB2400553079; QĐTT số: KQ2400553079_2501231043; 23/01/2025; Bệnh viện Thanh Nhàn; 365 ngày</v>
          </cell>
          <cell r="Y86" t="str">
            <v>Có tham gia nhưng trượt thầu</v>
          </cell>
          <cell r="AD86" t="str">
            <v>Có tham gia nhưng trượt thầu</v>
          </cell>
          <cell r="AE86" t="str">
            <v>PP thủ công</v>
          </cell>
          <cell r="AG86" t="str">
            <v>Công ty TNHH Thiết bị Khoa học Việt Anh</v>
          </cell>
          <cell r="AI86" t="e">
            <v>#DIV/0!</v>
          </cell>
          <cell r="AJ86">
            <v>510000</v>
          </cell>
          <cell r="AK86" t="str">
            <v>Có tham gia nhưng trượt thầu</v>
          </cell>
          <cell r="AM86" t="str">
            <v>VSV</v>
          </cell>
        </row>
        <row r="87">
          <cell r="A87">
            <v>88</v>
          </cell>
          <cell r="B87">
            <v>82</v>
          </cell>
          <cell r="C87" t="str">
            <v>Cefepime 30µg</v>
          </cell>
          <cell r="D87" t="str">
            <v>Thử nghiệm kháng sinh đồ, khoanh giấy được in một mã nhận dạng thích hợp dạng chữ hoặc số và được tẩm một lượng kháng sinh chính xác
Đạt tiêu chuẩn ISO 13485 hoặc tương đương</v>
          </cell>
          <cell r="E87" t="str">
            <v>Hộp/5 x 50 khoanh</v>
          </cell>
          <cell r="F87" t="str">
            <v>Khoanh</v>
          </cell>
          <cell r="J87">
            <v>250</v>
          </cell>
          <cell r="K87">
            <v>250</v>
          </cell>
          <cell r="L87">
            <v>250</v>
          </cell>
          <cell r="M87">
            <v>0</v>
          </cell>
          <cell r="N87">
            <v>2120</v>
          </cell>
          <cell r="O87">
            <v>530000</v>
          </cell>
          <cell r="P87" t="str">
            <v>Cefepime 30µg</v>
          </cell>
          <cell r="Q87" t="str">
            <v>CEFEPIME/CT0771B</v>
          </cell>
          <cell r="R87" t="str">
            <v>IB2400553079</v>
          </cell>
          <cell r="S87" t="str">
            <v>KQ2400553079_2501231043</v>
          </cell>
          <cell r="T87" t="str">
            <v>23/01/2025</v>
          </cell>
          <cell r="U87" t="str">
            <v>Bệnh viện Thanh Nhàn</v>
          </cell>
          <cell r="V87" t="str">
            <v>365 ngày</v>
          </cell>
          <cell r="W87" t="str">
            <v>CÔNG TY TNHH THIẾT BỊ KHOA HỌC VIỆT ANH</v>
          </cell>
          <cell r="X87" t="str">
            <v>IB2400553079; QĐTT số: KQ2400553079_2501231043; 23/01/2025; Bệnh viện Thanh Nhàn; 365 ngày</v>
          </cell>
          <cell r="Y87" t="str">
            <v>Có tham gia nhưng trượt thầu</v>
          </cell>
          <cell r="AD87" t="str">
            <v>Có tham gia nhưng trượt thầu</v>
          </cell>
          <cell r="AE87" t="str">
            <v>PP thủ công</v>
          </cell>
          <cell r="AG87" t="str">
            <v>Công ty TNHH Thiết bị Khoa học Việt Anh</v>
          </cell>
          <cell r="AI87" t="e">
            <v>#DIV/0!</v>
          </cell>
          <cell r="AJ87">
            <v>530000</v>
          </cell>
          <cell r="AK87" t="str">
            <v>Có tham gia nhưng trượt thầu</v>
          </cell>
          <cell r="AM87" t="str">
            <v>VSV</v>
          </cell>
        </row>
        <row r="88">
          <cell r="A88">
            <v>89</v>
          </cell>
          <cell r="B88">
            <v>83</v>
          </cell>
          <cell r="C88" t="str">
            <v>Bột Skim milk</v>
          </cell>
          <cell r="D88" t="str">
            <v>Sử dụng để tạo môi trường bảo quản vi khuẩn trong thời gian dài</v>
          </cell>
          <cell r="E88" t="str">
            <v>Hộp 500g</v>
          </cell>
          <cell r="F88" t="str">
            <v>gam</v>
          </cell>
          <cell r="J88">
            <v>2000</v>
          </cell>
          <cell r="K88">
            <v>2000</v>
          </cell>
          <cell r="L88">
            <v>2000</v>
          </cell>
          <cell r="M88">
            <v>0</v>
          </cell>
          <cell r="N88">
            <v>2700</v>
          </cell>
          <cell r="O88">
            <v>5400000</v>
          </cell>
          <cell r="P88" t="str">
            <v>Bột SKIM MILK</v>
          </cell>
          <cell r="Q88" t="str">
            <v>SKIMMED MILK POWDER (500g)/LP0033B</v>
          </cell>
          <cell r="R88" t="str">
            <v>IB2500107281</v>
          </cell>
          <cell r="S88" t="str">
            <v>KQ2500107281_2505120936</v>
          </cell>
          <cell r="T88" t="str">
            <v>12/5/2025</v>
          </cell>
          <cell r="U88" t="str">
            <v>Bệnh viện Quân y 175</v>
          </cell>
          <cell r="V88" t="str">
            <v>730 ngày</v>
          </cell>
          <cell r="W88" t="str">
            <v>CÔNG TY TNHH THIẾT BỊ KHOA HỌC VIỆT ANH</v>
          </cell>
          <cell r="X88" t="str">
            <v>IB2500107281; QĐTT số: KQ2500107281_2505120936; 12/5/2025; Bệnh viện Quân y 175; 730 ngày</v>
          </cell>
          <cell r="Y88" t="str">
            <v>Có tham gia nhưng trượt thầu</v>
          </cell>
          <cell r="AD88" t="str">
            <v>Có tham gia nhưng trượt thầu</v>
          </cell>
          <cell r="AE88" t="str">
            <v>PP thủ công</v>
          </cell>
          <cell r="AG88" t="str">
            <v>Công ty TNHH Thiết bị Khoa học Việt Anh</v>
          </cell>
          <cell r="AI88" t="e">
            <v>#DIV/0!</v>
          </cell>
          <cell r="AJ88">
            <v>5400000</v>
          </cell>
          <cell r="AK88" t="str">
            <v>Có tham gia nhưng trượt thầu</v>
          </cell>
          <cell r="AM88" t="str">
            <v>VSV</v>
          </cell>
        </row>
        <row r="89">
          <cell r="A89">
            <v>91</v>
          </cell>
          <cell r="B89">
            <v>84</v>
          </cell>
          <cell r="C89" t="str">
            <v>Aztreonam 30µg</v>
          </cell>
          <cell r="D89" t="str">
            <v>Thử nghiệm kháng sinh đồ. Khoanh giấy được tẩm một lượng kháng sinh chính xác
Đạt tiêu chuẩn ISO 13485 hoặc tương đương</v>
          </cell>
          <cell r="E89" t="str">
            <v>Hộp/5 x 50 khoanh</v>
          </cell>
          <cell r="F89" t="str">
            <v>Khoanh</v>
          </cell>
          <cell r="J89">
            <v>250</v>
          </cell>
          <cell r="K89">
            <v>250</v>
          </cell>
          <cell r="L89">
            <v>250</v>
          </cell>
          <cell r="M89">
            <v>0</v>
          </cell>
          <cell r="N89">
            <v>1940</v>
          </cell>
          <cell r="O89">
            <v>485000</v>
          </cell>
          <cell r="P89" t="str">
            <v>Aztreonam</v>
          </cell>
          <cell r="Q89" t="str">
            <v>AZTREONAM/CT0264B</v>
          </cell>
          <cell r="R89" t="str">
            <v>IB2400160524</v>
          </cell>
          <cell r="S89" t="str">
            <v>2472/QĐ-BV</v>
          </cell>
          <cell r="T89" t="str">
            <v>09/9/2024</v>
          </cell>
          <cell r="U89" t="str">
            <v>Bệnh viện 30/4</v>
          </cell>
          <cell r="V89" t="str">
            <v>365 ngày</v>
          </cell>
          <cell r="W89" t="str">
            <v>CÔNG TY TNHH THIẾT BỊ KHOA HỌC VIỆT ANH</v>
          </cell>
          <cell r="X89" t="str">
            <v>IB2400160524; QĐTT số: 2472/QĐ-BV; 09/9/2024; Bệnh viện 30/4; 365 ngày</v>
          </cell>
          <cell r="Y89" t="str">
            <v>Có tham gia nhưng trượt thầu</v>
          </cell>
          <cell r="AD89" t="str">
            <v>Có tham gia nhưng trượt thầu</v>
          </cell>
          <cell r="AE89" t="str">
            <v>PP thủ công</v>
          </cell>
          <cell r="AG89" t="str">
            <v>Công ty TNHH Thiết bị Khoa học Việt Anh</v>
          </cell>
          <cell r="AI89" t="e">
            <v>#DIV/0!</v>
          </cell>
          <cell r="AJ89">
            <v>485000</v>
          </cell>
          <cell r="AK89" t="str">
            <v>Có tham gia nhưng trượt thầu</v>
          </cell>
          <cell r="AM89" t="str">
            <v>VSV</v>
          </cell>
        </row>
        <row r="90">
          <cell r="A90">
            <v>92</v>
          </cell>
          <cell r="B90">
            <v>85</v>
          </cell>
          <cell r="C90" t="str">
            <v>Azithromycin 15µg</v>
          </cell>
          <cell r="D90" t="str">
            <v>Thử nghiệm kháng sinh đồ, khoanh giấy được in một mã nhận dạng thích hợp dạng chữ hoặc số và được tẩm một lượng kháng sinh chính xác
Đạt tiêu chuẩn ISO 13485 hoặc tương đương</v>
          </cell>
          <cell r="E90" t="str">
            <v>Hộp/5 x 50 khoanh</v>
          </cell>
          <cell r="F90" t="str">
            <v>Khoanh</v>
          </cell>
          <cell r="J90">
            <v>250</v>
          </cell>
          <cell r="K90">
            <v>250</v>
          </cell>
          <cell r="L90">
            <v>250</v>
          </cell>
          <cell r="M90">
            <v>0</v>
          </cell>
          <cell r="N90">
            <v>2080</v>
          </cell>
          <cell r="O90">
            <v>520000</v>
          </cell>
          <cell r="P90" t="str">
            <v>Azithromycin 15µg</v>
          </cell>
          <cell r="Q90" t="str">
            <v>AZITHROMYCIN/CT0906B</v>
          </cell>
          <cell r="R90" t="str">
            <v>IB2400553079</v>
          </cell>
          <cell r="S90" t="str">
            <v>KQ2400553079_2501231043</v>
          </cell>
          <cell r="T90" t="str">
            <v>23/01/2025</v>
          </cell>
          <cell r="U90" t="str">
            <v>Bệnh viện Thanh Nhàn</v>
          </cell>
          <cell r="V90" t="str">
            <v>365 ngày</v>
          </cell>
          <cell r="W90" t="str">
            <v>CÔNG TY TNHH THIẾT BỊ KHOA HỌC VIỆT ANH</v>
          </cell>
          <cell r="X90" t="str">
            <v>IB2400553079; QĐTT số: KQ2400553079_2501231043; 23/01/2025; Bệnh viện Thanh Nhàn; 365 ngày</v>
          </cell>
          <cell r="Y90" t="str">
            <v>Có tham gia nhưng trượt thầu</v>
          </cell>
          <cell r="AD90" t="str">
            <v>Có tham gia nhưng trượt thầu</v>
          </cell>
          <cell r="AE90" t="str">
            <v>PP thủ công</v>
          </cell>
          <cell r="AG90" t="str">
            <v>Công ty TNHH Thiết bị Khoa học Việt Anh</v>
          </cell>
          <cell r="AI90" t="e">
            <v>#DIV/0!</v>
          </cell>
          <cell r="AJ90">
            <v>520000</v>
          </cell>
          <cell r="AK90" t="str">
            <v>Có tham gia nhưng trượt thầu</v>
          </cell>
          <cell r="AM90" t="str">
            <v>VSV</v>
          </cell>
        </row>
        <row r="91">
          <cell r="A91">
            <v>93</v>
          </cell>
          <cell r="B91">
            <v>86</v>
          </cell>
          <cell r="C91" t="str">
            <v>Ampicillin/sulbactam 10/10mg</v>
          </cell>
          <cell r="D91" t="str">
            <v>Thử nghiệm kháng sinh đồ, khoanh giấy được in một mã nhận dạng thích hợp dạng chữ hoặc số và được tẩm một lượng kháng sinh chính xác
Đạt tiêu chuẩn ISO 13485 hoặc tương đương</v>
          </cell>
          <cell r="E91" t="str">
            <v>Hộp/5 x 50 khoanh</v>
          </cell>
          <cell r="F91" t="str">
            <v>Khoanh</v>
          </cell>
          <cell r="J91">
            <v>250</v>
          </cell>
          <cell r="K91">
            <v>250</v>
          </cell>
          <cell r="L91">
            <v>250</v>
          </cell>
          <cell r="M91">
            <v>0</v>
          </cell>
          <cell r="N91">
            <v>2080</v>
          </cell>
          <cell r="O91">
            <v>520000</v>
          </cell>
          <cell r="P91" t="str">
            <v>Ampicillin/Sulbactam 20µg</v>
          </cell>
          <cell r="Q91" t="str">
            <v>AMPICILLIN/SULBACTAM/CT0520B</v>
          </cell>
          <cell r="R91" t="str">
            <v>IB2400553079</v>
          </cell>
          <cell r="S91" t="str">
            <v>KQ2400553079_2501231043</v>
          </cell>
          <cell r="T91" t="str">
            <v>23/01/2025</v>
          </cell>
          <cell r="U91" t="str">
            <v>Bệnh viện Thanh Nhàn</v>
          </cell>
          <cell r="V91" t="str">
            <v>365 ngày</v>
          </cell>
          <cell r="W91" t="str">
            <v>CÔNG TY TNHH THIẾT BỊ KHOA HỌC VIỆT ANH</v>
          </cell>
          <cell r="X91" t="str">
            <v>IB2400553079; QĐTT số: KQ2400553079_2501231043; 23/01/2025; Bệnh viện Thanh Nhàn; 365 ngày</v>
          </cell>
          <cell r="Y91" t="str">
            <v>Có tham gia nhưng trượt thầu</v>
          </cell>
          <cell r="AD91" t="str">
            <v>Có tham gia nhưng trượt thầu</v>
          </cell>
          <cell r="AE91" t="str">
            <v>PP thủ công</v>
          </cell>
          <cell r="AG91" t="str">
            <v>Công ty TNHH Thiết bị Khoa học Việt Anh</v>
          </cell>
          <cell r="AI91" t="e">
            <v>#DIV/0!</v>
          </cell>
          <cell r="AJ91">
            <v>520000</v>
          </cell>
          <cell r="AK91" t="str">
            <v>Có tham gia nhưng trượt thầu</v>
          </cell>
          <cell r="AM91" t="str">
            <v>VSV</v>
          </cell>
        </row>
        <row r="92">
          <cell r="A92">
            <v>94</v>
          </cell>
          <cell r="B92">
            <v>87</v>
          </cell>
          <cell r="C92" t="str">
            <v>Vật liệu kiểm soát xét nghiệm kháng thể kháng Syphilis</v>
          </cell>
          <cell r="D92" t="str">
            <v>Huyết thanh chứng đông khô lấy từ huyết thanh người. Mẫu chứng được dùng để kiểm tra độ đúng của xét nghiệm miễn dịch Syphilis
Hộp ≥ 4 x 2 ml</v>
          </cell>
          <cell r="E92" t="str">
            <v>4 x 2 ml</v>
          </cell>
          <cell r="F92" t="str">
            <v>Hộp</v>
          </cell>
          <cell r="J92">
            <v>4</v>
          </cell>
          <cell r="K92">
            <v>4</v>
          </cell>
          <cell r="L92">
            <v>4</v>
          </cell>
          <cell r="M92">
            <v>0</v>
          </cell>
          <cell r="N92">
            <v>1315349</v>
          </cell>
          <cell r="O92">
            <v>5261396</v>
          </cell>
          <cell r="Q92" t="str">
            <v>PreciControl Syphilis</v>
          </cell>
          <cell r="R92" t="str">
            <v>IB2500071551</v>
          </cell>
          <cell r="S92" t="str">
            <v>KQ2500071551_2505261023</v>
          </cell>
          <cell r="T92" t="str">
            <v>26/05/2025</v>
          </cell>
          <cell r="U92" t="str">
            <v>Bệnh viện Bãi Cháy</v>
          </cell>
          <cell r="V92" t="str">
            <v>6 tháng</v>
          </cell>
          <cell r="W92" t="str">
            <v>Công ty TNHH Thành An</v>
          </cell>
          <cell r="X92" t="str">
            <v>IB2500071551; QĐTT số: KQ2500071551_2505261023; 26/05/2025; Bệnh viện Bãi Cháy; 6 tháng</v>
          </cell>
          <cell r="Y92" t="str">
            <v>Bổ sung mới</v>
          </cell>
          <cell r="AE92" t="str">
            <v>Cobas e411</v>
          </cell>
          <cell r="AF92" t="str">
            <v>Máy đặt</v>
          </cell>
          <cell r="AG92" t="str">
            <v>Công ty TNHH Thành An</v>
          </cell>
          <cell r="AI92" t="e">
            <v>#DIV/0!</v>
          </cell>
          <cell r="AJ92">
            <v>5261396</v>
          </cell>
          <cell r="AK92" t="str">
            <v/>
          </cell>
          <cell r="AM92" t="str">
            <v>VSV</v>
          </cell>
        </row>
        <row r="93">
          <cell r="A93">
            <v>95</v>
          </cell>
          <cell r="B93">
            <v>88</v>
          </cell>
          <cell r="C93" t="str">
            <v>Vật liệu kiểm soát xét nghiệm kháng thể kháng EBV IgM/VCA IgG</v>
          </cell>
          <cell r="D93" t="str">
            <v>Huyết thanh chứng đông khô lấy từ huyết thanh người. Mẫu chứng được dùng để kiểm tra độ đúng của các xét nghiệm miễn dịch EBV IgM và EBV VCA IgG
Hộp ≥ 6 x 2 mL</v>
          </cell>
          <cell r="E93" t="str">
            <v>6 x 2 mL</v>
          </cell>
          <cell r="F93" t="str">
            <v>Hộp</v>
          </cell>
          <cell r="J93">
            <v>4</v>
          </cell>
          <cell r="K93">
            <v>4</v>
          </cell>
          <cell r="L93">
            <v>2</v>
          </cell>
          <cell r="M93">
            <v>2</v>
          </cell>
          <cell r="N93">
            <v>4189500</v>
          </cell>
          <cell r="O93">
            <v>8379000</v>
          </cell>
          <cell r="Q93" t="str">
            <v>PreciControl EBV IgM/VCA IgG</v>
          </cell>
          <cell r="R93" t="str">
            <v>IB2400445136</v>
          </cell>
          <cell r="S93" t="str">
            <v>2097QĐ-BVĐHYHN</v>
          </cell>
          <cell r="T93" t="str">
            <v>30/12/2024</v>
          </cell>
          <cell r="U93" t="str">
            <v>Bệnh viện đại học y Hà Nội</v>
          </cell>
          <cell r="V93" t="str">
            <v>12 tháng</v>
          </cell>
          <cell r="W93" t="str">
            <v>Công ty TNHH Thành An</v>
          </cell>
          <cell r="X93" t="str">
            <v>IB2400445136; QĐTT số: 2097QĐ-BVĐHYHN; 30/12/2024; Bệnh viện đại học y Hà Nội; 12 tháng</v>
          </cell>
          <cell r="Y93" t="str">
            <v>Bổ sung mới</v>
          </cell>
          <cell r="AE93" t="str">
            <v>Cobas e411</v>
          </cell>
          <cell r="AF93" t="str">
            <v>Máy đặt</v>
          </cell>
          <cell r="AG93" t="str">
            <v>Công ty TNHH Thành An</v>
          </cell>
          <cell r="AI93" t="e">
            <v>#DIV/0!</v>
          </cell>
          <cell r="AJ93">
            <v>8379000</v>
          </cell>
          <cell r="AK93" t="str">
            <v/>
          </cell>
          <cell r="AM93" t="str">
            <v>VSV</v>
          </cell>
        </row>
        <row r="94">
          <cell r="A94">
            <v>96</v>
          </cell>
          <cell r="B94">
            <v>89</v>
          </cell>
          <cell r="C94" t="str">
            <v>Thuốc thử xét nghiệm định tính kháng thể IgM kháng EBV</v>
          </cell>
          <cell r="D94" t="str">
            <v>Sử dụng cho xét nghiệm thuộc phương pháp miễn dịch điện hóa phát quang. Thành phần gồm:
1 chai: Vi hạt phủ streptavidin. 
1 chai: Phân đoạn kháng thể đơn dòng kháng h‑IgM đánh dấu biotin, đệm MES. 
1 chai: Kháng nguyên đặc hiệu EBV đánh dấu phức hợp ruthenium; đệm MES
Hộp ≥ 100 test</v>
          </cell>
          <cell r="E94" t="str">
            <v>100 Test</v>
          </cell>
          <cell r="F94" t="str">
            <v>Hộp</v>
          </cell>
          <cell r="J94">
            <v>25</v>
          </cell>
          <cell r="K94">
            <v>25</v>
          </cell>
          <cell r="L94">
            <v>10</v>
          </cell>
          <cell r="M94">
            <v>15</v>
          </cell>
          <cell r="N94">
            <v>7717500</v>
          </cell>
          <cell r="O94">
            <v>77175000</v>
          </cell>
          <cell r="Q94" t="str">
            <v>Elecsys EBV IgM</v>
          </cell>
          <cell r="R94" t="str">
            <v>IB2400445136</v>
          </cell>
          <cell r="S94" t="str">
            <v>2097QĐ-BVĐHYHN</v>
          </cell>
          <cell r="T94" t="str">
            <v>30/12/2024</v>
          </cell>
          <cell r="U94" t="str">
            <v>Bệnh viện đại học y Hà Nội</v>
          </cell>
          <cell r="V94" t="str">
            <v>12 tháng</v>
          </cell>
          <cell r="W94" t="str">
            <v>Công ty TNHH Thành An</v>
          </cell>
          <cell r="X94" t="str">
            <v>IB2400445136; QĐTT số: 2097QĐ-BVĐHYHN; 30/12/2024; Bệnh viện đại học y Hà Nội; 12 tháng</v>
          </cell>
          <cell r="Y94" t="str">
            <v>Bổ sung mới</v>
          </cell>
          <cell r="AE94" t="str">
            <v>Cobas e411</v>
          </cell>
          <cell r="AF94" t="str">
            <v>Máy đặt</v>
          </cell>
          <cell r="AG94" t="str">
            <v>Công ty TNHH Thành An</v>
          </cell>
          <cell r="AI94" t="e">
            <v>#DIV/0!</v>
          </cell>
          <cell r="AJ94">
            <v>77175000</v>
          </cell>
          <cell r="AK94" t="str">
            <v/>
          </cell>
          <cell r="AM94" t="str">
            <v>VSV</v>
          </cell>
        </row>
        <row r="95">
          <cell r="A95">
            <v>97</v>
          </cell>
          <cell r="B95">
            <v>90</v>
          </cell>
          <cell r="C95" t="str">
            <v>Thuốc thử xét nghiệm định tính kháng thể IgG kháng EBV</v>
          </cell>
          <cell r="D95" t="str">
            <v>Sử dụng cho xét nghiệm thuộc phương pháp miễn dịch điện hóa phát quang. Thành phần gồm:
1 chai: Vi hạt phủ streptavidin . 
1 chai: Kháng nguyên đặc hiệu EBV‑đánh dấu biotin; đệm MESb. 
1 chai: Kháng nguyên đặc hiệu EBV đánh dấu phức hợp ruthenium; đệm MES
Hộp ≥ 100 test</v>
          </cell>
          <cell r="E95" t="str">
            <v>100 Test</v>
          </cell>
          <cell r="F95" t="str">
            <v>Hộp</v>
          </cell>
          <cell r="J95">
            <v>25</v>
          </cell>
          <cell r="K95">
            <v>25</v>
          </cell>
          <cell r="L95">
            <v>10</v>
          </cell>
          <cell r="M95">
            <v>15</v>
          </cell>
          <cell r="N95">
            <v>7717500</v>
          </cell>
          <cell r="O95">
            <v>77175000</v>
          </cell>
          <cell r="Q95" t="str">
            <v>Elecsys EBV VCA IgG</v>
          </cell>
          <cell r="R95" t="str">
            <v>IB2400445136</v>
          </cell>
          <cell r="S95" t="str">
            <v>2097QĐ-BVĐHYHN</v>
          </cell>
          <cell r="T95" t="str">
            <v>30/12/2024</v>
          </cell>
          <cell r="U95" t="str">
            <v>Bệnh viện đại học y Hà Nội</v>
          </cell>
          <cell r="V95" t="str">
            <v>12 tháng</v>
          </cell>
          <cell r="W95" t="str">
            <v>Công ty TNHH Thành An</v>
          </cell>
          <cell r="X95" t="str">
            <v>IB2400445136; QĐTT số: 2097QĐ-BVĐHYHN; 30/12/2024; Bệnh viện đại học y Hà Nội; 12 tháng</v>
          </cell>
          <cell r="Y95" t="str">
            <v>Bổ sung mới</v>
          </cell>
          <cell r="AE95" t="str">
            <v>Cobas e411</v>
          </cell>
          <cell r="AF95" t="str">
            <v>Máy đặt</v>
          </cell>
          <cell r="AG95" t="str">
            <v>Công ty TNHH Thành An</v>
          </cell>
          <cell r="AI95" t="e">
            <v>#DIV/0!</v>
          </cell>
          <cell r="AJ95">
            <v>77175000</v>
          </cell>
          <cell r="AK95" t="str">
            <v/>
          </cell>
          <cell r="AM95" t="str">
            <v>VSV</v>
          </cell>
        </row>
        <row r="96">
          <cell r="A96">
            <v>98</v>
          </cell>
          <cell r="B96">
            <v>91</v>
          </cell>
          <cell r="C96" t="str">
            <v>Thuốc thử xét nghiệm định tính các kháng thể kháng Treponema pallidum</v>
          </cell>
          <cell r="D96" t="str">
            <v>Sử dụng cho xét nghiệm thuộc phương pháp miễn dịch điện hóa phát quang. Thành phần gồm:
1 chai: Vi hạt phủ streptavidin . 
1 chai: Kháng nguyên tái tổ hợp đặc hiệu TP đánh dấu biotin; đệm MES. 
1 chai: Kháng nguyên tái tổ hợp đặc hiệu TP đánh dấu phức hợp ruthenium; đệm MES
Hộp ≥ 100 test</v>
          </cell>
          <cell r="E96" t="str">
            <v>100 Test</v>
          </cell>
          <cell r="F96" t="str">
            <v>Hộp</v>
          </cell>
          <cell r="J96">
            <v>25</v>
          </cell>
          <cell r="K96">
            <v>25</v>
          </cell>
          <cell r="L96">
            <v>10</v>
          </cell>
          <cell r="M96">
            <v>15</v>
          </cell>
          <cell r="N96">
            <v>4147495</v>
          </cell>
          <cell r="O96">
            <v>41474950</v>
          </cell>
          <cell r="Q96" t="str">
            <v>Elecsys Syphilis</v>
          </cell>
          <cell r="R96" t="str">
            <v>IB2500071551</v>
          </cell>
          <cell r="S96" t="str">
            <v>KQ2500071551_2505261023</v>
          </cell>
          <cell r="T96" t="str">
            <v>26/05/2025</v>
          </cell>
          <cell r="U96" t="str">
            <v>Bệnh viện Bãi Cháy</v>
          </cell>
          <cell r="V96" t="str">
            <v>6 tháng</v>
          </cell>
          <cell r="W96" t="str">
            <v>Công ty TNHH Thành An</v>
          </cell>
          <cell r="X96" t="str">
            <v>IB2500071551; QĐTT số: KQ2500071551_2505261023; 26/05/2025; Bệnh viện Bãi Cháy; 6 tháng</v>
          </cell>
          <cell r="Y96" t="str">
            <v>Bổ sung mới</v>
          </cell>
          <cell r="AE96" t="str">
            <v>Cobas e411</v>
          </cell>
          <cell r="AF96" t="str">
            <v>Máy đặt</v>
          </cell>
          <cell r="AG96" t="str">
            <v>Công ty TNHH Thành An</v>
          </cell>
          <cell r="AI96" t="e">
            <v>#DIV/0!</v>
          </cell>
          <cell r="AJ96">
            <v>41474950</v>
          </cell>
          <cell r="AK96" t="str">
            <v/>
          </cell>
          <cell r="AM96" t="str">
            <v>VSV</v>
          </cell>
        </row>
        <row r="97">
          <cell r="A97">
            <v>99</v>
          </cell>
          <cell r="B97">
            <v>92</v>
          </cell>
          <cell r="C97" t="str">
            <v>Test phát hiện kháng nguyên NS1 của virus Dengue</v>
          </cell>
          <cell r="D97" t="str">
            <v>Phát hiện kháng nguyên NS1 trong huyết thanh, huyết tương hoặc máu toàn phần của người. Dạng khay.
Độ nhạy ≥ 92% và độ đặc hiệu ≥ 98%  so với RT-PCR.
Đọc kết quả trong 15-20 phút.
Không cần dung dịch pha loãng.
Các mẫu bệnh phẩm huyết tán, nhiễm mỡ, mật và những mẫu có chứa các yếu tố dạng thấp không gây nhiễu cho sản phẩm.
Các chất chống đông: heparin, EDTA và natri citrat không ảnh hưởng đến kết quả xét nghiệm
Không gây phản ứng chéo với tác nhân viêm não Nhật Bản, Sốt vàng da, Malaria P. falciparum, Malaria P. vivax 
Thanh thử ổn định ít nhất 72 giờ sau khi mở túi nhôm
Tiêu chuẩn ISO, CE, CFS EU</v>
          </cell>
          <cell r="E97" t="str">
            <v>25 test</v>
          </cell>
          <cell r="F97" t="str">
            <v>Test</v>
          </cell>
          <cell r="J97">
            <v>5000</v>
          </cell>
          <cell r="K97">
            <v>5000</v>
          </cell>
          <cell r="L97">
            <v>5000</v>
          </cell>
          <cell r="M97">
            <v>0</v>
          </cell>
          <cell r="N97">
            <v>105000</v>
          </cell>
          <cell r="O97">
            <v>525000000</v>
          </cell>
          <cell r="P97" t="str">
            <v>Test phát hiện kháng nguyên NS1 của virus sốt xuất huyết</v>
          </cell>
          <cell r="Q97" t="str">
            <v>STANDARD™ F Dengue NS1 Ag FIA; FDEN01G</v>
          </cell>
          <cell r="R97" t="str">
            <v>IB2500046265</v>
          </cell>
          <cell r="S97" t="str">
            <v>956/QĐ-BVĐKT</v>
          </cell>
          <cell r="T97" t="str">
            <v>20/3/2025</v>
          </cell>
          <cell r="U97" t="str">
            <v>Bệnh viện ĐK tỉnh Khánh Hòa</v>
          </cell>
          <cell r="V97" t="str">
            <v>730 ngày</v>
          </cell>
          <cell r="W97" t="str">
            <v>Công ty cổ phần y tế AMVGROUP</v>
          </cell>
          <cell r="X97" t="str">
            <v>IB2500046265; QĐTT số: 956/QĐ-BVĐKT; 20/3/2025; Bệnh viện ĐK tỉnh Khánh Hòa; 730 ngày</v>
          </cell>
          <cell r="Y97" t="str">
            <v>Bổ sung mới</v>
          </cell>
          <cell r="AE97" t="str">
            <v>PP thủ công</v>
          </cell>
          <cell r="AG97" t="str">
            <v>Công ty cổ phần y tế AMVGROUP</v>
          </cell>
          <cell r="AI97" t="e">
            <v>#DIV/0!</v>
          </cell>
          <cell r="AJ97">
            <v>525000000</v>
          </cell>
          <cell r="AK97" t="str">
            <v/>
          </cell>
          <cell r="AM97" t="str">
            <v>VSV</v>
          </cell>
        </row>
        <row r="98">
          <cell r="A98">
            <v>100</v>
          </cell>
          <cell r="B98">
            <v>93</v>
          </cell>
          <cell r="C98" t="str">
            <v>Test nhanh phát hiện gen kháng carbapenem</v>
          </cell>
          <cell r="D98" t="str">
            <v>Bộ dụng cụ dựa trên công nghệ màng với các hạt nano vàng dạng keo bao gồm các hóa chất và 2 băng cassette dòng chảy ngang để phát hiện và xác định carbapenemases (i) OXA-48, KPC, NDM và (ii) VIM và IMP từ khuẩn lạc vi khuẩn Enterobacteriaceae hoặc trực khuẩn gram âm không lên men phân lập trên đĩa thạch. Độ nhạy ≥ 98,2% Độ đặc hiệu 100%</v>
          </cell>
          <cell r="E98" t="str">
            <v>Hộp 20 test</v>
          </cell>
          <cell r="F98" t="str">
            <v>Test</v>
          </cell>
          <cell r="J98">
            <v>400</v>
          </cell>
          <cell r="K98">
            <v>400</v>
          </cell>
          <cell r="L98">
            <v>360</v>
          </cell>
          <cell r="M98">
            <v>40</v>
          </cell>
          <cell r="N98">
            <v>320000</v>
          </cell>
          <cell r="O98">
            <v>115200000</v>
          </cell>
          <cell r="P98" t="str">
            <v>Bộ xét nghiệm chẩn đoán nhanh in vitro để phát hiện carbapenemase OXA-48, KPC, NDM, VIM và IMP trong nuôi cấy vi khuẩn</v>
          </cell>
          <cell r="Q98" t="str">
            <v>Test nhanh phát hiện và xác định 5 loại enzyme carbapenemases (OXA-48, KPC, NDM và VIM, IMP)/K-15R11</v>
          </cell>
          <cell r="R98" t="str">
            <v>IB2400553079</v>
          </cell>
          <cell r="S98" t="str">
            <v>KQ2400553079_2501231043</v>
          </cell>
          <cell r="T98" t="str">
            <v>23/01/2025</v>
          </cell>
          <cell r="U98" t="str">
            <v>Bệnh viện Thanh Nhàn</v>
          </cell>
          <cell r="V98" t="str">
            <v>365 ngày</v>
          </cell>
          <cell r="W98" t="str">
            <v>CÔNG TY TNHH THIẾT BỊ KHOA HỌC VIỆT ANH</v>
          </cell>
          <cell r="X98" t="str">
            <v>IB2400553079; QĐTT số: KQ2400553079_2501231043; 23/01/2025; Bệnh viện Thanh Nhàn; 365 ngày</v>
          </cell>
          <cell r="Y98" t="str">
            <v>Bổ sung mới</v>
          </cell>
          <cell r="AE98" t="str">
            <v>PP thủ công</v>
          </cell>
          <cell r="AG98" t="str">
            <v>Công ty TNHH Thiết bị Khoa học Việt Anh</v>
          </cell>
          <cell r="AI98" t="e">
            <v>#DIV/0!</v>
          </cell>
          <cell r="AJ98">
            <v>115200000</v>
          </cell>
          <cell r="AK98" t="str">
            <v/>
          </cell>
          <cell r="AM98" t="str">
            <v>VSV</v>
          </cell>
        </row>
        <row r="99">
          <cell r="A99">
            <v>103</v>
          </cell>
          <cell r="B99">
            <v>94</v>
          </cell>
          <cell r="C99" t="str">
            <v xml:space="preserve">Dung dịch dùng để loại bỏ các yếu tố viêm khớp dạng thấp RF </v>
          </cell>
          <cell r="D99" t="str">
            <v>Dung dịch dùng để loại bỏ các yếu tố viêm khớp dạng thấp RF IgM trong huyết thanh, huyết tương hoặc dịch não tuỷ (CSF), là bước ban đầu trong việc xác định sự hiện diện của kháng thể đặc hiệu IgM trong các xét nghiệm miễn dịch gián tiếp
Chai ≥ 20ml</v>
          </cell>
          <cell r="E99" t="str">
            <v>20mL/chai</v>
          </cell>
          <cell r="F99" t="str">
            <v>Chai</v>
          </cell>
          <cell r="J99">
            <v>24</v>
          </cell>
          <cell r="K99">
            <v>24</v>
          </cell>
          <cell r="L99">
            <v>24</v>
          </cell>
          <cell r="M99">
            <v>0</v>
          </cell>
          <cell r="N99">
            <v>702000</v>
          </cell>
          <cell r="O99">
            <v>16848000</v>
          </cell>
          <cell r="P99" t="str">
            <v>Hóa chất Yếu tố khử thấp</v>
          </cell>
          <cell r="Q99" t="str">
            <v>RF-Absorbent; Z200</v>
          </cell>
          <cell r="R99" t="str">
            <v>IB2500034817</v>
          </cell>
          <cell r="S99" t="str">
            <v>KQ2500034817_2505230819</v>
          </cell>
          <cell r="T99" t="str">
            <v>23/06/2025</v>
          </cell>
          <cell r="U99" t="str">
            <v>Bệnh viện Nhi Đồng 2</v>
          </cell>
          <cell r="V99" t="str">
            <v>12 tháng</v>
          </cell>
          <cell r="W99" t="str">
            <v>Công ty TNHH Thương mại Y tế Phú Gia</v>
          </cell>
          <cell r="X99" t="str">
            <v>IB2500034817; QĐTT số: KQ2500034817_2505230819; 23/06/2025; Bệnh viện Nhi Đồng 2; 12 tháng</v>
          </cell>
          <cell r="Y99" t="str">
            <v>Bổ sung mới</v>
          </cell>
          <cell r="Z99" t="str">
            <v>Tương đương 100 test</v>
          </cell>
          <cell r="AE99" t="str">
            <v>PP thủ công</v>
          </cell>
          <cell r="AG99" t="str">
            <v>Công ty TNHH Thương mại Y tế Phú Gia</v>
          </cell>
          <cell r="AI99" t="e">
            <v>#DIV/0!</v>
          </cell>
          <cell r="AJ99">
            <v>16848000</v>
          </cell>
          <cell r="AK99" t="str">
            <v/>
          </cell>
          <cell r="AM99" t="str">
            <v>VSV</v>
          </cell>
        </row>
        <row r="100">
          <cell r="A100">
            <v>104</v>
          </cell>
          <cell r="B100">
            <v>95</v>
          </cell>
          <cell r="C100" t="str">
            <v>Ống đựng chất kiểm soát</v>
          </cell>
          <cell r="D100" t="str">
            <v>Kích thước: 10mm x 45mm (đường kính x dài), vật liệu:  Polypropylene,  thể tích: 5mL
Túi ≥ 33 ống</v>
          </cell>
          <cell r="E100" t="str">
            <v>33 ống/túi</v>
          </cell>
          <cell r="F100" t="str">
            <v>Túi</v>
          </cell>
          <cell r="J100">
            <v>10</v>
          </cell>
          <cell r="K100">
            <v>10</v>
          </cell>
          <cell r="L100">
            <v>10</v>
          </cell>
          <cell r="M100">
            <v>0</v>
          </cell>
          <cell r="N100">
            <v>1043500</v>
          </cell>
          <cell r="O100">
            <v>10435000</v>
          </cell>
          <cell r="X100" t="str">
            <v>Tham khảo</v>
          </cell>
          <cell r="Y100" t="str">
            <v>Bổ sung mới</v>
          </cell>
          <cell r="AE100" t="str">
            <v>PP thủ công</v>
          </cell>
          <cell r="AG100" t="str">
            <v>Dự kiến đặt</v>
          </cell>
          <cell r="AI100" t="e">
            <v>#DIV/0!</v>
          </cell>
          <cell r="AJ100">
            <v>10435000</v>
          </cell>
          <cell r="AK100" t="str">
            <v/>
          </cell>
          <cell r="AM100" t="str">
            <v>VSV</v>
          </cell>
        </row>
        <row r="101">
          <cell r="A101">
            <v>105</v>
          </cell>
          <cell r="B101">
            <v>96</v>
          </cell>
          <cell r="C101" t="str">
            <v>Lọ chứa hóa chất loại 25mL</v>
          </cell>
          <cell r="D101" t="str">
            <v>Sử dụng cho máy làm xét nghiệm Mycobacterium Tuberculosis Quantiferon, Kích thước: 23mm x 90mm (đường kính x dài), vật liệu:  Polypropylene, thể tích: 25mL, dùng để đựng thuốc thử 
Túi ≥ 10 lọ</v>
          </cell>
          <cell r="E101" t="str">
            <v>10 lọ/túi</v>
          </cell>
          <cell r="F101" t="str">
            <v>Túi</v>
          </cell>
          <cell r="J101">
            <v>40</v>
          </cell>
          <cell r="K101">
            <v>40</v>
          </cell>
          <cell r="L101">
            <v>40</v>
          </cell>
          <cell r="M101">
            <v>0</v>
          </cell>
          <cell r="N101">
            <v>826500</v>
          </cell>
          <cell r="O101">
            <v>33060000</v>
          </cell>
          <cell r="Q101" t="str">
            <v xml:space="preserve">Reagent tube 25ml </v>
          </cell>
          <cell r="W101" t="str">
            <v xml:space="preserve"> Công ty TNHH Tekmax</v>
          </cell>
          <cell r="X101" t="str">
            <v>Tham khảo giá theo báo giá của Công ty TNHH Tekmax</v>
          </cell>
          <cell r="Y101" t="str">
            <v>Bổ sung mới</v>
          </cell>
          <cell r="AE101" t="str">
            <v>Máy dự kiến đặt</v>
          </cell>
          <cell r="AF101" t="str">
            <v>Máy đặt</v>
          </cell>
          <cell r="AG101" t="str">
            <v xml:space="preserve"> Công ty TNHH Tekmax</v>
          </cell>
          <cell r="AI101" t="e">
            <v>#DIV/0!</v>
          </cell>
          <cell r="AJ101">
            <v>33060000</v>
          </cell>
          <cell r="AK101" t="str">
            <v/>
          </cell>
          <cell r="AM101" t="str">
            <v>VSV</v>
          </cell>
        </row>
        <row r="102">
          <cell r="A102">
            <v>106</v>
          </cell>
          <cell r="B102">
            <v>97</v>
          </cell>
          <cell r="C102" t="str">
            <v>Lọ chứa hóa chất loại 15 mL</v>
          </cell>
          <cell r="D102" t="str">
            <v>Sử dụng cho máy làm xét nghiệm Mycobacterium Tuberculosis Quantiferon, Kích thước: 20mm x 79mm (đường kính x dài), vật liệu: Polypropylene thể tích: 15mL , dùng để đựng thuốc thử khi chạy ELISA
Túi ≥ 10 lọ</v>
          </cell>
          <cell r="E102" t="str">
            <v>10 lọ/túi</v>
          </cell>
          <cell r="F102" t="str">
            <v>Túi</v>
          </cell>
          <cell r="J102">
            <v>50</v>
          </cell>
          <cell r="K102">
            <v>50</v>
          </cell>
          <cell r="L102">
            <v>50</v>
          </cell>
          <cell r="M102">
            <v>0</v>
          </cell>
          <cell r="N102">
            <v>991800</v>
          </cell>
          <cell r="O102">
            <v>49590000</v>
          </cell>
          <cell r="Q102" t="str">
            <v xml:space="preserve">Reagent tube 15ml </v>
          </cell>
          <cell r="W102" t="str">
            <v xml:space="preserve"> Công ty TNHH Tekmax</v>
          </cell>
          <cell r="X102" t="str">
            <v>Tham khảo giá theo báo giá của Công ty TNHH Tekmax</v>
          </cell>
          <cell r="Y102" t="str">
            <v>Bổ sung mới</v>
          </cell>
          <cell r="AE102" t="str">
            <v>Máy dự kiến đặt</v>
          </cell>
          <cell r="AF102" t="str">
            <v>Máy đặt</v>
          </cell>
          <cell r="AG102" t="str">
            <v xml:space="preserve"> Công ty TNHH Tekmax</v>
          </cell>
          <cell r="AI102" t="e">
            <v>#DIV/0!</v>
          </cell>
          <cell r="AJ102">
            <v>49590000</v>
          </cell>
          <cell r="AK102" t="str">
            <v/>
          </cell>
          <cell r="AM102" t="str">
            <v>VSV</v>
          </cell>
        </row>
        <row r="103">
          <cell r="A103">
            <v>107</v>
          </cell>
          <cell r="B103">
            <v>98</v>
          </cell>
          <cell r="C103" t="str">
            <v>Thuốc nhuộm Lactophenol Blue</v>
          </cell>
          <cell r="D103" t="str">
            <v>Thuốc nhuộm được sử dụng để phát hiện các thành phần nấm dưới kính hiển vi.</v>
          </cell>
          <cell r="E103" t="str">
            <v>50 ống/hộp</v>
          </cell>
          <cell r="F103" t="str">
            <v>Ống</v>
          </cell>
          <cell r="J103">
            <v>150</v>
          </cell>
          <cell r="K103">
            <v>150</v>
          </cell>
          <cell r="L103">
            <v>150</v>
          </cell>
          <cell r="M103">
            <v>0</v>
          </cell>
          <cell r="N103">
            <v>134600</v>
          </cell>
          <cell r="O103">
            <v>20190000</v>
          </cell>
          <cell r="Q103" t="str">
            <v>BactiDrop Lactophenol Aniline Blue/R21526</v>
          </cell>
          <cell r="R103">
            <v>158000</v>
          </cell>
          <cell r="X103" t="str">
            <v>Tham khảo giá</v>
          </cell>
          <cell r="Y103" t="str">
            <v>Bổ sung mới</v>
          </cell>
          <cell r="AE103" t="str">
            <v>PP thủ công</v>
          </cell>
          <cell r="AG103" t="str">
            <v>Dự kiến đặt</v>
          </cell>
          <cell r="AI103" t="e">
            <v>#DIV/0!</v>
          </cell>
          <cell r="AJ103">
            <v>20190000</v>
          </cell>
          <cell r="AK103" t="str">
            <v/>
          </cell>
          <cell r="AM103" t="str">
            <v>VSV</v>
          </cell>
        </row>
        <row r="104">
          <cell r="A104">
            <v>108</v>
          </cell>
          <cell r="B104">
            <v>99</v>
          </cell>
          <cell r="C104" t="str">
            <v>Imipenem/Relebactam</v>
          </cell>
          <cell r="D104" t="str">
            <v>Thử nghiệm kháng sinh đồ định lượng. Thanh nhựa hoặc dải giấy mỏng chứa kháng sinh Imipenem và Relebactam, đóng từng thanh riêng rẽ</v>
          </cell>
          <cell r="E104" t="str">
            <v>Hộp 30 thanh</v>
          </cell>
          <cell r="F104" t="str">
            <v>Thanh</v>
          </cell>
          <cell r="J104">
            <v>120</v>
          </cell>
          <cell r="K104">
            <v>120</v>
          </cell>
          <cell r="L104">
            <v>90</v>
          </cell>
          <cell r="M104">
            <v>30</v>
          </cell>
          <cell r="N104">
            <v>393750</v>
          </cell>
          <cell r="O104">
            <v>35437500</v>
          </cell>
          <cell r="P104" t="str">
            <v>Thanh tẩm kháng sinh Imipenem/ Relebactam xác định giá trị MIC</v>
          </cell>
          <cell r="Q104" t="str">
            <v>Etest Imipenem/Relebactam; 420925</v>
          </cell>
          <cell r="R104" t="str">
            <v>IB2500004789</v>
          </cell>
          <cell r="S104" t="str">
            <v>KQ2500004789_2503311740</v>
          </cell>
          <cell r="T104" t="str">
            <v>31/03/2025</v>
          </cell>
          <cell r="U104" t="str">
            <v>Bệnh viện Phổi Trung ương</v>
          </cell>
          <cell r="V104" t="str">
            <v>12 tháng</v>
          </cell>
          <cell r="W104" t="str">
            <v>CÔNG TY TNHH DEKA</v>
          </cell>
          <cell r="X104" t="str">
            <v>IB2500004789; QĐTT số: KQ2500004789_2503311740; 31/03/2025; Bệnh viện Phổi Trung ương; 12 tháng</v>
          </cell>
          <cell r="Y104" t="str">
            <v>Bổ sung mới</v>
          </cell>
          <cell r="AE104" t="str">
            <v>PP thủ công</v>
          </cell>
          <cell r="AG104" t="str">
            <v>CÔNG TY TNHH DEKA</v>
          </cell>
          <cell r="AI104" t="e">
            <v>#DIV/0!</v>
          </cell>
          <cell r="AJ104">
            <v>35437500</v>
          </cell>
          <cell r="AK104" t="str">
            <v/>
          </cell>
          <cell r="AM104" t="str">
            <v>VSV</v>
          </cell>
        </row>
        <row r="105">
          <cell r="A105">
            <v>111</v>
          </cell>
          <cell r="B105">
            <v>100</v>
          </cell>
          <cell r="C105" t="str">
            <v>Sinh phẩm xét nghiệm miễn dịch định lượng và định tính  phát hiện kháng thể IgM  kháng lại virus sởi bằng kỹ thuật ELISA</v>
          </cell>
          <cell r="D105" t="str">
            <v>Là xét nghiệm miễn dịch định lượng và định tính để phát hiện kháng thể IgM kháng lại virus sởi (Measles Virus) bằng kỹ thuật ELISA. 
Loại mẫu: huyết thanh, huyết tương
Thành phần: Khay vi giếng, huyết thanh chuẩn, huyết thanh chứng âm, chất liên hợp kháng IgM người, dung dịch đệm rửa đậm đặc, đệm pha loãng, dung dịch dừng, cơ chất
Thời gian ủ: 60/30/30 ±5phút 
Đọc kết quả ở bước sóng 405nm/620-690nm
Độ nhạy: ≥98%
Độ đặc hiệu: ≥99%
Độ thu hồi: CV ≤10%
Đạt tiêu chuẩn ISO hoặc tương đương
Hộp ≥ 96 test</v>
          </cell>
          <cell r="E105" t="str">
            <v>96 test/ hộp</v>
          </cell>
          <cell r="F105" t="str">
            <v>Hộp</v>
          </cell>
          <cell r="J105">
            <v>24</v>
          </cell>
          <cell r="K105">
            <v>24</v>
          </cell>
          <cell r="L105">
            <v>6</v>
          </cell>
          <cell r="M105">
            <v>18</v>
          </cell>
          <cell r="N105">
            <v>6100000</v>
          </cell>
          <cell r="O105">
            <v>36600000</v>
          </cell>
          <cell r="P105" t="str">
            <v>Kít phát hiện các kháng thể kháng Sởi IgM</v>
          </cell>
          <cell r="Q105" t="str">
            <v>SERION ELISA classic Measles Virus IgM; ESR102M</v>
          </cell>
          <cell r="R105" t="str">
            <v>IB2400588058</v>
          </cell>
          <cell r="S105" t="str">
            <v>KQ2400588058_2503130818</v>
          </cell>
          <cell r="T105" t="str">
            <v>02/04/2025</v>
          </cell>
          <cell r="U105" t="str">
            <v>Bệnh viện Nhi Thái Bình</v>
          </cell>
          <cell r="V105" t="str">
            <v>24 tháng</v>
          </cell>
          <cell r="W105" t="str">
            <v>Công ty TNHH Biolabs Việt Nam</v>
          </cell>
          <cell r="X105" t="str">
            <v>IB2400588058; QĐTT số: KQ2400588058_2503130818; 02/04/2025; Bệnh viện Nhi Thái Bình; 24 tháng</v>
          </cell>
          <cell r="Y105" t="str">
            <v>Bổ sung mới</v>
          </cell>
          <cell r="AE105" t="str">
            <v>PP thủ công</v>
          </cell>
          <cell r="AG105" t="str">
            <v>Công ty TNHH Biolabs Việt Nam</v>
          </cell>
          <cell r="AI105" t="e">
            <v>#DIV/0!</v>
          </cell>
          <cell r="AJ105">
            <v>36600000</v>
          </cell>
          <cell r="AK105" t="str">
            <v/>
          </cell>
          <cell r="AM105" t="str">
            <v>VSV</v>
          </cell>
        </row>
        <row r="106">
          <cell r="A106">
            <v>112</v>
          </cell>
          <cell r="B106">
            <v>101</v>
          </cell>
          <cell r="C106" t="str">
            <v>Dung dịch kiểm tra sáng dùng cho máy xét nghiệm miễn dịch tự động</v>
          </cell>
          <cell r="D106" t="str">
            <v>Thành phần: ABEI (N-(4-Aminobutyl)-N-ethylisoluminol), BSA.
Hộp thể tích tối thiểu (5 x 2 mL).</v>
          </cell>
          <cell r="E106" t="str">
            <v>5x2mL</v>
          </cell>
          <cell r="F106" t="str">
            <v>Hộp</v>
          </cell>
          <cell r="J106">
            <v>12</v>
          </cell>
          <cell r="K106">
            <v>12</v>
          </cell>
          <cell r="L106">
            <v>10</v>
          </cell>
          <cell r="M106">
            <v>2</v>
          </cell>
          <cell r="N106">
            <v>1585500</v>
          </cell>
          <cell r="O106">
            <v>15855000</v>
          </cell>
          <cell r="P106" t="str">
            <v>Dung dịch kiểm tra sáng dùng cho máy xét nghiệm miễn dịch tự động</v>
          </cell>
          <cell r="Q106" t="str">
            <v>MAGLUMI Light Check; 130299006M</v>
          </cell>
          <cell r="R106" t="str">
            <v>IB2400261543</v>
          </cell>
          <cell r="S106" t="str">
            <v>3233/QĐ-BVNTW</v>
          </cell>
          <cell r="T106" t="str">
            <v>26/09/2024</v>
          </cell>
          <cell r="U106" t="str">
            <v>Bệnh viện Nhi Trung ương</v>
          </cell>
          <cell r="V106" t="str">
            <v>24 tháng</v>
          </cell>
          <cell r="W106" t="str">
            <v>Công ty cổ phần Trang thiết bị y tế và Dịch vụ Thiên Trường</v>
          </cell>
          <cell r="X106" t="str">
            <v>IB2400261543; QĐTT số: 3233/QĐ-BVNTW; 26/09/2024; Bệnh viện Nhi Trung ương; 24 tháng</v>
          </cell>
          <cell r="Y106" t="str">
            <v>Bổ sung mới</v>
          </cell>
          <cell r="AE106" t="str">
            <v>Máy dự kiến đặt</v>
          </cell>
          <cell r="AF106" t="str">
            <v>Máy đặt</v>
          </cell>
          <cell r="AG106" t="str">
            <v>Công ty cổ phần Trang thiết bị y tế và Dịch vụ Thiên Trường</v>
          </cell>
          <cell r="AI106" t="e">
            <v>#DIV/0!</v>
          </cell>
          <cell r="AJ106">
            <v>15855000</v>
          </cell>
          <cell r="AK106" t="str">
            <v/>
          </cell>
          <cell r="AM106" t="str">
            <v>VSV</v>
          </cell>
        </row>
        <row r="107">
          <cell r="A107">
            <v>113</v>
          </cell>
          <cell r="B107">
            <v>102</v>
          </cell>
          <cell r="C107" t="str">
            <v>Dung dịch pha loãng mẫu được chỉ định cho một số xét nghiệm</v>
          </cell>
          <cell r="D107" t="str">
            <v>Hỗn hợp protein; chất bảo quản ≤ 0.1 %
Hộp ≥ 2 x 36 ml</v>
          </cell>
          <cell r="E107" t="str">
            <v>hộp 2 x 36 ml</v>
          </cell>
          <cell r="F107" t="str">
            <v>Hộp</v>
          </cell>
          <cell r="J107">
            <v>40</v>
          </cell>
          <cell r="K107">
            <v>40</v>
          </cell>
          <cell r="L107">
            <v>30</v>
          </cell>
          <cell r="M107">
            <v>10</v>
          </cell>
          <cell r="N107">
            <v>4562233</v>
          </cell>
          <cell r="O107">
            <v>136866990</v>
          </cell>
          <cell r="Q107" t="str">
            <v>Diluent Universal 2</v>
          </cell>
          <cell r="R107" t="str">
            <v>IB2500021068</v>
          </cell>
          <cell r="S107" t="str">
            <v>KQ2500021068_2503101509</v>
          </cell>
          <cell r="T107" t="str">
            <v>10/3/2025</v>
          </cell>
          <cell r="U107" t="str">
            <v>Bệnh viện Ung bướu Hà Nội</v>
          </cell>
          <cell r="V107" t="str">
            <v>365 ngày</v>
          </cell>
          <cell r="W107" t="str">
            <v>Công ty Cổ phần liên hiệp đầu tư xây dựng Nông thôn Việt Nam</v>
          </cell>
          <cell r="X107" t="str">
            <v>IB2500021068; QĐTT số: KQ2500021068_2503101509; 10/3/2025; Bệnh viện Ung bướu Hà Nội; 365 ngày</v>
          </cell>
          <cell r="Y107" t="str">
            <v>Bổ sung mới</v>
          </cell>
          <cell r="AE107" t="str">
            <v>Cobas e411</v>
          </cell>
          <cell r="AF107" t="str">
            <v>Máy đặt</v>
          </cell>
          <cell r="AG107" t="str">
            <v>Công ty Cổ phần liên hiệp đầu tư xây dựng Nông thôn Việt Nam</v>
          </cell>
          <cell r="AI107" t="e">
            <v>#DIV/0!</v>
          </cell>
          <cell r="AJ107">
            <v>136866990</v>
          </cell>
          <cell r="AK107" t="str">
            <v/>
          </cell>
          <cell r="AM107" t="str">
            <v>VSV</v>
          </cell>
          <cell r="AO107" t="str">
            <v>Dung dịch pha loãng mẫu được chỉ định cho một số xét nghiệm miễn dịch điện hóa phát quang</v>
          </cell>
        </row>
        <row r="108">
          <cell r="A108">
            <v>114</v>
          </cell>
          <cell r="B108">
            <v>103</v>
          </cell>
          <cell r="C108" t="str">
            <v>Cóng đựng bệnh phẩm dùng cho máy xét nghiệm miễn dịch tự động</v>
          </cell>
          <cell r="D108" t="str">
            <v>Thành phần gồm Polypropylene, ≥546 Cup/hộp</v>
          </cell>
          <cell r="E108" t="str">
            <v>3x182 cái</v>
          </cell>
          <cell r="F108" t="str">
            <v>Hộp</v>
          </cell>
          <cell r="J108">
            <v>180</v>
          </cell>
          <cell r="K108">
            <v>180</v>
          </cell>
          <cell r="L108">
            <v>70</v>
          </cell>
          <cell r="M108">
            <v>110</v>
          </cell>
          <cell r="N108">
            <v>2532495</v>
          </cell>
          <cell r="O108">
            <v>177274650</v>
          </cell>
          <cell r="Q108" t="str">
            <v xml:space="preserve">MAGLUMI Reaction Cup </v>
          </cell>
          <cell r="W108" t="str">
            <v>Công ty cổ phần Trang thiết bị y tế và Dịch vụ Thiên Trường</v>
          </cell>
          <cell r="X108" t="str">
            <v xml:space="preserve">Tham khảo giá theo báo giá của Công Ty Cổ Phần Trang Thiết Bị Và Phát Triển Dự Án Y Tế Việt Nam </v>
          </cell>
          <cell r="Y108" t="str">
            <v>Bổ sung mới</v>
          </cell>
          <cell r="AE108" t="str">
            <v>Máy dự kiến đặt</v>
          </cell>
          <cell r="AF108" t="str">
            <v>Máy đặt</v>
          </cell>
          <cell r="AG108" t="str">
            <v>Công ty cổ phần Trang thiết bị y tế và Dịch vụ Thiên Trường</v>
          </cell>
          <cell r="AI108" t="e">
            <v>#DIV/0!</v>
          </cell>
          <cell r="AJ108">
            <v>177274650</v>
          </cell>
          <cell r="AK108" t="str">
            <v/>
          </cell>
          <cell r="AM108" t="str">
            <v>VSV</v>
          </cell>
        </row>
        <row r="109">
          <cell r="A109">
            <v>115</v>
          </cell>
          <cell r="B109">
            <v>104</v>
          </cell>
          <cell r="C109" t="str">
            <v>Dung dịch rửa dùng cho máy xét nghiệm miễn dịch tự động</v>
          </cell>
          <cell r="D109" t="str">
            <v>Dung dịch Tris-HCl, Hộp thể tích tối thiểu (714mL).</v>
          </cell>
          <cell r="E109" t="str">
            <v>1x714mL</v>
          </cell>
          <cell r="F109" t="str">
            <v>Hộp</v>
          </cell>
          <cell r="J109">
            <v>160</v>
          </cell>
          <cell r="K109">
            <v>160</v>
          </cell>
          <cell r="L109">
            <v>80</v>
          </cell>
          <cell r="M109">
            <v>80</v>
          </cell>
          <cell r="N109">
            <v>1241940</v>
          </cell>
          <cell r="O109">
            <v>99355200</v>
          </cell>
          <cell r="P109" t="str">
            <v>Dung dịch rửa dùng cho máy xét nghiệm miễn dịch tự động</v>
          </cell>
          <cell r="Q109" t="str">
            <v>MAGLUMI Wash concentrate; 130299005M</v>
          </cell>
          <cell r="R109" t="str">
            <v>IB2400261543</v>
          </cell>
          <cell r="S109" t="str">
            <v>3233/QĐ-BVNTW</v>
          </cell>
          <cell r="T109" t="str">
            <v>26/09/2024</v>
          </cell>
          <cell r="U109" t="str">
            <v>Bệnh viện Nhi Trung ương</v>
          </cell>
          <cell r="V109" t="str">
            <v>24 tháng</v>
          </cell>
          <cell r="W109" t="str">
            <v>Công ty cổ phần Trang thiết bị y tế và Dịch vụ Thiên Trường</v>
          </cell>
          <cell r="X109" t="str">
            <v>IB2400261543; QĐTT số: 3233/QĐ-BVNTW; 26/09/2024; Bệnh viện Nhi Trung ương; 24 tháng</v>
          </cell>
          <cell r="Y109" t="str">
            <v>Bổ sung mới</v>
          </cell>
          <cell r="AE109" t="str">
            <v>Máy dự kiến đặt</v>
          </cell>
          <cell r="AF109" t="str">
            <v>Máy đặt</v>
          </cell>
          <cell r="AG109" t="str">
            <v>Công ty cổ phần Trang thiết bị y tế và Dịch vụ Thiên Trường</v>
          </cell>
          <cell r="AI109" t="e">
            <v>#DIV/0!</v>
          </cell>
          <cell r="AJ109">
            <v>99355200</v>
          </cell>
          <cell r="AK109" t="str">
            <v/>
          </cell>
          <cell r="AM109" t="str">
            <v>VSV</v>
          </cell>
        </row>
        <row r="110">
          <cell r="A110">
            <v>116</v>
          </cell>
          <cell r="B110">
            <v>105</v>
          </cell>
          <cell r="C110" t="str">
            <v>Dung dịch kích hoạt phát quang dùng cho máy xét nghiệm miễn dịch tự động</v>
          </cell>
          <cell r="D110" t="str">
            <v>Chất xúc tác 1: Chất xúc tác 1.5% NaOH, 230ml
Chất xúc tác 2: Dung dịch hydrogen peroxide 0,18%, 230ml.
Hộp thể tích tối thiểu (2 x 230 ml).</v>
          </cell>
          <cell r="E110" t="str">
            <v>2x230mL</v>
          </cell>
          <cell r="F110" t="str">
            <v>Hộp</v>
          </cell>
          <cell r="J110">
            <v>160</v>
          </cell>
          <cell r="K110">
            <v>160</v>
          </cell>
          <cell r="L110">
            <v>60</v>
          </cell>
          <cell r="M110">
            <v>100</v>
          </cell>
          <cell r="N110">
            <v>2968350</v>
          </cell>
          <cell r="O110">
            <v>178101000</v>
          </cell>
          <cell r="P110" t="str">
            <v>Dung dịch kích hoạt phát quang dùng cho máy xét nghiệm miễn dịch tự động</v>
          </cell>
          <cell r="Q110" t="str">
            <v>MAGLUMI Starter 1+2; 130299004M</v>
          </cell>
          <cell r="R110" t="str">
            <v>IB2400395867</v>
          </cell>
          <cell r="S110" t="str">
            <v>8761/QĐ-BV</v>
          </cell>
          <cell r="T110" t="str">
            <v>27/12/2024</v>
          </cell>
          <cell r="U110" t="str">
            <v>Bệnh viện Trung ương Quân đội 108</v>
          </cell>
          <cell r="V110" t="str">
            <v>365 ngày</v>
          </cell>
          <cell r="W110" t="str">
            <v>Công ty cổ phần Trang thiết bị y tế và Dịch vụ Thiên Trường</v>
          </cell>
          <cell r="X110" t="str">
            <v>IB2400395867; QĐTT số: 8761/QĐ-BV; 27/12/2024; Bệnh viện Trung ương Quân đội 108; 365 ngày</v>
          </cell>
          <cell r="Y110" t="str">
            <v>Bổ sung mới</v>
          </cell>
          <cell r="AE110" t="str">
            <v>Máy dự kiến đặt</v>
          </cell>
          <cell r="AF110" t="str">
            <v>Máy đặt</v>
          </cell>
          <cell r="AG110" t="str">
            <v>Công ty cổ phần Trang thiết bị y tế và Dịch vụ Thiên Trường</v>
          </cell>
          <cell r="AI110" t="e">
            <v>#DIV/0!</v>
          </cell>
          <cell r="AJ110">
            <v>178101000</v>
          </cell>
          <cell r="AK110" t="str">
            <v/>
          </cell>
          <cell r="AM110" t="str">
            <v>VSV</v>
          </cell>
        </row>
        <row r="111">
          <cell r="A111">
            <v>117</v>
          </cell>
          <cell r="B111">
            <v>106</v>
          </cell>
          <cell r="C111" t="str">
            <v xml:space="preserve">Hóa chất kiểm tra xét nghiệm Dengue NS1 Ag </v>
          </cell>
          <cell r="D111" t="str">
            <v>Đóng gói: ≥10 chứng dương, ≥10 chứng âm, đệm pha loãng
- Bảo quản: 2-30 độ C
Hộp ≥ 20 test</v>
          </cell>
          <cell r="E111" t="str">
            <v>20 test</v>
          </cell>
          <cell r="F111" t="str">
            <v>Hộp</v>
          </cell>
          <cell r="J111">
            <v>5</v>
          </cell>
          <cell r="K111">
            <v>5</v>
          </cell>
          <cell r="L111">
            <v>0</v>
          </cell>
          <cell r="M111">
            <v>5</v>
          </cell>
          <cell r="N111">
            <v>1627500</v>
          </cell>
          <cell r="O111">
            <v>0</v>
          </cell>
          <cell r="P111" t="str">
            <v xml:space="preserve">Hóa chất kiểm tra xét nghiệm Dengue NS1 Ag </v>
          </cell>
          <cell r="Q111" t="str">
            <v>STANDARD™ F Dengue NS1 Ag Control</v>
          </cell>
          <cell r="R111" t="str">
            <v>IB2500046265</v>
          </cell>
          <cell r="S111" t="str">
            <v>956/QĐ-BVĐKT</v>
          </cell>
          <cell r="T111" t="str">
            <v>20/3/2025</v>
          </cell>
          <cell r="U111" t="str">
            <v>Bệnh viện ĐK tỉnh Khánh Hòa</v>
          </cell>
          <cell r="V111" t="str">
            <v>730 ngày</v>
          </cell>
          <cell r="W111" t="str">
            <v>Công ty cổ phần y tế AMVGROUP</v>
          </cell>
          <cell r="X111" t="str">
            <v>IB2500046265; QĐTT số: 956/QĐ-BVĐKT; 20/3/2025; Bệnh viện ĐK tỉnh Khánh Hòa; 730 ngày</v>
          </cell>
          <cell r="Y111" t="str">
            <v>Bổ sung mới</v>
          </cell>
          <cell r="AE111" t="str">
            <v>Máy dự kiến đặt</v>
          </cell>
          <cell r="AF111" t="str">
            <v>Máy đặt</v>
          </cell>
          <cell r="AG111" t="str">
            <v>Công ty cổ phần y tế AMVGROUP</v>
          </cell>
          <cell r="AI111" t="e">
            <v>#DIV/0!</v>
          </cell>
          <cell r="AJ111">
            <v>0</v>
          </cell>
          <cell r="AK111" t="str">
            <v/>
          </cell>
          <cell r="AM111" t="str">
            <v>VSV</v>
          </cell>
        </row>
        <row r="112">
          <cell r="A112">
            <v>118</v>
          </cell>
          <cell r="B112">
            <v>107</v>
          </cell>
          <cell r="C112" t="str">
            <v>Đầu hút mẫu</v>
          </cell>
          <cell r="D112" t="str">
            <v>Sử dụng cho máy làm xét nghiệm Mycobacterium Tuberculosis Quantiferon, Kích thước: 0.45mm x 9mm x 105mm (đường kính x dài (đường kính đáy và đường kính miệng)), vật liệu: Polypropylene
Hộp ≥ 4x108 tip</v>
          </cell>
          <cell r="E112" t="str">
            <v>4x108 tip/Hộp</v>
          </cell>
          <cell r="F112" t="str">
            <v>Hộp</v>
          </cell>
          <cell r="J112">
            <v>12</v>
          </cell>
          <cell r="K112">
            <v>12</v>
          </cell>
          <cell r="L112">
            <v>12</v>
          </cell>
          <cell r="M112">
            <v>0</v>
          </cell>
          <cell r="N112">
            <v>2369200</v>
          </cell>
          <cell r="O112">
            <v>28430400</v>
          </cell>
          <cell r="Q112" t="str">
            <v xml:space="preserve">Sample tips </v>
          </cell>
          <cell r="W112" t="str">
            <v xml:space="preserve"> Công ty TNHH Tekmax</v>
          </cell>
          <cell r="X112" t="str">
            <v>Tham khảo giá theo báo giá của Công ty TNHH Tekmax</v>
          </cell>
          <cell r="Y112" t="str">
            <v>Bổ sung mới</v>
          </cell>
          <cell r="AE112" t="str">
            <v>Máy dự kiến đặt</v>
          </cell>
          <cell r="AF112" t="str">
            <v>Máy đặt</v>
          </cell>
          <cell r="AG112" t="str">
            <v xml:space="preserve"> Công ty TNHH Tekmax</v>
          </cell>
          <cell r="AI112" t="e">
            <v>#DIV/0!</v>
          </cell>
          <cell r="AJ112">
            <v>28430400</v>
          </cell>
          <cell r="AK112" t="str">
            <v/>
          </cell>
          <cell r="AM112" t="str">
            <v>VSV</v>
          </cell>
        </row>
        <row r="113">
          <cell r="A113">
            <v>119</v>
          </cell>
          <cell r="B113">
            <v>108</v>
          </cell>
          <cell r="C113" t="str">
            <v>Đầu hút hóa chất</v>
          </cell>
          <cell r="D113" t="str">
            <v>Sử dụng cho máy làm xét nghiệm Mycobacterium Tuberculosis Quantiferon, Kích thước: 0.45mm x 9mm x 99mm (đường kính x dài (đường kính đáy và đường kính miệng)), vật liệu: Polypropylene
Hộp ≥ 4x108 tip</v>
          </cell>
          <cell r="E113" t="str">
            <v>4x108 tip/Hộp</v>
          </cell>
          <cell r="F113" t="str">
            <v>Hộp</v>
          </cell>
          <cell r="J113">
            <v>6</v>
          </cell>
          <cell r="K113">
            <v>6</v>
          </cell>
          <cell r="L113">
            <v>6</v>
          </cell>
          <cell r="M113">
            <v>0</v>
          </cell>
          <cell r="N113">
            <v>3041600</v>
          </cell>
          <cell r="O113">
            <v>18249600</v>
          </cell>
          <cell r="Q113" t="str">
            <v>Reagent tips</v>
          </cell>
          <cell r="W113" t="str">
            <v xml:space="preserve"> Công ty TNHH Tekmax</v>
          </cell>
          <cell r="X113" t="str">
            <v>Tham khảo giá theo báo giá của Công ty TNHH Tekmax</v>
          </cell>
          <cell r="Y113" t="str">
            <v>Bổ sung mới</v>
          </cell>
          <cell r="AE113" t="str">
            <v>Máy dự kiến đặt</v>
          </cell>
          <cell r="AF113" t="str">
            <v>Máy đặt</v>
          </cell>
          <cell r="AG113" t="str">
            <v xml:space="preserve"> Công ty TNHH Tekmax</v>
          </cell>
          <cell r="AI113" t="e">
            <v>#DIV/0!</v>
          </cell>
          <cell r="AJ113">
            <v>18249600</v>
          </cell>
          <cell r="AK113" t="str">
            <v/>
          </cell>
          <cell r="AM113" t="str">
            <v>VSV</v>
          </cell>
        </row>
        <row r="114">
          <cell r="A114">
            <v>120</v>
          </cell>
          <cell r="B114">
            <v>109</v>
          </cell>
          <cell r="C114" t="str">
            <v>Dải ống đáy sâu</v>
          </cell>
          <cell r="D114" t="str">
            <v>Sử dụng để pha dung dịch chuẩn cho máy làm xét nghiệm Mycobacterium Tuberculosis Quantiferon, Mỗi dải 8 giếng, kích thước: 79mm x 10mm x 40mm (dài x rộng x cao), vật liệu: Polypropylene 
Hộp ≥ 250 strip</v>
          </cell>
          <cell r="E114" t="str">
            <v>250 strip/hộp</v>
          </cell>
          <cell r="F114" t="str">
            <v>Hộp</v>
          </cell>
          <cell r="J114">
            <v>5</v>
          </cell>
          <cell r="K114">
            <v>5</v>
          </cell>
          <cell r="L114">
            <v>5</v>
          </cell>
          <cell r="M114">
            <v>0</v>
          </cell>
          <cell r="N114">
            <v>8163700</v>
          </cell>
          <cell r="O114">
            <v>40818500</v>
          </cell>
          <cell r="Q114" t="str">
            <v xml:space="preserve">Deep well dilution strips </v>
          </cell>
          <cell r="W114" t="str">
            <v xml:space="preserve"> Công ty TNHH Tekmax</v>
          </cell>
          <cell r="X114" t="str">
            <v>Tham khảo giá theo báo giá của Công ty TNHH Tekmax</v>
          </cell>
          <cell r="Y114" t="str">
            <v>Bổ sung mới</v>
          </cell>
          <cell r="AE114" t="str">
            <v>Máy dự kiến đặt</v>
          </cell>
          <cell r="AF114" t="str">
            <v>Máy đặt</v>
          </cell>
          <cell r="AG114" t="str">
            <v xml:space="preserve"> Công ty TNHH Tekmax</v>
          </cell>
          <cell r="AI114" t="e">
            <v>#DIV/0!</v>
          </cell>
          <cell r="AJ114">
            <v>40818500</v>
          </cell>
          <cell r="AK114" t="str">
            <v/>
          </cell>
          <cell r="AM114" t="str">
            <v>VSV</v>
          </cell>
        </row>
        <row r="115">
          <cell r="A115">
            <v>121</v>
          </cell>
          <cell r="B115">
            <v>110</v>
          </cell>
          <cell r="C115" t="str">
            <v>Dung dịch làm sạch đường ống dùng cho máy xét nghiệm miễn dịch tự động</v>
          </cell>
          <cell r="D115" t="str">
            <v>Dung dịch Sodium hypochlorite. Hộp thể tích tối thiểu (500mL).</v>
          </cell>
          <cell r="E115" t="str">
            <v>1x500mL</v>
          </cell>
          <cell r="F115" t="str">
            <v>Hộp</v>
          </cell>
          <cell r="J115">
            <v>3</v>
          </cell>
          <cell r="K115">
            <v>3</v>
          </cell>
          <cell r="L115">
            <v>3</v>
          </cell>
          <cell r="M115">
            <v>0</v>
          </cell>
          <cell r="N115">
            <v>4276650</v>
          </cell>
          <cell r="O115">
            <v>12829950</v>
          </cell>
          <cell r="P115" t="str">
            <v>Dung dịch làm sạch ống dùng cho máy xét nghiệm miễn dịch tự động</v>
          </cell>
          <cell r="Q115" t="str">
            <v>MAGLUMI System Tubing Cleaning Solution; 130299007M</v>
          </cell>
          <cell r="R115" t="str">
            <v>IB2400261543</v>
          </cell>
          <cell r="S115" t="str">
            <v>3233/QĐ-BVNTW</v>
          </cell>
          <cell r="T115" t="str">
            <v>26/09/2024</v>
          </cell>
          <cell r="U115" t="str">
            <v>Bệnh viện Nhi Trung ương</v>
          </cell>
          <cell r="V115" t="str">
            <v>24 tháng</v>
          </cell>
          <cell r="W115" t="str">
            <v>Công ty cổ phần Trang thiết bị y tế và Dịch vụ Thiên Trường</v>
          </cell>
          <cell r="X115" t="str">
            <v>IB2400261543; QĐTT số: 3233/QĐ-BVNTW; 26/09/2024; Bệnh viện Nhi Trung ương; 24 tháng</v>
          </cell>
          <cell r="Y115" t="str">
            <v>Bổ sung mới</v>
          </cell>
          <cell r="AE115" t="str">
            <v>Máy dự kiến đặt</v>
          </cell>
          <cell r="AF115" t="str">
            <v>Máy đặt</v>
          </cell>
          <cell r="AG115" t="str">
            <v>Công ty cổ phần Trang thiết bị y tế và Dịch vụ Thiên Trường</v>
          </cell>
          <cell r="AI115" t="e">
            <v>#DIV/0!</v>
          </cell>
          <cell r="AJ115">
            <v>12829950</v>
          </cell>
          <cell r="AK115" t="str">
            <v/>
          </cell>
          <cell r="AM115" t="str">
            <v>VSV</v>
          </cell>
        </row>
        <row r="116">
          <cell r="A116">
            <v>126</v>
          </cell>
          <cell r="B116">
            <v>111</v>
          </cell>
          <cell r="C116" t="str">
            <v>Bộ hóa chất cho xét nghiệm Syphilis</v>
          </cell>
          <cell r="D116" t="str">
            <v>Thành phần 1 hộp hóa chất tối thiểu bao gồm:
- Vi hạt từ phủ kháng nguyên tái tổ hợp đặc hiệu T. pallidum
- ABEI gắn với kháng nguyên tái tổ hợp đặc hiệu T. pallidum
- Chất hiệu chuẩn
- Mẫu đối chứng
Hộp ≥ 50 test</v>
          </cell>
          <cell r="E116" t="str">
            <v>50 test</v>
          </cell>
          <cell r="F116" t="str">
            <v>Hộp</v>
          </cell>
          <cell r="J116">
            <v>40</v>
          </cell>
          <cell r="K116">
            <v>40</v>
          </cell>
          <cell r="L116">
            <v>10</v>
          </cell>
          <cell r="M116">
            <v>30</v>
          </cell>
          <cell r="N116">
            <v>4083950</v>
          </cell>
          <cell r="O116">
            <v>40839500</v>
          </cell>
          <cell r="Q116" t="str">
            <v>MAGLUMI Syphilis (CLIA)</v>
          </cell>
          <cell r="W116" t="str">
            <v>Công ty cổ phần Trang thiết bị y tế và Dịch vụ Thiên Trường</v>
          </cell>
          <cell r="X116" t="str">
            <v xml:space="preserve">Tham khảo giá theo báo giá của Công Ty Cổ Phần Trang Thiết Bị Và Phát Triển Dự Án Y Tế Việt Nam </v>
          </cell>
          <cell r="Y116" t="str">
            <v>Bổ sung mới</v>
          </cell>
          <cell r="AE116" t="str">
            <v>Máy dự kiến đặt</v>
          </cell>
          <cell r="AF116" t="str">
            <v>Máy đặt</v>
          </cell>
          <cell r="AG116" t="str">
            <v>Công ty cổ phần Trang thiết bị y tế và Dịch vụ Thiên Trường</v>
          </cell>
          <cell r="AI116" t="e">
            <v>#DIV/0!</v>
          </cell>
          <cell r="AJ116">
            <v>40839500</v>
          </cell>
          <cell r="AK116" t="str">
            <v/>
          </cell>
          <cell r="AM116" t="str">
            <v>VSV</v>
          </cell>
          <cell r="AO116" t="str">
            <v>Bộ hóa chất cho xét nghiệm Syphilis hóa phát quang</v>
          </cell>
        </row>
        <row r="117">
          <cell r="A117">
            <v>127</v>
          </cell>
          <cell r="B117">
            <v>112</v>
          </cell>
          <cell r="C117" t="str">
            <v>Bộ hóa chất cho xét nghiệm PCT</v>
          </cell>
          <cell r="D117" t="str">
            <v>Thành phần 1 hộp hóa chất tối thiểu bao gồm:
- Vi hạt từ phủ kháng thể đơn dòng PCT.
- ABEI gắn kháng thể đơn dòng PCT.
- Chất hiệu chuẩn.
- Mẫu đối chứng
Hộp ≥ 100 test</v>
          </cell>
          <cell r="E117" t="str">
            <v>100 test</v>
          </cell>
          <cell r="F117" t="str">
            <v>Hộp</v>
          </cell>
          <cell r="J117">
            <v>100</v>
          </cell>
          <cell r="K117">
            <v>100</v>
          </cell>
          <cell r="L117">
            <v>20</v>
          </cell>
          <cell r="M117">
            <v>80</v>
          </cell>
          <cell r="N117">
            <v>23415698</v>
          </cell>
          <cell r="O117">
            <v>468313960</v>
          </cell>
          <cell r="Q117" t="str">
            <v>MAGLUMI Procalctionin (PCT)(CLIA); 130216001M</v>
          </cell>
          <cell r="R117" t="str">
            <v>IB2400074682</v>
          </cell>
          <cell r="S117" t="str">
            <v>574/QĐ-BVKA</v>
          </cell>
          <cell r="T117" t="str">
            <v>04/6/2024</v>
          </cell>
          <cell r="U117" t="str">
            <v>Bệnh Viện Kiến An</v>
          </cell>
          <cell r="V117" t="str">
            <v>24 tháng</v>
          </cell>
          <cell r="W117" t="str">
            <v>Công ty TNHH Hoàng Oánh</v>
          </cell>
          <cell r="X117" t="str">
            <v>IB2400074682; QĐTT số: 574/QĐ-BVKA; 04/6/2024; Bệnh Viện Kiến An; 24 tháng</v>
          </cell>
          <cell r="Y117" t="str">
            <v>Bổ sung mới</v>
          </cell>
          <cell r="AE117" t="str">
            <v>Máy dự kiến đặt</v>
          </cell>
          <cell r="AF117" t="str">
            <v>Máy đặt</v>
          </cell>
          <cell r="AG117" t="str">
            <v>Công ty TNHH Hoàng Oánh</v>
          </cell>
          <cell r="AI117" t="e">
            <v>#DIV/0!</v>
          </cell>
          <cell r="AJ117">
            <v>468313960</v>
          </cell>
          <cell r="AK117" t="str">
            <v/>
          </cell>
          <cell r="AM117" t="str">
            <v>VSV</v>
          </cell>
          <cell r="AO117" t="str">
            <v>Bộ hóa chất cho xét nghiệm PCT hóa phát quang</v>
          </cell>
        </row>
        <row r="118">
          <cell r="A118">
            <v>128</v>
          </cell>
          <cell r="B118">
            <v>113</v>
          </cell>
          <cell r="C118" t="str">
            <v>Bộ hóa chất cho xét nghiệm HIV Ab/Ag</v>
          </cell>
          <cell r="D118" t="str">
            <v>Thành phần 1 hộp hóa chất tối thiểu bao gồm:
- Vi hạt từ phủ kháng thể anti-HIV-1 p24.
- Kháng thể anti-HIV-1 p24 (ở chuột, đơn dòng) gắn với ABEI.
- Nhãn ABEI-2: Kháng nguyên HIV-1/HIV-2 (tái tổ hợp) gắn với ABEI.
- Chất hiệu chuẩn.
- Mẫu đối chứng.
Hộp ≥ 100 test</v>
          </cell>
          <cell r="E118" t="str">
            <v>100 test</v>
          </cell>
          <cell r="F118" t="str">
            <v>Hộp</v>
          </cell>
          <cell r="J118">
            <v>120</v>
          </cell>
          <cell r="K118">
            <v>120</v>
          </cell>
          <cell r="L118">
            <v>70</v>
          </cell>
          <cell r="M118">
            <v>50</v>
          </cell>
          <cell r="N118">
            <v>3990000</v>
          </cell>
          <cell r="O118">
            <v>279300000</v>
          </cell>
          <cell r="Q118" t="str">
            <v>MAGLUMI HIV Ab/Ag Combi (CLIA)</v>
          </cell>
          <cell r="W118" t="str">
            <v>Công ty cổ phần Trang thiết bị y tế và Dịch vụ Thiên Trường</v>
          </cell>
          <cell r="X118" t="str">
            <v xml:space="preserve">Tham khảo giá theo báo giá của Công Ty Cổ Phần Trang Thiết Bị Và Phát Triển Dự Án Y Tế Việt Nam </v>
          </cell>
          <cell r="Y118" t="str">
            <v>Bổ sung mới</v>
          </cell>
          <cell r="AE118" t="str">
            <v>Máy dự kiến đặt</v>
          </cell>
          <cell r="AF118" t="str">
            <v>Máy đặt</v>
          </cell>
          <cell r="AG118" t="str">
            <v>Công ty cổ phần Trang thiết bị y tế và Dịch vụ Thiên Trường</v>
          </cell>
          <cell r="AI118" t="e">
            <v>#DIV/0!</v>
          </cell>
          <cell r="AJ118">
            <v>279300000</v>
          </cell>
          <cell r="AK118" t="str">
            <v/>
          </cell>
          <cell r="AM118" t="str">
            <v>VSV</v>
          </cell>
          <cell r="AO118" t="str">
            <v>Bộ hóa chất cho xét nghiệm HBsAg  hóa phát quang</v>
          </cell>
        </row>
        <row r="119">
          <cell r="A119">
            <v>129</v>
          </cell>
          <cell r="B119">
            <v>114</v>
          </cell>
          <cell r="C119" t="str">
            <v>Bộ hóa chất cho xét nghiệm HBsAg</v>
          </cell>
          <cell r="D119" t="str">
            <v>Thành phần 1 hộp hóa chất tối thiểu bao gồm:
- Vi hạt từ phủ kháng thể đơn dòng anti-HBs.
- ABEI gắn với kháng thể đa dòng anti-HBs.
- Chất hiệu chuẩn.
- Mẫu đối chứng.
Hộp ≥ 100 test</v>
          </cell>
          <cell r="E119" t="str">
            <v>100 test</v>
          </cell>
          <cell r="F119" t="str">
            <v>Hộp</v>
          </cell>
          <cell r="J119">
            <v>140</v>
          </cell>
          <cell r="K119">
            <v>140</v>
          </cell>
          <cell r="L119">
            <v>50</v>
          </cell>
          <cell r="M119">
            <v>90</v>
          </cell>
          <cell r="N119">
            <v>2557685</v>
          </cell>
          <cell r="O119">
            <v>127884250</v>
          </cell>
          <cell r="Q119" t="str">
            <v>MAGLUMI HBsAg (CLIA)</v>
          </cell>
          <cell r="W119" t="str">
            <v>Công ty cổ phần Trang thiết bị y tế và Dịch vụ Thiên Trường</v>
          </cell>
          <cell r="X119" t="str">
            <v xml:space="preserve">Tham khảo giá theo báo giá của Công Ty Cổ Phần Trang Thiết Bị Và Phát Triển Dự Án Y Tế Việt Nam </v>
          </cell>
          <cell r="Y119" t="str">
            <v>Bổ sung mới</v>
          </cell>
          <cell r="AE119" t="str">
            <v>Máy dự kiến đặt</v>
          </cell>
          <cell r="AF119" t="str">
            <v>Máy đặt</v>
          </cell>
          <cell r="AG119" t="str">
            <v>Công ty cổ phần Trang thiết bị y tế và Dịch vụ Thiên Trường</v>
          </cell>
          <cell r="AI119" t="e">
            <v>#DIV/0!</v>
          </cell>
          <cell r="AJ119">
            <v>127884250</v>
          </cell>
          <cell r="AK119" t="str">
            <v/>
          </cell>
          <cell r="AM119" t="str">
            <v>VSV</v>
          </cell>
          <cell r="AO119" t="str">
            <v>Bộ hóa chất cho xét nghiệm HBeAg  hóa phát quang</v>
          </cell>
        </row>
        <row r="120">
          <cell r="A120">
            <v>130</v>
          </cell>
          <cell r="B120">
            <v>115</v>
          </cell>
          <cell r="C120" t="str">
            <v>Bộ hóa chất cho xét nghiệm HBeAg</v>
          </cell>
          <cell r="D120" t="str">
            <v>Thành phần 1 hộp hóa chất tối thiểu bao gồm:
- Vi hạt từ phủ anti-HBe đơn dòng.
- ABEI gắn anti-HBe đơn dòng.
- Chất hiệu chuẩn.
- Mẫu đối chứng.
Hộp ≥ 100 test</v>
          </cell>
          <cell r="E120" t="str">
            <v>100 test</v>
          </cell>
          <cell r="F120" t="str">
            <v>Hộp</v>
          </cell>
          <cell r="J120">
            <v>60</v>
          </cell>
          <cell r="K120">
            <v>60</v>
          </cell>
          <cell r="L120">
            <v>20</v>
          </cell>
          <cell r="M120">
            <v>40</v>
          </cell>
          <cell r="N120">
            <v>4882905</v>
          </cell>
          <cell r="O120">
            <v>97658100</v>
          </cell>
          <cell r="Q120" t="str">
            <v>MAGLUMI HBeAg (CLIA)</v>
          </cell>
          <cell r="W120" t="str">
            <v>Công ty cổ phần Trang thiết bị y tế và Dịch vụ Thiên Trường</v>
          </cell>
          <cell r="X120" t="str">
            <v xml:space="preserve">Tham khảo giá theo báo giá của Công Ty Cổ Phần Trang Thiết Bị Và Phát Triển Dự Án Y Tế Việt Nam </v>
          </cell>
          <cell r="Y120" t="str">
            <v>Bổ sung mới</v>
          </cell>
          <cell r="AE120" t="str">
            <v>Máy dự kiến đặt</v>
          </cell>
          <cell r="AF120" t="str">
            <v>Máy đặt</v>
          </cell>
          <cell r="AG120" t="str">
            <v>Công ty cổ phần Trang thiết bị y tế và Dịch vụ Thiên Trường</v>
          </cell>
          <cell r="AI120" t="e">
            <v>#DIV/0!</v>
          </cell>
          <cell r="AJ120">
            <v>97658100</v>
          </cell>
          <cell r="AK120" t="str">
            <v/>
          </cell>
          <cell r="AM120" t="str">
            <v>VSV</v>
          </cell>
          <cell r="AO120" t="str">
            <v>Bộ hóa chất cho xét nghiệm CMV IgM  hóa phát quang</v>
          </cell>
        </row>
        <row r="121">
          <cell r="A121">
            <v>131</v>
          </cell>
          <cell r="B121">
            <v>116</v>
          </cell>
          <cell r="C121" t="str">
            <v>Bộ hóa chất cho xét nghiệm CMV IgM</v>
          </cell>
          <cell r="D121" t="str">
            <v>Thành phần 1 hộp hóa chất tối thiểu bao gồm:
- Hạt từ được phủ bởi kháng nguyên CMV.
- ABEI gắn bởi kháng thể kháng người IgM (chuột).
- Chất hiệu chuẩn.
- Mẫu đối chứng.
Hộp ≥ 100 test</v>
          </cell>
          <cell r="E121" t="str">
            <v>100 test</v>
          </cell>
          <cell r="F121" t="str">
            <v>Hộp</v>
          </cell>
          <cell r="J121">
            <v>48</v>
          </cell>
          <cell r="K121">
            <v>48</v>
          </cell>
          <cell r="L121">
            <v>10</v>
          </cell>
          <cell r="M121">
            <v>38</v>
          </cell>
          <cell r="N121">
            <v>6975564.9999999991</v>
          </cell>
          <cell r="O121">
            <v>69755649.999999985</v>
          </cell>
          <cell r="Q121" t="str">
            <v>MAGLUMI CMV IgM (CLIA)</v>
          </cell>
          <cell r="W121" t="str">
            <v>Công ty cổ phần Trang thiết bị y tế và Dịch vụ Thiên Trường</v>
          </cell>
          <cell r="X121" t="str">
            <v xml:space="preserve">Tham khảo giá theo báo giá của Công Ty Cổ Phần Trang Thiết Bị Và Phát Triển Dự Án Y Tế Việt Nam </v>
          </cell>
          <cell r="Y121" t="str">
            <v>Bổ sung mới</v>
          </cell>
          <cell r="AE121" t="str">
            <v>Máy dự kiến đặt</v>
          </cell>
          <cell r="AF121" t="str">
            <v>Máy đặt</v>
          </cell>
          <cell r="AG121" t="str">
            <v>Công ty cổ phần Trang thiết bị y tế và Dịch vụ Thiên Trường</v>
          </cell>
          <cell r="AI121" t="e">
            <v>#DIV/0!</v>
          </cell>
          <cell r="AJ121">
            <v>69755649.999999985</v>
          </cell>
          <cell r="AK121" t="str">
            <v/>
          </cell>
          <cell r="AM121" t="str">
            <v>VSV</v>
          </cell>
          <cell r="AO121" t="str">
            <v>Bộ hóa chất cho xét nghiệm CMV IgG  hóa phát quang</v>
          </cell>
        </row>
        <row r="122">
          <cell r="A122">
            <v>132</v>
          </cell>
          <cell r="B122">
            <v>117</v>
          </cell>
          <cell r="C122" t="str">
            <v>Bộ hóa chất cho xét nghiệm CMV IgG</v>
          </cell>
          <cell r="D122" t="str">
            <v>Thành phần 1 hộp hóa chất tối thiểu bao gồm:
- Hạt từ được phủ bởi kháng nguyên CMV.
- ABEI gắn bởi kháng thể kháng người IgG (chuột).
- Chất hiệu chuẩn.
- Mẫu đối chứng.
Hộp ≥ 100 test</v>
          </cell>
          <cell r="E122" t="str">
            <v>100 test</v>
          </cell>
          <cell r="F122" t="str">
            <v>Hộp</v>
          </cell>
          <cell r="J122">
            <v>48</v>
          </cell>
          <cell r="K122">
            <v>48</v>
          </cell>
          <cell r="L122">
            <v>10</v>
          </cell>
          <cell r="M122">
            <v>38</v>
          </cell>
          <cell r="N122">
            <v>5115379.5</v>
          </cell>
          <cell r="O122">
            <v>51153795</v>
          </cell>
          <cell r="Q122" t="str">
            <v>MAGLUMI CMV IgG (CLIA)</v>
          </cell>
          <cell r="W122" t="str">
            <v>Công ty cổ phần Trang thiết bị y tế và Dịch vụ Thiên Trường</v>
          </cell>
          <cell r="X122" t="str">
            <v xml:space="preserve">Tham khảo giá theo báo giá của Công Ty Cổ Phần Trang Thiết Bị Và Phát Triển Dự Án Y Tế Việt Nam </v>
          </cell>
          <cell r="Y122" t="str">
            <v>Bổ sung mới</v>
          </cell>
          <cell r="AE122" t="str">
            <v>Máy dự kiến đặt</v>
          </cell>
          <cell r="AF122" t="str">
            <v>Máy đặt</v>
          </cell>
          <cell r="AG122" t="str">
            <v>Công ty cổ phần Trang thiết bị y tế và Dịch vụ Thiên Trường</v>
          </cell>
          <cell r="AI122" t="e">
            <v>#DIV/0!</v>
          </cell>
          <cell r="AJ122">
            <v>51153795</v>
          </cell>
          <cell r="AK122" t="str">
            <v/>
          </cell>
          <cell r="AM122" t="str">
            <v>VSV</v>
          </cell>
          <cell r="AO122" t="str">
            <v>Bộ hóa chất cho xét nghiệm Anti-HCV  hóa phát quang</v>
          </cell>
        </row>
        <row r="123">
          <cell r="A123">
            <v>133</v>
          </cell>
          <cell r="B123">
            <v>118</v>
          </cell>
          <cell r="C123" t="str">
            <v>Bộ hóa chất cho xét nghiệm Anti-HCV</v>
          </cell>
          <cell r="D123" t="str">
            <v>Thành phần 1 hộp hóa chất tối thiểu bao gồm:
- Các vi hạt từ phủ streptavidin.
- Kháng thể đa dòng kháng FITC của cừu gắn với ABEI.
- Chất hiệu chuẩn.
- Mẫu đối chứng.
Hộp ≥ 100 test</v>
          </cell>
          <cell r="E123" t="str">
            <v>100 test</v>
          </cell>
          <cell r="F123" t="str">
            <v>Hộp</v>
          </cell>
          <cell r="J123">
            <v>120</v>
          </cell>
          <cell r="K123">
            <v>120</v>
          </cell>
          <cell r="L123">
            <v>50</v>
          </cell>
          <cell r="M123">
            <v>70</v>
          </cell>
          <cell r="N123">
            <v>7208030</v>
          </cell>
          <cell r="O123">
            <v>360401500</v>
          </cell>
          <cell r="Q123" t="str">
            <v>MAGLUMI Anti-HCV (CLIA)</v>
          </cell>
          <cell r="W123" t="str">
            <v>Công ty cổ phần Trang thiết bị y tế và Dịch vụ Thiên Trường</v>
          </cell>
          <cell r="X123" t="str">
            <v xml:space="preserve">Tham khảo giá theo báo giá của Công Ty Cổ Phần Trang Thiết Bị Và Phát Triển Dự Án Y Tế Việt Nam </v>
          </cell>
          <cell r="Y123" t="str">
            <v>Bổ sung mới</v>
          </cell>
          <cell r="AE123" t="str">
            <v>Máy dự kiến đặt</v>
          </cell>
          <cell r="AF123" t="str">
            <v>Máy đặt</v>
          </cell>
          <cell r="AG123" t="str">
            <v>Công ty cổ phần Trang thiết bị y tế và Dịch vụ Thiên Trường</v>
          </cell>
          <cell r="AI123" t="e">
            <v>#DIV/0!</v>
          </cell>
          <cell r="AJ123">
            <v>360401500</v>
          </cell>
          <cell r="AK123" t="str">
            <v/>
          </cell>
          <cell r="AM123" t="str">
            <v>VSV</v>
          </cell>
          <cell r="AO123" t="str">
            <v>Bộ hóa chất cho xét nghiệm Anti-HBs  hóa phát quang</v>
          </cell>
        </row>
        <row r="124">
          <cell r="A124">
            <v>134</v>
          </cell>
          <cell r="B124">
            <v>119</v>
          </cell>
          <cell r="C124" t="str">
            <v>Bộ hóa chất cho xét nghiệm Anti-HBs</v>
          </cell>
          <cell r="D124" t="str">
            <v>Thành phần 1 hộp hóa chất tối thiểu bao gồm:
- Vi hạt từ phủ HBsAg tái tổ hợp.
- ABEI gắn HBsAg tái tổ hợp.
- Chất hiệu chuẩn.
- Mẫu đối chứng.
Hộp ≥ 100 test</v>
          </cell>
          <cell r="E124" t="str">
            <v>100 test</v>
          </cell>
          <cell r="F124" t="str">
            <v>Hộp</v>
          </cell>
          <cell r="J124">
            <v>60</v>
          </cell>
          <cell r="K124">
            <v>60</v>
          </cell>
          <cell r="L124">
            <v>15</v>
          </cell>
          <cell r="M124">
            <v>45</v>
          </cell>
          <cell r="N124">
            <v>2557685</v>
          </cell>
          <cell r="O124">
            <v>38365275</v>
          </cell>
          <cell r="Q124" t="str">
            <v>MAGLUMI Anti-HBs (CLIA)</v>
          </cell>
          <cell r="W124" t="str">
            <v>Công ty cổ phần Trang thiết bị y tế và Dịch vụ Thiên Trường</v>
          </cell>
          <cell r="X124" t="str">
            <v xml:space="preserve">Tham khảo giá theo báo giá của Công Ty Cổ Phần Trang Thiết Bị Và Phát Triển Dự Án Y Tế Việt Nam </v>
          </cell>
          <cell r="Y124" t="str">
            <v>Bổ sung mới</v>
          </cell>
          <cell r="AE124" t="str">
            <v>Máy dự kiến đặt</v>
          </cell>
          <cell r="AF124" t="str">
            <v>Máy đặt</v>
          </cell>
          <cell r="AG124" t="str">
            <v>Công ty cổ phần Trang thiết bị y tế và Dịch vụ Thiên Trường</v>
          </cell>
          <cell r="AI124" t="e">
            <v>#DIV/0!</v>
          </cell>
          <cell r="AJ124">
            <v>38365275</v>
          </cell>
          <cell r="AK124" t="str">
            <v/>
          </cell>
          <cell r="AM124" t="str">
            <v>VSV</v>
          </cell>
          <cell r="AO124" t="str">
            <v>Bộ hóa chất cho xét nghiệm Anti-Hbe  hóa phát quang</v>
          </cell>
        </row>
        <row r="125">
          <cell r="A125">
            <v>135</v>
          </cell>
          <cell r="B125">
            <v>120</v>
          </cell>
          <cell r="C125" t="str">
            <v>Bộ hóa chất cho xét nghiệm Anti-Hbe</v>
          </cell>
          <cell r="D125" t="str">
            <v>Thành phần 1 hộp hóa chất tối thiểu bao gồm:
- Vi hạt từ phủ anti-HBe đơn dòng.
- ABEI gắn anti-HBe đơn dòng.
- Chất hiệu chuẩn.
- Mẫu đối chứng.
Hộp ≥ 100 test</v>
          </cell>
          <cell r="E125" t="str">
            <v>100 test</v>
          </cell>
          <cell r="F125" t="str">
            <v>Hộp</v>
          </cell>
          <cell r="J125">
            <v>60</v>
          </cell>
          <cell r="K125">
            <v>60</v>
          </cell>
          <cell r="L125">
            <v>20</v>
          </cell>
          <cell r="M125">
            <v>40</v>
          </cell>
          <cell r="N125">
            <v>4882905</v>
          </cell>
          <cell r="O125">
            <v>97658100</v>
          </cell>
          <cell r="Q125" t="str">
            <v>MAGLUMI Anti-Hbe (CLIA)</v>
          </cell>
          <cell r="W125" t="str">
            <v>Công ty cổ phần Trang thiết bị y tế và Dịch vụ Thiên Trường</v>
          </cell>
          <cell r="X125" t="str">
            <v xml:space="preserve">Tham khảo giá theo báo giá của Công Ty Cổ Phần Trang Thiết Bị Và Phát Triển Dự Án Y Tế Việt Nam </v>
          </cell>
          <cell r="Y125" t="str">
            <v>Bổ sung mới</v>
          </cell>
          <cell r="AE125" t="str">
            <v>Máy dự kiến đặt</v>
          </cell>
          <cell r="AF125" t="str">
            <v>Máy đặt</v>
          </cell>
          <cell r="AG125" t="str">
            <v>Công ty cổ phần Trang thiết bị y tế và Dịch vụ Thiên Trường</v>
          </cell>
          <cell r="AI125" t="e">
            <v>#DIV/0!</v>
          </cell>
          <cell r="AJ125">
            <v>97658100</v>
          </cell>
          <cell r="AK125" t="str">
            <v/>
          </cell>
          <cell r="AM125" t="str">
            <v>VSV</v>
          </cell>
          <cell r="AO125" t="str">
            <v>Bộ hóa chất cho xét nghiệm Anti-HBc  hóa phát quang</v>
          </cell>
        </row>
        <row r="126">
          <cell r="A126">
            <v>136</v>
          </cell>
          <cell r="B126">
            <v>121</v>
          </cell>
          <cell r="C126" t="str">
            <v>Bộ hóa chất cho xét nghiệm Anti-HBc</v>
          </cell>
          <cell r="D126" t="str">
            <v>Thành phần 1 hộp hóa chất tối thiểu bao gồm:
- Các vi hạt từ phủ kháng thể đa dòng Anti-FICT.
- ABEI gắn kháng thể đơn dòng Anti-HBc.
- Chất hiệu chuẩn.
- Mẫu đối chứng.
Hộp ≥ 100 test</v>
          </cell>
          <cell r="E126" t="str">
            <v>100 test</v>
          </cell>
          <cell r="F126" t="str">
            <v>Hộp</v>
          </cell>
          <cell r="J126">
            <v>30</v>
          </cell>
          <cell r="K126">
            <v>30</v>
          </cell>
          <cell r="L126">
            <v>8</v>
          </cell>
          <cell r="M126">
            <v>22</v>
          </cell>
          <cell r="N126">
            <v>4185319.9999999995</v>
          </cell>
          <cell r="O126">
            <v>33482559.999999996</v>
          </cell>
          <cell r="Q126" t="str">
            <v xml:space="preserve">MAGLUMI Anti-HBc(CLIA) </v>
          </cell>
          <cell r="W126" t="str">
            <v>Công ty cổ phần Trang thiết bị y tế và Dịch vụ Thiên Trường</v>
          </cell>
          <cell r="X126" t="str">
            <v xml:space="preserve">Tham khảo giá theo báo giá của Công Ty Cổ Phần Trang Thiết Bị Và Phát Triển Dự Án Y Tế Việt Nam </v>
          </cell>
          <cell r="Y126" t="str">
            <v>Bổ sung mới</v>
          </cell>
          <cell r="AE126" t="str">
            <v>Máy dự kiến đặt</v>
          </cell>
          <cell r="AF126" t="str">
            <v>Máy đặt</v>
          </cell>
          <cell r="AG126" t="str">
            <v>Công ty cổ phần Trang thiết bị y tế và Dịch vụ Thiên Trường</v>
          </cell>
          <cell r="AI126" t="e">
            <v>#DIV/0!</v>
          </cell>
          <cell r="AJ126">
            <v>33482559.999999996</v>
          </cell>
          <cell r="AK126" t="str">
            <v/>
          </cell>
          <cell r="AM126" t="str">
            <v>VSV</v>
          </cell>
          <cell r="AO126" t="str">
            <v>Dung dịch rửa phản ứng dùng cho xét nghiệm  HBcrAg</v>
          </cell>
        </row>
        <row r="127">
          <cell r="A127">
            <v>137</v>
          </cell>
          <cell r="B127">
            <v>122</v>
          </cell>
          <cell r="C127" t="str">
            <v>Ampicillin/sulbactam</v>
          </cell>
          <cell r="D127" t="str">
            <v>Thử nghiệm kháng sinh đồ định lượng. Thanh nhựa hoặc dải giấy mỏng chứa kháng sinh Ampicillin và sulbactam, đóng từng thanh riêng rẽ</v>
          </cell>
          <cell r="E127" t="str">
            <v>Hộp 30 thanh</v>
          </cell>
          <cell r="F127" t="str">
            <v>Thanh</v>
          </cell>
          <cell r="J127">
            <v>90</v>
          </cell>
          <cell r="K127">
            <v>90</v>
          </cell>
          <cell r="L127">
            <v>90</v>
          </cell>
          <cell r="M127">
            <v>0</v>
          </cell>
          <cell r="N127">
            <v>187845</v>
          </cell>
          <cell r="O127">
            <v>16906050</v>
          </cell>
          <cell r="P127" t="str">
            <v>Thanh chứa kháng sinh Ampicillin/sulbactam</v>
          </cell>
          <cell r="Q127" t="str">
            <v>ETEST Ampicillin/sulbactam (2/1); 412251</v>
          </cell>
          <cell r="R127" t="str">
            <v>IB2500037648</v>
          </cell>
          <cell r="S127" t="str">
            <v>KQ2500037648_2503050802</v>
          </cell>
          <cell r="T127" t="str">
            <v>05/3/2025</v>
          </cell>
          <cell r="U127" t="str">
            <v>Bệnh viện đa khoa tỉnh Hải Dương</v>
          </cell>
          <cell r="V127" t="str">
            <v>12 tháng</v>
          </cell>
          <cell r="W127" t="str">
            <v xml:space="preserve">CÔNG TY TNHH DEKA </v>
          </cell>
          <cell r="X127" t="str">
            <v>IB2500037648; QĐTT số: KQ2500037648_2503050802; 05/3/2025; Bệnh viện đa khoa tỉnh Hải Dương; 12 tháng</v>
          </cell>
          <cell r="Y127" t="str">
            <v>Bổ sung mới</v>
          </cell>
          <cell r="AE127" t="str">
            <v>Máy dự kiến đặt</v>
          </cell>
          <cell r="AF127" t="str">
            <v>Máy đặt</v>
          </cell>
          <cell r="AG127" t="str">
            <v>Công ty TNHH DEKA</v>
          </cell>
          <cell r="AI127" t="e">
            <v>#DIV/0!</v>
          </cell>
          <cell r="AJ127">
            <v>16906050</v>
          </cell>
          <cell r="AM127" t="str">
            <v>VSV</v>
          </cell>
          <cell r="AO127" t="str">
            <v>Dung dịch pha loãng mẫu bệnh phẩm dùng cho xét nghiệm  HBcrAg</v>
          </cell>
        </row>
        <row r="128">
          <cell r="A128">
            <v>138</v>
          </cell>
          <cell r="B128">
            <v>123</v>
          </cell>
          <cell r="C128" t="str">
            <v>Nitrofurantion 300µg</v>
          </cell>
          <cell r="D128" t="str">
            <v>Thử nghiệm kháng sinh đồ. Khoanh giấy được in một mã nhận dạng thích hợp dạng chữ hoặc số và được tẩm một lượng kháng sinh chính xác
 Đạt tiêu chuẩn ISO 13485 hoặc tương đương</v>
          </cell>
          <cell r="E128" t="str">
            <v>Hộp/5 x 50 khoanh</v>
          </cell>
          <cell r="F128" t="str">
            <v>Khoanh</v>
          </cell>
          <cell r="J128">
            <v>250</v>
          </cell>
          <cell r="K128">
            <v>250</v>
          </cell>
          <cell r="L128">
            <v>250</v>
          </cell>
          <cell r="M128">
            <v>0</v>
          </cell>
          <cell r="N128">
            <v>2120</v>
          </cell>
          <cell r="O128">
            <v>530000</v>
          </cell>
          <cell r="P128" t="str">
            <v>Nitrofurantoin 300µg</v>
          </cell>
          <cell r="Q128" t="str">
            <v>NITROFURANTOIN/CT0036B</v>
          </cell>
          <cell r="R128" t="str">
            <v>IB2400553079</v>
          </cell>
          <cell r="S128" t="str">
            <v>KQ2400553079_2501231043</v>
          </cell>
          <cell r="T128" t="str">
            <v>23/01/2025</v>
          </cell>
          <cell r="U128" t="str">
            <v>Bệnh viện Thanh Nhàn</v>
          </cell>
          <cell r="V128" t="str">
            <v>365 ngày</v>
          </cell>
          <cell r="W128" t="str">
            <v>CÔNG TY TNHH THIẾT BỊ KHOA HỌC VIỆT ANH</v>
          </cell>
          <cell r="X128" t="str">
            <v>IB2400553079; QĐTT số: KQ2400553079_2501231043; 23/01/2025; Bệnh viện Thanh Nhàn; 365 ngày</v>
          </cell>
          <cell r="Y128" t="str">
            <v>Bổ sung mới</v>
          </cell>
          <cell r="AE128" t="str">
            <v>PP thủ công</v>
          </cell>
          <cell r="AG128" t="str">
            <v>Công ty TNHH Thiết bị Khoa học Việt Anh</v>
          </cell>
          <cell r="AI128" t="e">
            <v>#DIV/0!</v>
          </cell>
          <cell r="AJ128">
            <v>530000</v>
          </cell>
          <cell r="AK128" t="str">
            <v/>
          </cell>
          <cell r="AM128" t="str">
            <v>VSV</v>
          </cell>
          <cell r="AO128" t="str">
            <v>Cartridges trống dùng cho xét nghiệm  HBcrAg</v>
          </cell>
        </row>
        <row r="129">
          <cell r="A129">
            <v>139</v>
          </cell>
          <cell r="B129">
            <v>124</v>
          </cell>
          <cell r="C129" t="str">
            <v>Môi trường sinh màu dùng cho phân lập và phân biệt liên cầu nhóm B</v>
          </cell>
          <cell r="D129" t="str">
            <v>Đĩa thạch dùng sẵn chứa môi trường sinh màu được sử dụng để phân lập và phân biệt Streptococcus nhóm B. Đĩa 90mm. Bao gói bằng màng bán thấm Cellophane.
 Thành phần: Peptone và nấm men, muối, hỗn hợp tạo màu, hỗn hợp yếu tố tăng trưởng, hỗn hợp yếu tố chọn lọc, Agar, ; pH: 7.3±0.2.
 Đóng gói: ≥10 đĩa/Hộp</v>
          </cell>
          <cell r="E129" t="str">
            <v>Hộp 10 đĩa</v>
          </cell>
          <cell r="F129" t="str">
            <v>Đĩa</v>
          </cell>
          <cell r="I129">
            <v>10</v>
          </cell>
          <cell r="J129">
            <v>90</v>
          </cell>
          <cell r="K129">
            <v>90</v>
          </cell>
          <cell r="L129">
            <v>90</v>
          </cell>
          <cell r="M129">
            <v>0</v>
          </cell>
          <cell r="N129">
            <v>40200</v>
          </cell>
          <cell r="O129">
            <v>3618000</v>
          </cell>
          <cell r="Q129" t="str">
            <v>MELAB Strep B Selective Medium Set + Antibiotics; PT951816</v>
          </cell>
          <cell r="W129" t="str">
            <v>Công ty TNHH DEKA</v>
          </cell>
          <cell r="X129" t="str">
            <v>Tham khảo</v>
          </cell>
          <cell r="Y129" t="str">
            <v>Bổ sung mới</v>
          </cell>
          <cell r="Z129" t="str">
            <v>Có QĐTT số KQ2500084377_2505051358 ngày 05/05/2025 của Bệnh viện ĐK tỉnh Lạng Sơn; IB2500084377; 180 ngày; Công ty TNHH DEKA. Giá: 66.150 đồng/Bộ (Quy cách: Bộ 1 đĩa + 1 ống)</v>
          </cell>
          <cell r="AE129" t="str">
            <v>PP thủ công</v>
          </cell>
          <cell r="AG129" t="str">
            <v>Công ty TNHH DEKA</v>
          </cell>
          <cell r="AI129" t="e">
            <v>#DIV/0!</v>
          </cell>
          <cell r="AJ129">
            <v>3618000</v>
          </cell>
          <cell r="AK129" t="str">
            <v/>
          </cell>
          <cell r="AM129" t="str">
            <v>VSV</v>
          </cell>
          <cell r="AO129" t="str">
            <v>Dung dịch cơ chất dùng cho xét nghiệm  HBcrAg</v>
          </cell>
        </row>
        <row r="130">
          <cell r="A130">
            <v>140</v>
          </cell>
          <cell r="B130">
            <v>125</v>
          </cell>
          <cell r="C130" t="str">
            <v>Môi trường canh thang bổ sung kháng sinh dùng cho tăng sinh chọn lọc liên cầu nhóm B</v>
          </cell>
          <cell r="D130" t="str">
            <v>Ống nhựa chứa ≥5ml môi trường dạng lỏng có kháng sinh dùng để tăng sinh chọn lọc cho liên cầu, đặc biệt là liên cầu nhóm B (GBS)
 Thành phần: Infusion from 450 g fat-free minced meat, Tryptone, Glucose, Sodium bicarbonate, Sodium chloride, Disodium phosphate, Nalidixic acid, Colistin sulfate, pH: 7.8±0.2 ở 25°C
 Đóng gói: hộp ≥10 ống</v>
          </cell>
          <cell r="E130" t="str">
            <v>Hộp 10 ống</v>
          </cell>
          <cell r="F130" t="str">
            <v>Ống</v>
          </cell>
          <cell r="I130">
            <v>10</v>
          </cell>
          <cell r="J130">
            <v>90</v>
          </cell>
          <cell r="K130">
            <v>90</v>
          </cell>
          <cell r="L130">
            <v>90</v>
          </cell>
          <cell r="M130">
            <v>0</v>
          </cell>
          <cell r="N130">
            <v>14595</v>
          </cell>
          <cell r="O130">
            <v>1313550</v>
          </cell>
          <cell r="P130" t="str">
            <v>Môi trường tăng sinh liên cầu nhóm B</v>
          </cell>
          <cell r="Q130" t="str">
            <v>MELAB Todd Hewitt Broth; T510729</v>
          </cell>
          <cell r="R130" t="str">
            <v>IB2400475979</v>
          </cell>
          <cell r="S130" t="str">
            <v>140/QĐ-BVSN</v>
          </cell>
          <cell r="T130" t="str">
            <v>12/02/2025</v>
          </cell>
          <cell r="U130" t="str">
            <v>Bệnh viện Chuyên khoa Sản - Nhi tỉnh Sóc Trăng</v>
          </cell>
          <cell r="V130" t="str">
            <v>12 tháng</v>
          </cell>
          <cell r="W130" t="str">
            <v>Công ty TNHH LAVICOM</v>
          </cell>
          <cell r="X130" t="str">
            <v>IB2400475979; QĐTT số: 140/QĐ-BVSN; 12/02/2025; Bệnh viện Chuyên khoa Sản - Nhi tỉnh Sóc Trăng; 12 tháng</v>
          </cell>
          <cell r="Y130" t="str">
            <v>Bổ sung mới</v>
          </cell>
          <cell r="AE130" t="str">
            <v>PP thủ công</v>
          </cell>
          <cell r="AG130" t="str">
            <v>Công ty TNHH LAVICOM</v>
          </cell>
          <cell r="AI130" t="e">
            <v>#DIV/0!</v>
          </cell>
          <cell r="AJ130">
            <v>1313550</v>
          </cell>
          <cell r="AK130" t="str">
            <v/>
          </cell>
          <cell r="AM130" t="str">
            <v>VSV</v>
          </cell>
          <cell r="AO130" t="str">
            <v>Đầu côn hút mẫu bệnh phẩm dùng cho xét nghiệm  HBcrAg</v>
          </cell>
        </row>
        <row r="131">
          <cell r="A131">
            <v>141</v>
          </cell>
          <cell r="B131">
            <v>126</v>
          </cell>
          <cell r="C131" t="str">
            <v>Máu cừu vô trùng</v>
          </cell>
          <cell r="D131" t="str">
            <v>Máu cừu tươi, vô trùng. Không chứa cục máu đông. Được kiểm soát chất lượng đạt yêu cầu về vô trùng. Hiệu năng đạt yêu cầu tương ứng các môi trường sử dụng máu.</v>
          </cell>
          <cell r="E131" t="str">
            <v>100ml/ Lọ</v>
          </cell>
          <cell r="F131" t="str">
            <v>ml</v>
          </cell>
          <cell r="J131">
            <v>10000</v>
          </cell>
          <cell r="K131">
            <v>10000</v>
          </cell>
          <cell r="L131">
            <v>10000</v>
          </cell>
          <cell r="M131">
            <v>0</v>
          </cell>
          <cell r="N131">
            <v>6000</v>
          </cell>
          <cell r="O131">
            <v>60000000</v>
          </cell>
          <cell r="P131" t="str">
            <v>Máu cừu vô trùng</v>
          </cell>
          <cell r="Q131" t="str">
            <v xml:space="preserve">AgarCult Defibrinated sheep blood - máu cừu </v>
          </cell>
          <cell r="R131" t="str">
            <v>IB2500050445</v>
          </cell>
          <cell r="S131" t="str">
            <v xml:space="preserve"> KQ2500050445_2503181509</v>
          </cell>
          <cell r="T131" t="str">
            <v>18/3/2025</v>
          </cell>
          <cell r="U131" t="str">
            <v>Bệnh viện đa khoa tỉnh Bắc Giang</v>
          </cell>
          <cell r="V131" t="str">
            <v>365 ngày</v>
          </cell>
          <cell r="W131" t="str">
            <v>Công ty TNHH Thương mại Dịch vụ Alphachem</v>
          </cell>
          <cell r="X131" t="str">
            <v>IB2500050445; QĐTT số:  KQ2500050445_2503181509; 18/3/2025; Bệnh viện đa khoa tỉnh Bắc Giang; 365 ngày</v>
          </cell>
          <cell r="Y131" t="str">
            <v>Bổ sung mới</v>
          </cell>
          <cell r="AC131">
            <v>7000</v>
          </cell>
          <cell r="AE131" t="str">
            <v>PP thủ công</v>
          </cell>
          <cell r="AG131" t="str">
            <v>Công ty TNHH Thương mại Dịch vụ Alphachem</v>
          </cell>
          <cell r="AH131">
            <v>4150</v>
          </cell>
          <cell r="AI131">
            <v>0.44578313253012047</v>
          </cell>
          <cell r="AJ131">
            <v>18500000</v>
          </cell>
          <cell r="AK131" t="str">
            <v/>
          </cell>
          <cell r="AM131" t="str">
            <v>VSV</v>
          </cell>
        </row>
        <row r="132">
          <cell r="A132">
            <v>146</v>
          </cell>
          <cell r="B132">
            <v>127</v>
          </cell>
          <cell r="C132" t="str">
            <v>Etest Ofloxacin</v>
          </cell>
          <cell r="D132" t="str">
            <v>Thử nghiệm kháng sinh đồ định lượng. Thanh nhựa mỏng hoặc dải giấy được ngâm tẩm với gradinet nồng độ xác định trước của kháng sinh Ofloxacin</v>
          </cell>
          <cell r="E132" t="str">
            <v>Hộp 30 thanh</v>
          </cell>
          <cell r="F132" t="str">
            <v>Thanh</v>
          </cell>
          <cell r="J132">
            <v>30</v>
          </cell>
          <cell r="K132">
            <v>30</v>
          </cell>
          <cell r="L132">
            <v>30</v>
          </cell>
          <cell r="M132">
            <v>0</v>
          </cell>
          <cell r="N132">
            <v>235445</v>
          </cell>
          <cell r="O132">
            <v>7063350</v>
          </cell>
          <cell r="Q132" t="str">
            <v>Etest Ofloxacin OF 0.002 -32 µg/mL; 412430</v>
          </cell>
          <cell r="X132" t="str">
            <v>Tham khảo giá</v>
          </cell>
          <cell r="Y132" t="str">
            <v>Bổ sung mới</v>
          </cell>
          <cell r="AD132" t="str">
            <v/>
          </cell>
          <cell r="AE132" t="str">
            <v>PP thủ công</v>
          </cell>
          <cell r="AG132" t="str">
            <v>Dự kiến đặt</v>
          </cell>
          <cell r="AI132" t="e">
            <v>#DIV/0!</v>
          </cell>
          <cell r="AJ132">
            <v>7063350</v>
          </cell>
          <cell r="AK132" t="str">
            <v/>
          </cell>
          <cell r="AM132" t="str">
            <v>VSV</v>
          </cell>
        </row>
        <row r="133">
          <cell r="A133">
            <v>147</v>
          </cell>
          <cell r="B133">
            <v>128</v>
          </cell>
          <cell r="C133" t="str">
            <v>Etest Amoxicillin/clavulanic acid (2/1)</v>
          </cell>
          <cell r="D133" t="str">
            <v>Thử nghiệm kháng sinh đồ định lượng. Thanh nhựa mỏng hoặc dải giấy được ngâm tẩm với gradinet nồng độ xác định trước của kháng sinh Amoxicillin/clavulanic</v>
          </cell>
          <cell r="E133" t="str">
            <v>Hộp 30 thanh</v>
          </cell>
          <cell r="F133" t="str">
            <v>Thanh</v>
          </cell>
          <cell r="J133">
            <v>60</v>
          </cell>
          <cell r="K133">
            <v>60</v>
          </cell>
          <cell r="L133">
            <v>30</v>
          </cell>
          <cell r="M133">
            <v>30</v>
          </cell>
          <cell r="N133">
            <v>180180</v>
          </cell>
          <cell r="O133">
            <v>5405400</v>
          </cell>
          <cell r="P133" t="str">
            <v>Thanh chứa kháng sinh Amoxicillin/clavulanic</v>
          </cell>
          <cell r="Q133" t="str">
            <v>ETEST Amoxicillin/clavulanic acid (2/1); 412241</v>
          </cell>
          <cell r="R133" t="str">
            <v>IB2500037648</v>
          </cell>
          <cell r="S133" t="str">
            <v>KQ2500037648_2503050802</v>
          </cell>
          <cell r="T133" t="str">
            <v>05/03/2025</v>
          </cell>
          <cell r="U133" t="str">
            <v>Bệnh viện đa khoa tỉnh Hải Dương</v>
          </cell>
          <cell r="V133" t="str">
            <v>12 tháng</v>
          </cell>
          <cell r="W133" t="str">
            <v>Công ty TNHH DEKA</v>
          </cell>
          <cell r="X133" t="str">
            <v>IB2500037648; QĐTT số: KQ2500037648_2503050802; 05/03/2025; Bệnh viện đa khoa tỉnh Hải Dương; 12 tháng</v>
          </cell>
          <cell r="Y133" t="str">
            <v>Bổ sung mới</v>
          </cell>
          <cell r="AE133" t="str">
            <v>PP thủ công</v>
          </cell>
          <cell r="AG133" t="str">
            <v>Công ty TNHH DEKA</v>
          </cell>
          <cell r="AI133" t="e">
            <v>#DIV/0!</v>
          </cell>
          <cell r="AJ133">
            <v>5405400</v>
          </cell>
          <cell r="AK133" t="str">
            <v/>
          </cell>
          <cell r="AM133" t="str">
            <v>VSV</v>
          </cell>
        </row>
        <row r="134">
          <cell r="A134">
            <v>148</v>
          </cell>
          <cell r="B134">
            <v>129</v>
          </cell>
          <cell r="C134" t="str">
            <v>Dung dịch rửa phản ứng</v>
          </cell>
          <cell r="D134" t="str">
            <v>1. Công dụng: sử dụng để rửa trong xét nghiệm HBcrAg
 2. Thành phần:
Chứa ≥342 mM NaCl trong dung dịch đệm Tris có chứa chất tẩy rửa.
Chất bảo quản: natri azid
 3. Tiêu chuẩn chất lượng: ISO 13485
 4. Quy cách đóng gói: ≥1000mL</v>
          </cell>
          <cell r="E134" t="str">
            <v>1000ml/ hộp</v>
          </cell>
          <cell r="F134" t="str">
            <v>ml</v>
          </cell>
          <cell r="J134">
            <v>10000</v>
          </cell>
          <cell r="K134">
            <v>10000</v>
          </cell>
          <cell r="L134">
            <v>10000</v>
          </cell>
          <cell r="M134">
            <v>0</v>
          </cell>
          <cell r="N134">
            <v>2168</v>
          </cell>
          <cell r="O134">
            <v>21680000</v>
          </cell>
          <cell r="P134" t="str">
            <v>Dung dịch rửa miễn dịch dùng cho máy xét nghiệm</v>
          </cell>
          <cell r="Q134" t="str">
            <v>Lumipulse G Wash Solution; 231173</v>
          </cell>
          <cell r="R134" t="str">
            <v>IB2500047377</v>
          </cell>
          <cell r="S134" t="str">
            <v>KQ2500047377_2506111044</v>
          </cell>
          <cell r="T134" t="str">
            <v>11/6/2025</v>
          </cell>
          <cell r="U134" t="str">
            <v>Bệnh viện Đại học Y Dược Thành phố Hồ Chí Minh</v>
          </cell>
          <cell r="V134" t="str">
            <v>19 tháng</v>
          </cell>
          <cell r="W134" t="str">
            <v>Công ty TNHH Vietmed Hồ Chí Minh</v>
          </cell>
          <cell r="X134" t="str">
            <v>IB2500047377; QĐTT số: KQ2500047377_2506111044; 11/6/2025; Bệnh viện Đại học Y Dược Thành phố Hồ Chí Minh; 19 tháng</v>
          </cell>
          <cell r="Y134" t="str">
            <v>Bổ sung mới</v>
          </cell>
          <cell r="AE134" t="str">
            <v>Máy dự kiến đặt</v>
          </cell>
          <cell r="AF134" t="str">
            <v>Máy đặt</v>
          </cell>
          <cell r="AG134" t="str">
            <v>Công ty TNHH Vietmed Hồ Chí Minh</v>
          </cell>
          <cell r="AI134" t="e">
            <v>#DIV/0!</v>
          </cell>
          <cell r="AJ134">
            <v>21680000</v>
          </cell>
          <cell r="AK134" t="str">
            <v/>
          </cell>
          <cell r="AM134" t="str">
            <v>VSV</v>
          </cell>
        </row>
        <row r="135">
          <cell r="A135">
            <v>149</v>
          </cell>
          <cell r="B135">
            <v>130</v>
          </cell>
          <cell r="C135" t="str">
            <v xml:space="preserve">Dung dịch rửa điện cực </v>
          </cell>
          <cell r="D135" t="str">
            <v>Để làm sạch điện cực trên máy phân tích miễn dịch. Thành phần: dung dịch natri hydroxide, dung dịch natri hypochlorite, phụ gia.
Hộp ≥ 5x100ml</v>
          </cell>
          <cell r="E135" t="str">
            <v>5 x 100 ml</v>
          </cell>
          <cell r="F135" t="str">
            <v>Hộp</v>
          </cell>
          <cell r="J135">
            <v>2</v>
          </cell>
          <cell r="K135">
            <v>2</v>
          </cell>
          <cell r="L135">
            <v>2</v>
          </cell>
          <cell r="M135">
            <v>0</v>
          </cell>
          <cell r="N135">
            <v>1630535</v>
          </cell>
          <cell r="O135">
            <v>3261070</v>
          </cell>
          <cell r="P135" t="str">
            <v>Dung dịch rửa điện cực</v>
          </cell>
          <cell r="Q135" t="str">
            <v>ISE Cleaning Solution / Elecsys SysClean; 11298500316</v>
          </cell>
          <cell r="R135" t="str">
            <v>IB2400465997</v>
          </cell>
          <cell r="S135" t="str">
            <v>743/QĐ-BVQY103</v>
          </cell>
          <cell r="T135" t="str">
            <v>28/02/2025</v>
          </cell>
          <cell r="U135" t="str">
            <v>Bệnh viện Quân y 103</v>
          </cell>
          <cell r="V135" t="str">
            <v>365 ngày</v>
          </cell>
          <cell r="W135" t="str">
            <v>Công ty cổ phần thiết bị y tế Thành An</v>
          </cell>
          <cell r="X135" t="str">
            <v>IB2400465997; QĐTT số: 743/QĐ-BVQY103; 28/02/2025; Bệnh viện Quân y 103; 365 ngày</v>
          </cell>
          <cell r="Y135" t="str">
            <v>Bổ sung mới</v>
          </cell>
          <cell r="AE135" t="str">
            <v>Cobas e411</v>
          </cell>
          <cell r="AF135" t="str">
            <v>Máy đặt</v>
          </cell>
          <cell r="AG135" t="str">
            <v>Công ty cổ phần thiết bị y tế Thành An</v>
          </cell>
          <cell r="AH135">
            <v>1630535</v>
          </cell>
          <cell r="AI135">
            <v>0</v>
          </cell>
          <cell r="AJ135">
            <v>0</v>
          </cell>
          <cell r="AL135" t="str">
            <v>Để làm sạch điện cực trên máy phân tích miễn dịch. Thành phần: dung dịch natri hydroxide, dung dịch natri hypochlorite, phụ gia.</v>
          </cell>
          <cell r="AM135" t="str">
            <v>VSV</v>
          </cell>
        </row>
        <row r="136">
          <cell r="A136">
            <v>150</v>
          </cell>
          <cell r="B136">
            <v>131</v>
          </cell>
          <cell r="C136" t="str">
            <v>Dung dịch pha loãng mẫu bệnh phẩm</v>
          </cell>
          <cell r="D136" t="str">
            <v>1. Công dụng: Dùng để pha loãng mẫu trên Hệ thống miễn dịch xét nghiệm HBcrAg 
 2. Thành Phần: Chứa ≥0,15 M NaCl trong dung dịch đệm Tris có protein (bò) và chất ổn định hóa học. Chất bảo quản: natri azid.
 3. Tiêu chuẩn chất lượng: ISO 13485
 4. Tiêu chuẩn đóng gói: ≥ 4 x ≥ 300mL</v>
          </cell>
          <cell r="E136" t="str">
            <v>4*300 ml/hộp</v>
          </cell>
          <cell r="F136" t="str">
            <v>ml</v>
          </cell>
          <cell r="J136">
            <v>2400</v>
          </cell>
          <cell r="K136">
            <v>2400</v>
          </cell>
          <cell r="L136">
            <v>2000</v>
          </cell>
          <cell r="M136">
            <v>400</v>
          </cell>
          <cell r="N136">
            <v>6431</v>
          </cell>
          <cell r="O136">
            <v>12862000</v>
          </cell>
          <cell r="P136" t="str">
            <v>Dung dịch pha loãng mẫu bệnh phẩm dùng cho máy xét nghiệm</v>
          </cell>
          <cell r="Q136" t="str">
            <v>Lumipulse G Specimen Diluent 1; 292617</v>
          </cell>
          <cell r="R136" t="str">
            <v>IB2500047377</v>
          </cell>
          <cell r="S136" t="str">
            <v>KQ2500047377_2506111044</v>
          </cell>
          <cell r="T136" t="str">
            <v>11/6/2025</v>
          </cell>
          <cell r="U136" t="str">
            <v>Bệnh viện Đại học Y Dược Thành phố Hồ Chí Minh</v>
          </cell>
          <cell r="V136" t="str">
            <v>19 tháng</v>
          </cell>
          <cell r="W136" t="str">
            <v>Công ty TNHH Vietmed Hồ Chí Minh</v>
          </cell>
          <cell r="X136" t="str">
            <v>IB2500047377; QĐTT số: KQ2500047377_2506111044; 11/6/2025; Bệnh viện Đại học Y Dược Thành phố Hồ Chí Minh; 19 tháng</v>
          </cell>
          <cell r="Y136" t="str">
            <v>Bổ sung mới</v>
          </cell>
          <cell r="AE136" t="str">
            <v>Máy dự kiến đặt</v>
          </cell>
          <cell r="AF136" t="str">
            <v>Máy đặt</v>
          </cell>
          <cell r="AG136" t="str">
            <v>Công ty TNHH Vietmed Hồ Chí Minh</v>
          </cell>
          <cell r="AI136" t="e">
            <v>#DIV/0!</v>
          </cell>
          <cell r="AJ136">
            <v>12862000</v>
          </cell>
          <cell r="AK136" t="str">
            <v/>
          </cell>
          <cell r="AM136" t="str">
            <v>VSV</v>
          </cell>
        </row>
        <row r="137">
          <cell r="A137">
            <v>151</v>
          </cell>
          <cell r="B137">
            <v>132</v>
          </cell>
          <cell r="C137" t="str">
            <v>Cartridges trống</v>
          </cell>
          <cell r="D137" t="str">
            <v>1. Công dụng: Sử dụng để pha loãng mẫu khi vượt ngưỡng đo, và cho kiểm tra Substrate blank và chất lượng nước dùng cho hệ thống xét nghiệm HBcrAg.
 2. Thành phần: polypropylene.
 3. Tiêu chuẩn chất lượng: ISO 13485
 4. Tiêu chuẩn đóng gói: ≥3x14 cartridges</v>
          </cell>
          <cell r="E137" t="str">
            <v>3x14 test/ hộp</v>
          </cell>
          <cell r="F137" t="str">
            <v>Hộp</v>
          </cell>
          <cell r="J137">
            <v>300</v>
          </cell>
          <cell r="K137">
            <v>300</v>
          </cell>
          <cell r="L137">
            <v>300</v>
          </cell>
          <cell r="M137">
            <v>0</v>
          </cell>
          <cell r="N137">
            <v>43000</v>
          </cell>
          <cell r="O137">
            <v>12900000</v>
          </cell>
          <cell r="P137" t="str">
            <v>Cóng (cu-vét) pha loãng</v>
          </cell>
          <cell r="Q137" t="str">
            <v>Lumipulse G Dilution Cartridges; 230466</v>
          </cell>
          <cell r="R137" t="str">
            <v>IB2500097942</v>
          </cell>
          <cell r="S137" t="str">
            <v>KQ2500097942_2505141419</v>
          </cell>
          <cell r="T137" t="str">
            <v>14/5/2025</v>
          </cell>
          <cell r="U137" t="str">
            <v>Bệnh viện ĐK tỉnh Hà Nam</v>
          </cell>
          <cell r="V137" t="str">
            <v>24 tháng</v>
          </cell>
          <cell r="W137" t="str">
            <v>Công ty TNHH Thiết bị và công nghệ y tế Việt Nam</v>
          </cell>
          <cell r="X137" t="str">
            <v>IB2500097942; QĐTT số: KQ2500097942_2505141419; 14/5/2025; Bệnh viện ĐK tỉnh Hà Nam; 24 tháng</v>
          </cell>
          <cell r="Y137" t="str">
            <v>Bổ sung mới</v>
          </cell>
          <cell r="AE137" t="str">
            <v>Máy dự kiến đặt</v>
          </cell>
          <cell r="AF137" t="str">
            <v>Máy đặt</v>
          </cell>
          <cell r="AG137" t="str">
            <v>Công ty TNHH Thiết bị và công nghệ y tế Việt Nam</v>
          </cell>
          <cell r="AI137" t="e">
            <v>#DIV/0!</v>
          </cell>
          <cell r="AJ137">
            <v>12900000</v>
          </cell>
          <cell r="AK137" t="str">
            <v/>
          </cell>
          <cell r="AM137" t="str">
            <v>VSV</v>
          </cell>
        </row>
        <row r="138">
          <cell r="A138">
            <v>152</v>
          </cell>
          <cell r="B138">
            <v>133</v>
          </cell>
          <cell r="C138" t="str">
            <v>Thuốc thử chẩn đoán để định tính ASO</v>
          </cell>
          <cell r="D138" t="str">
            <v>Sinh phẩm bao gồm cả thuốc thử và chất chuẩn. Dùng để phát hiện kháng thể Anti-Streptolysin O có trong máu của người bệnh</v>
          </cell>
          <cell r="E138" t="str">
            <v>100 Test/ Hộp</v>
          </cell>
          <cell r="F138" t="str">
            <v>Test</v>
          </cell>
          <cell r="J138">
            <v>1400</v>
          </cell>
          <cell r="K138">
            <v>1400</v>
          </cell>
          <cell r="L138">
            <v>1400</v>
          </cell>
          <cell r="M138">
            <v>0</v>
          </cell>
          <cell r="N138">
            <v>3000</v>
          </cell>
          <cell r="O138">
            <v>4200000</v>
          </cell>
          <cell r="P138" t="str">
            <v>ASO test nhanh/ ASO latex</v>
          </cell>
          <cell r="Q138" t="str">
            <v>ASO Latex</v>
          </cell>
          <cell r="R138" t="str">
            <v>IB2400160524</v>
          </cell>
          <cell r="S138" t="str">
            <v>2472/QĐ-BV</v>
          </cell>
          <cell r="T138" t="str">
            <v>09/9/2024</v>
          </cell>
          <cell r="U138" t="str">
            <v>Bệnh viện 30/4</v>
          </cell>
          <cell r="V138" t="str">
            <v>365 ngày</v>
          </cell>
          <cell r="W138" t="str">
            <v>Công ty TNHH Thương mại dịch vụ và Trang thiết bị y tế Phú An</v>
          </cell>
          <cell r="X138" t="str">
            <v>IB2400160524; QĐTT số: 2472/QĐ-BV; 09/9/2024; Bệnh viện 30/4; 365 ngày</v>
          </cell>
          <cell r="Y138" t="str">
            <v>Không dự thầu</v>
          </cell>
          <cell r="AD138" t="str">
            <v>Không dự thầu</v>
          </cell>
          <cell r="AE138" t="str">
            <v>PP thủ công</v>
          </cell>
          <cell r="AG138" t="str">
            <v>Công ty TNHH Thương mại dịch vụ và Trang thiết bị y tế Phú An</v>
          </cell>
          <cell r="AI138" t="e">
            <v>#DIV/0!</v>
          </cell>
          <cell r="AJ138">
            <v>4200000</v>
          </cell>
          <cell r="AK138" t="str">
            <v>Không dự thầu</v>
          </cell>
          <cell r="AM138" t="str">
            <v>VSV</v>
          </cell>
        </row>
        <row r="139">
          <cell r="A139">
            <v>153</v>
          </cell>
          <cell r="B139">
            <v>134</v>
          </cell>
          <cell r="C139" t="str">
            <v>Test nhanh chẩn đoán viêm hô hấp (RSV)</v>
          </cell>
          <cell r="D139" t="str">
            <v>- Phát hiện định tính kháng nguyên RSV có trong tăm bông tỵ hầu hoặc dịch rửa / dịch hút tỵ hầu từ bệnh nhân có triệu chứng nhiễm trùng đường hô hấp do vi rút.
- Thành phần bao gồm chứng âm, chứng dương'
- Độ nhạy: ≥92%; Độ đặc hiệu: ≥98% so với RT-PCR 
- Độ chính xác 100% đối với RSV A và RSV B
 - Giới hạn phát hiện: ≤1.78 x 10^4 TCID50/ml đối với RSV A và ≤1.35 x 10^3 TCID50/ml với RSV B. 
- Không có phản ứng gây nhiễu với Ibuprofen, Acetaminophen, Hemoglobin, Bilirubin, Ciprofloxacin, Promethazine 
- Dạng khay
- Tiêu chuẩn: ISO 13485</v>
          </cell>
          <cell r="E139" t="str">
            <v>20 test/ hộp</v>
          </cell>
          <cell r="F139" t="str">
            <v>Test</v>
          </cell>
          <cell r="J139">
            <v>500</v>
          </cell>
          <cell r="K139">
            <v>500</v>
          </cell>
          <cell r="L139">
            <v>500</v>
          </cell>
          <cell r="M139">
            <v>0</v>
          </cell>
          <cell r="N139">
            <v>75000</v>
          </cell>
          <cell r="O139">
            <v>37500000</v>
          </cell>
          <cell r="Q139" t="str">
            <v>STANDARD™ Q RSV Ag Test</v>
          </cell>
          <cell r="R139" t="str">
            <v>IB2400446876</v>
          </cell>
          <cell r="S139" t="str">
            <v>1645/QĐ-BVSN</v>
          </cell>
          <cell r="T139" t="str">
            <v>10/12/2024</v>
          </cell>
          <cell r="U139" t="str">
            <v>Bệnh viện Sản Nhi Ninh Bình</v>
          </cell>
          <cell r="V139" t="str">
            <v>12 tháng</v>
          </cell>
          <cell r="W139" t="str">
            <v>Công ty cổ phần y tế AMVGROUP</v>
          </cell>
          <cell r="X139" t="str">
            <v>IB2400446876; QĐTT số: 1645/QĐ-BVSN; 10/12/2024; Bệnh viện Sản Nhi Ninh Bình; 12 tháng</v>
          </cell>
          <cell r="Y139" t="str">
            <v>Không dự thầu</v>
          </cell>
          <cell r="AD139" t="str">
            <v>Không dự thầu</v>
          </cell>
          <cell r="AE139" t="str">
            <v>PP thủ công</v>
          </cell>
          <cell r="AG139" t="str">
            <v>Công ty cổ phần y tế AMVGROUP</v>
          </cell>
          <cell r="AI139" t="e">
            <v>#DIV/0!</v>
          </cell>
          <cell r="AJ139">
            <v>37500000</v>
          </cell>
          <cell r="AK139" t="str">
            <v>Không dự thầu</v>
          </cell>
          <cell r="AM139" t="str">
            <v>VSV</v>
          </cell>
        </row>
        <row r="140">
          <cell r="A140">
            <v>154</v>
          </cell>
          <cell r="B140">
            <v>135</v>
          </cell>
          <cell r="C140" t="str">
            <v>Sinh phẩm phát hiện định tính yếu tố thấp RF</v>
          </cell>
          <cell r="D140" t="str">
            <v>Sinh phẩm phát hiện định tính yếu tố thấp Rheumatoid factor trong huyết thanh và hoặc huyết tương. Sinh phẩm bao gồm cả thuốc thử và chất chuẩn
Độ nhạy: ≥99%. Độ đặt hiệu: ≥99%. Giới hạn phát hiện ≥ 8IU/mL.
Thành phần: lọ Latex reagent, lọ chứng dương, lọ chứng âm, Glass slide, 100 Disposable stirrers.
Tiêu chuẩn chất lượng: ISO hoặc CFS hoặc tương đương</v>
          </cell>
          <cell r="E140" t="str">
            <v>100 test/ kit</v>
          </cell>
          <cell r="F140" t="str">
            <v>Test</v>
          </cell>
          <cell r="J140">
            <v>1800</v>
          </cell>
          <cell r="K140">
            <v>1800</v>
          </cell>
          <cell r="L140">
            <v>1800</v>
          </cell>
          <cell r="M140">
            <v>0</v>
          </cell>
          <cell r="N140">
            <v>5900</v>
          </cell>
          <cell r="O140">
            <v>10620000</v>
          </cell>
          <cell r="P140" t="str">
            <v>Test RF DIRECT LATEX hoặc tương đương</v>
          </cell>
          <cell r="Q140" t="str">
            <v xml:space="preserve">Latex FR / RF Direct Latex </v>
          </cell>
          <cell r="R140" t="str">
            <v>IB2300381998</v>
          </cell>
          <cell r="S140" t="str">
            <v>923/QĐ-SYT</v>
          </cell>
          <cell r="T140" t="str">
            <v>13/8/2024</v>
          </cell>
          <cell r="U140" t="str">
            <v>Sở Y tế Đồng Nai</v>
          </cell>
          <cell r="V140" t="str">
            <v>24 tháng</v>
          </cell>
          <cell r="W140" t="str">
            <v>Công ty TNHH Công nghệ Quốc tế Phú Mỹ</v>
          </cell>
          <cell r="X140" t="str">
            <v>IB2300381998; QĐTT số: 923/QĐ-SYT; 13/8/2024; Sở Y tế Đồng Nai; 24 tháng</v>
          </cell>
          <cell r="Y140" t="str">
            <v>Không dự thầu</v>
          </cell>
          <cell r="Z140" t="str">
            <v>Không có trong QĐTT pdf. Chỉ có trong file excel tải từ msc</v>
          </cell>
          <cell r="AD140" t="str">
            <v>Không dự thầu</v>
          </cell>
          <cell r="AE140" t="str">
            <v>PP thủ công</v>
          </cell>
          <cell r="AG140" t="str">
            <v>Công ty TNHH Công nghệ Quốc tế Phú Mỹ</v>
          </cell>
          <cell r="AI140" t="e">
            <v>#DIV/0!</v>
          </cell>
          <cell r="AJ140">
            <v>10620000</v>
          </cell>
          <cell r="AK140" t="str">
            <v>Không dự thầu</v>
          </cell>
          <cell r="AM140" t="str">
            <v>VSV</v>
          </cell>
        </row>
        <row r="141">
          <cell r="A141">
            <v>155</v>
          </cell>
          <cell r="B141">
            <v>136</v>
          </cell>
          <cell r="C141" t="str">
            <v>Lọc CO2</v>
          </cell>
          <cell r="D141" t="str">
            <v>1. Công dụng: Sử dụng để ngăn chặn sự hư hỏng của dung dịch Substrate Solutionn trong xét nghiệm HBcrAg
 2. Thành phần: Ca(OH)2: 80-85%, NaOH:1-5%, KOH: 1-5%
 3. Tiêu chuẩn chất lượng: ISO 13485.
 4. Đóng gói: ≥6 x 2 ống</v>
          </cell>
          <cell r="E141" t="str">
            <v>6x2 ống/hộp</v>
          </cell>
          <cell r="F141" t="str">
            <v>Hộp</v>
          </cell>
          <cell r="J141">
            <v>600</v>
          </cell>
          <cell r="K141">
            <v>600</v>
          </cell>
          <cell r="L141">
            <v>300</v>
          </cell>
          <cell r="M141">
            <v>300</v>
          </cell>
          <cell r="N141">
            <v>199745</v>
          </cell>
          <cell r="O141">
            <v>59923500</v>
          </cell>
          <cell r="P141" t="str">
            <v>Ống lọc CO2  dùng cho máy xét nghiệm</v>
          </cell>
          <cell r="Q141" t="str">
            <v>Soda lime for LUMIPULSE SYSTEM; 234440</v>
          </cell>
          <cell r="R141" t="str">
            <v>IB2500047377</v>
          </cell>
          <cell r="S141" t="str">
            <v>KQ2500047377_2506111044</v>
          </cell>
          <cell r="T141" t="str">
            <v>11/6/2025</v>
          </cell>
          <cell r="U141" t="str">
            <v>Bệnh viện Đại học Y Dược Thành phố Hồ Chí Minh</v>
          </cell>
          <cell r="V141" t="str">
            <v>19 tháng</v>
          </cell>
          <cell r="W141" t="str">
            <v>Công ty TNHH Vietmed Hồ Chí Minh</v>
          </cell>
          <cell r="X141" t="str">
            <v>IB2500047377; QĐTT số: KQ2500047377_2506111044; 11/6/2025; Bệnh viện Đại học Y Dược Thành phố Hồ Chí Minh; 19 tháng</v>
          </cell>
          <cell r="Y141" t="str">
            <v>Không dự thầu</v>
          </cell>
          <cell r="AD141" t="str">
            <v>Không dự thầu</v>
          </cell>
          <cell r="AE141" t="str">
            <v>Lumipulse G1202</v>
          </cell>
          <cell r="AF141" t="str">
            <v>Máy đặt</v>
          </cell>
          <cell r="AG141" t="str">
            <v>Công ty TNHH Vietmed Hồ Chí Minh</v>
          </cell>
          <cell r="AI141" t="e">
            <v>#DIV/0!</v>
          </cell>
          <cell r="AJ141">
            <v>59923500</v>
          </cell>
          <cell r="AK141" t="str">
            <v>Không dự thầu</v>
          </cell>
          <cell r="AM141" t="str">
            <v>VSV</v>
          </cell>
        </row>
        <row r="142">
          <cell r="A142">
            <v>156</v>
          </cell>
          <cell r="B142">
            <v>137</v>
          </cell>
          <cell r="C142" t="str">
            <v>Kit xét nghiệm Adeno virus</v>
          </cell>
          <cell r="D142" t="str">
            <v>Dễ dàng sử dụng
- Độ nhạy: ≥ 98%%,
- Độ đặc hiệu: ≥ 98%,
- Dạng khay, có vị trí ghi mã bệnh phẩm
- Nhiệt độ bảo quản: 2-30 độ C
- Tiêu chuẩn ISO, CE</v>
          </cell>
          <cell r="F142" t="str">
            <v>Test</v>
          </cell>
          <cell r="J142">
            <v>1000</v>
          </cell>
          <cell r="K142">
            <v>1000</v>
          </cell>
          <cell r="L142">
            <v>1000</v>
          </cell>
          <cell r="M142">
            <v>0</v>
          </cell>
          <cell r="N142">
            <v>75000</v>
          </cell>
          <cell r="O142">
            <v>75000000</v>
          </cell>
          <cell r="P142" t="str">
            <v>Khay thử xét nghiệm định tính Adenovirus và Rotavirus trong phân</v>
          </cell>
          <cell r="Q142" t="str">
            <v>Adenovirus Rapid Test Kit; VMD25</v>
          </cell>
          <cell r="R142" t="str">
            <v>IB2500084377</v>
          </cell>
          <cell r="S142" t="str">
            <v>KQ2500084377_2505051358</v>
          </cell>
          <cell r="T142" t="str">
            <v>05/05/2025</v>
          </cell>
          <cell r="U142" t="str">
            <v>Bệnh viện Đa khoa tỉnh Lạng Sơn</v>
          </cell>
          <cell r="V142" t="str">
            <v>180 ngày</v>
          </cell>
          <cell r="W142" t="str">
            <v>CÔNG TY CỔ PHẦN THIẾT BỊ Y TẾ THÀNH AN</v>
          </cell>
          <cell r="X142" t="str">
            <v>IB2500084377; QĐTT số: KQ2500084377_2505051358; 05/05/2025; Bệnh viện Đa khoa tỉnh Lạng Sơn; 180 ngày</v>
          </cell>
          <cell r="Y142" t="str">
            <v>Không dự thầu</v>
          </cell>
          <cell r="AD142" t="str">
            <v>Không dự thầu</v>
          </cell>
          <cell r="AE142" t="str">
            <v>PP thủ công</v>
          </cell>
          <cell r="AG142" t="str">
            <v>CÔNG TY CỔ PHẦN THIẾT BỊ Y TẾ THÀNH AN</v>
          </cell>
          <cell r="AI142" t="e">
            <v>#DIV/0!</v>
          </cell>
          <cell r="AJ142">
            <v>75000000</v>
          </cell>
          <cell r="AK142" t="str">
            <v>Không dự thầu</v>
          </cell>
          <cell r="AM142" t="str">
            <v>VSV</v>
          </cell>
        </row>
        <row r="143">
          <cell r="A143">
            <v>159</v>
          </cell>
          <cell r="B143">
            <v>138</v>
          </cell>
          <cell r="C143" t="str">
            <v>Khoanh Ceftazidime/Avibactam</v>
          </cell>
          <cell r="D143" t="str">
            <v>Thử nghiệm kháng sinh đồ, khoanh giấy được in một mã nhận dạng thích hợp dạng chữ hoặc số và được tẩm một lượng kháng sinh chính xác
 Đạt tiêu chuẩn ISO 13485 hoặc tương đương</v>
          </cell>
          <cell r="E143" t="str">
            <v>Hộp/5 x 50 khoanh</v>
          </cell>
          <cell r="F143" t="str">
            <v>Khoanh</v>
          </cell>
          <cell r="J143">
            <v>250</v>
          </cell>
          <cell r="K143">
            <v>250</v>
          </cell>
          <cell r="L143">
            <v>250</v>
          </cell>
          <cell r="M143">
            <v>0</v>
          </cell>
          <cell r="N143">
            <v>6420</v>
          </cell>
          <cell r="O143">
            <v>1605000</v>
          </cell>
          <cell r="P143" t="str">
            <v>Khoanh kháng sinh Ceftazidime+avibactam</v>
          </cell>
          <cell r="Q143" t="str">
            <v>Ceftazidime / Avibactam /CT1947B</v>
          </cell>
          <cell r="R143" t="str">
            <v>IB2500053609</v>
          </cell>
          <cell r="S143" t="str">
            <v>KQ2500053609_2504110829</v>
          </cell>
          <cell r="T143">
            <v>45759</v>
          </cell>
          <cell r="U143" t="str">
            <v>Bệnh viện Bưu Điện</v>
          </cell>
          <cell r="V143" t="str">
            <v>12 tháng</v>
          </cell>
          <cell r="W143" t="str">
            <v>CÔNG TY TNHH THIẾT BỊ KHOA HỌC VIỆT ANH</v>
          </cell>
          <cell r="X143" t="str">
            <v>IB2500053609; QĐTT số: KQ2500053609_2504110829; 45759; Bệnh viện Bưu Điện; 12 tháng</v>
          </cell>
          <cell r="Y143" t="str">
            <v>Không dự thầu</v>
          </cell>
          <cell r="AD143" t="str">
            <v>Không dự thầu</v>
          </cell>
          <cell r="AE143" t="str">
            <v>PP thủ công</v>
          </cell>
          <cell r="AG143" t="str">
            <v>Công ty TNHH Thiết bị Khoa học Việt Anh</v>
          </cell>
          <cell r="AI143" t="e">
            <v>#DIV/0!</v>
          </cell>
          <cell r="AJ143">
            <v>1605000</v>
          </cell>
          <cell r="AK143" t="str">
            <v>Không dự thầu</v>
          </cell>
          <cell r="AM143" t="str">
            <v>VSV</v>
          </cell>
        </row>
        <row r="144">
          <cell r="A144">
            <v>160</v>
          </cell>
          <cell r="B144">
            <v>139</v>
          </cell>
          <cell r="C144" t="str">
            <v>Hóa chất xét nghiệm Rubella IgM</v>
          </cell>
          <cell r="D144" t="str">
            <v>Sử dụng cho xét nghiệm thuộc phương pháp miễn dịch điện hóa phát quang. Thành phần gồm:
- 1 chai:Vi hạt phủ Streptavidin ≥0.72 mg/mL; chất bảo quản.
- 1 chai: Kháng thể đơn dòng kháng IgM người đánh dấu biotin (chuột) ≥ 500 ng/mL, các hạt tương tự Rubella (RLP) khoảng ≥0.1 U/mL; đệm natri phosphate pH ≥7.7; chất bảo quản.
- 1 chai: Kháng thể kháng Rubella đánh dấu phức hợp ruthenium ≥ 400 ng/mL; đệm natri phosphate pH ≥7.7; chất bảo quản.</v>
          </cell>
          <cell r="E144" t="str">
            <v>100 test</v>
          </cell>
          <cell r="F144" t="str">
            <v>Test</v>
          </cell>
          <cell r="J144">
            <v>500</v>
          </cell>
          <cell r="K144">
            <v>500</v>
          </cell>
          <cell r="L144">
            <v>200</v>
          </cell>
          <cell r="M144">
            <v>300</v>
          </cell>
          <cell r="N144">
            <v>77097.83</v>
          </cell>
          <cell r="O144">
            <v>15419566</v>
          </cell>
          <cell r="P144" t="str">
            <v>Hóa chất xét nghiệm định tính kháng thể IgM kháng vi rút Rubella</v>
          </cell>
          <cell r="Q144" t="str">
            <v>04618831190 Elecsys Rubella IgM</v>
          </cell>
          <cell r="R144" t="str">
            <v xml:space="preserve">
IB2500046819</v>
          </cell>
          <cell r="S144" t="str">
            <v>KQ2500046819_2503271733</v>
          </cell>
          <cell r="T144" t="str">
            <v>27/3/2025</v>
          </cell>
          <cell r="U144" t="str">
            <v>Bệnh viện Phụ sản Hà Nội</v>
          </cell>
          <cell r="V144" t="str">
            <v>12 tháng</v>
          </cell>
          <cell r="W144" t="str">
            <v>Công ty cổ phần Thiết bị SISC Việt Nam</v>
          </cell>
          <cell r="X144" t="str">
            <v xml:space="preserve">
IB2500046819; QĐTT số: KQ2500046819_2503271733; 27/3/2025; Bệnh viện Phụ sản Hà Nội; 12 tháng</v>
          </cell>
          <cell r="Y144" t="str">
            <v>Không dự thầu</v>
          </cell>
          <cell r="AD144" t="str">
            <v>Không dự thầu</v>
          </cell>
          <cell r="AE144" t="str">
            <v>Cobas e411</v>
          </cell>
          <cell r="AF144" t="str">
            <v>Máy đặt</v>
          </cell>
          <cell r="AG144" t="str">
            <v>Công ty cổ phần Thiết bị SISC Việt Nam</v>
          </cell>
          <cell r="AI144" t="e">
            <v>#DIV/0!</v>
          </cell>
          <cell r="AJ144">
            <v>15419566</v>
          </cell>
          <cell r="AK144" t="str">
            <v>Không dự thầu</v>
          </cell>
          <cell r="AM144" t="str">
            <v>VSV</v>
          </cell>
        </row>
        <row r="145">
          <cell r="A145">
            <v>161</v>
          </cell>
          <cell r="B145">
            <v>140</v>
          </cell>
          <cell r="C145" t="str">
            <v>Hóa chất xét nghiệm Rubella IgG</v>
          </cell>
          <cell r="D145" t="str">
            <v>Sử dụng cho xét nghiệm miễn dịch điện hóa phát quang. Thành phần gồm:
- 1 chai: Vi hạt phủ Streptavidin ≥0.72 mg/mL; chất bảo quản.
- 1 chai: Kháng thể đơn dòng kháng IgG người đánh dấu biotin (chuột), hạt tương tự Rubella (RLP), đệm phosphate, pH ≥6.8; chất bảo quản.
- 1 chai: Phân đoạn kháng thể đơn dòng kháng Rubella đánh dấu ruthenium, E1 tái tổ hợp đánh dấu biotin, E1 tái tổ hợp đánh dấu ruthenium, đệm phosphate, pH ≥6.8; chất bảo quản.</v>
          </cell>
          <cell r="E145" t="str">
            <v>100 test</v>
          </cell>
          <cell r="F145" t="str">
            <v>Test</v>
          </cell>
          <cell r="J145">
            <v>500</v>
          </cell>
          <cell r="K145">
            <v>500</v>
          </cell>
          <cell r="L145">
            <v>200</v>
          </cell>
          <cell r="M145">
            <v>300</v>
          </cell>
          <cell r="N145">
            <v>53846.1</v>
          </cell>
          <cell r="O145">
            <v>10769220</v>
          </cell>
          <cell r="P145" t="str">
            <v>Hóa chất xét nghiệm định lượng kháng thể IgG kháng vi rút Rubella</v>
          </cell>
          <cell r="Q145" t="str">
            <v>04618793190 Elecsys Rubella IgG</v>
          </cell>
          <cell r="R145" t="str">
            <v xml:space="preserve">
IB2500046819</v>
          </cell>
          <cell r="S145" t="str">
            <v>KQ2500046819_2503271733</v>
          </cell>
          <cell r="T145" t="str">
            <v>27/3/2025</v>
          </cell>
          <cell r="U145" t="str">
            <v>Bệnh viện Phụ sản Hà Nội</v>
          </cell>
          <cell r="V145" t="str">
            <v>12 tháng</v>
          </cell>
          <cell r="W145" t="str">
            <v>Công ty cổ phần Thiết bị SISC Việt Nam</v>
          </cell>
          <cell r="X145" t="str">
            <v xml:space="preserve">
IB2500046819; QĐTT số: KQ2500046819_2503271733; 27/3/2025; Bệnh viện Phụ sản Hà Nội; 12 tháng</v>
          </cell>
          <cell r="Y145" t="str">
            <v>Không dự thầu</v>
          </cell>
          <cell r="AD145" t="str">
            <v>Không dự thầu</v>
          </cell>
          <cell r="AE145" t="str">
            <v>Cobas e411</v>
          </cell>
          <cell r="AF145" t="str">
            <v>Máy đặt</v>
          </cell>
          <cell r="AG145" t="str">
            <v>Công ty cổ phần Thiết bị SISC Việt Nam</v>
          </cell>
          <cell r="AI145" t="e">
            <v>#DIV/0!</v>
          </cell>
          <cell r="AJ145">
            <v>10769220</v>
          </cell>
          <cell r="AK145" t="str">
            <v>Không dự thầu</v>
          </cell>
          <cell r="AM145" t="str">
            <v>VSV</v>
          </cell>
        </row>
        <row r="146">
          <cell r="A146">
            <v>162</v>
          </cell>
          <cell r="B146">
            <v>141</v>
          </cell>
          <cell r="C146" t="str">
            <v>Hóa chất xét nghiệm HBcrAg</v>
          </cell>
          <cell r="D146" t="str">
            <v>Phát hiện định lượng kháng nguyên liên quan đến lõi vi rút Viêm gan B (HBcrAg) trong huyết tương hoặc huyết thanh người. Bộ thuốc thử gồm:
- HBcrAg Immunoreaction Cartridges
- HBcrAg Pretreatment Solution: Dạng lỏng ≥8mL
- HBcrAg Calibrators: Dạng lỏng,  2 nồng độ
Tiêu chuẩn chất lượng: ISO hoặc CE hoặc tương đương
Đóng gói kèm theo: 1 lọ ≥8ml dung dịch HBcrAg Pretreatment và hóa chất hiệu chuẩn ≥2 x 1.5mL</v>
          </cell>
          <cell r="E146" t="str">
            <v>3x14 test/hộp</v>
          </cell>
          <cell r="F146" t="str">
            <v>Test</v>
          </cell>
          <cell r="J146">
            <v>3000</v>
          </cell>
          <cell r="K146">
            <v>3000</v>
          </cell>
          <cell r="L146">
            <v>1000</v>
          </cell>
          <cell r="M146">
            <v>2000</v>
          </cell>
          <cell r="N146">
            <v>285357.14285714284</v>
          </cell>
          <cell r="O146">
            <v>285357142.85714287</v>
          </cell>
          <cell r="P146" t="str">
            <v>Hóa chất xét nghiệm HBcrAg</v>
          </cell>
          <cell r="Q146" t="str">
            <v>Lumipulse G HBcrAg Immunoreaction Cartridges set; 294109</v>
          </cell>
          <cell r="R146" t="str">
            <v>IB2500107281</v>
          </cell>
          <cell r="S146" t="str">
            <v>KQ2500107281_2505120936</v>
          </cell>
          <cell r="T146" t="str">
            <v>12/5/2025</v>
          </cell>
          <cell r="U146" t="str">
            <v>Bệnh viện Quân y 175</v>
          </cell>
          <cell r="V146" t="str">
            <v>730 ngày</v>
          </cell>
          <cell r="W146" t="str">
            <v>Công ty TNHH Thương mại và dịch vụ Lương Gia</v>
          </cell>
          <cell r="X146" t="str">
            <v>IB2500107281; QĐTT số: KQ2500107281_2505120936; 12/5/2025; Bệnh viện Quân y 175; 730 ngày</v>
          </cell>
          <cell r="Y146" t="str">
            <v>Không dự thầu</v>
          </cell>
          <cell r="AD146" t="str">
            <v>Không dự thầu</v>
          </cell>
          <cell r="AE146" t="str">
            <v>Lumipulse G1200</v>
          </cell>
          <cell r="AF146" t="str">
            <v>Máy đặt</v>
          </cell>
          <cell r="AG146" t="str">
            <v>Công ty TNHH Thương mại và dịch vụ Lương Gia</v>
          </cell>
          <cell r="AI146" t="e">
            <v>#DIV/0!</v>
          </cell>
          <cell r="AJ146">
            <v>285357142.85714287</v>
          </cell>
          <cell r="AK146" t="str">
            <v>Không dự thầu</v>
          </cell>
          <cell r="AM146" t="str">
            <v>VSV</v>
          </cell>
        </row>
        <row r="147">
          <cell r="A147">
            <v>163</v>
          </cell>
          <cell r="B147">
            <v>142</v>
          </cell>
          <cell r="C147" t="str">
            <v>Hóa chất kiểm chuẩn xét nghiệm HBcrAg</v>
          </cell>
          <cell r="D147" t="str">
            <v>1. Công dụng: Những chất đối chứng này được thiết kế để sử dụng như một chất đối chứng chất lượng đã thử nghiệm nhằm giám sát tính chính xác của các thủ thuật xét nghiệm phân tích kháng nguyên liên quan đến lõi vi rút viêm gan B (HBcrAg) 
 2. Thành phần: 2 nồng độ
 3. Tiêu chuẩn chất lượng: ISO 13485.
 4. Hộp ≥4 lọ x 1.5mL</v>
          </cell>
          <cell r="E147" t="str">
            <v>2x2x1,5 ml/hộp</v>
          </cell>
          <cell r="F147" t="str">
            <v>Hộp</v>
          </cell>
          <cell r="J147">
            <v>10</v>
          </cell>
          <cell r="K147">
            <v>10</v>
          </cell>
          <cell r="L147">
            <v>2</v>
          </cell>
          <cell r="M147">
            <v>8</v>
          </cell>
          <cell r="N147">
            <v>3876000</v>
          </cell>
          <cell r="O147">
            <v>7752000</v>
          </cell>
          <cell r="P147" t="str">
            <v>Hóa chất kiểm chuẩn xét nghiệm HBcrAg</v>
          </cell>
          <cell r="Q147" t="str">
            <v>Lumipulse HBcrAg Controls; 298015</v>
          </cell>
          <cell r="R147" t="str">
            <v>IB2500107281</v>
          </cell>
          <cell r="S147" t="str">
            <v>KQ2500107281_2505120936</v>
          </cell>
          <cell r="T147" t="str">
            <v>12/5/2025</v>
          </cell>
          <cell r="U147" t="str">
            <v>Bệnh viện Quân y 175</v>
          </cell>
          <cell r="V147" t="str">
            <v>730 ngày</v>
          </cell>
          <cell r="W147" t="str">
            <v>Công ty TNHH Thương mại và dịch vụ Lương Gia</v>
          </cell>
          <cell r="X147" t="str">
            <v>IB2500107281; QĐTT số: KQ2500107281_2505120936; 12/5/2025; Bệnh viện Quân y 175; 730 ngày</v>
          </cell>
          <cell r="Y147" t="str">
            <v>Không dự thầu</v>
          </cell>
          <cell r="AD147" t="str">
            <v>Không dự thầu</v>
          </cell>
          <cell r="AE147" t="str">
            <v>Lumipulse G1200</v>
          </cell>
          <cell r="AF147" t="str">
            <v>Máy đặt</v>
          </cell>
          <cell r="AG147" t="str">
            <v>Công ty TNHH Thương mại và dịch vụ Lương Gia</v>
          </cell>
          <cell r="AI147" t="e">
            <v>#DIV/0!</v>
          </cell>
          <cell r="AJ147">
            <v>7752000</v>
          </cell>
          <cell r="AK147" t="str">
            <v>Không dự thầu</v>
          </cell>
          <cell r="AM147" t="str">
            <v>VSV</v>
          </cell>
        </row>
        <row r="148">
          <cell r="A148">
            <v>168</v>
          </cell>
          <cell r="B148">
            <v>143</v>
          </cell>
          <cell r="C148" t="str">
            <v>ETEST Tobramycin</v>
          </cell>
          <cell r="D148" t="str">
            <v xml:space="preserve"> Thử nghiệm kháng sinh đồ định lượng. Thanh nhựa mỏng hoặc dải giấy được ngâm tẩm với gradinet nồng độ xác định trước của kháng sinh Tobramycin</v>
          </cell>
          <cell r="E148" t="str">
            <v>Hộp 30 thanh</v>
          </cell>
          <cell r="F148" t="str">
            <v>Thanh</v>
          </cell>
          <cell r="J148">
            <v>60</v>
          </cell>
          <cell r="K148">
            <v>60</v>
          </cell>
          <cell r="L148">
            <v>60</v>
          </cell>
          <cell r="M148">
            <v>0</v>
          </cell>
          <cell r="N148">
            <v>135450</v>
          </cell>
          <cell r="O148">
            <v>8127000</v>
          </cell>
          <cell r="P148" t="str">
            <v>Thanh chứa kháng sinh Tobramycin</v>
          </cell>
          <cell r="Q148" t="str">
            <v>ETEST Tobramycin; 412479</v>
          </cell>
          <cell r="R148" t="str">
            <v>IB2500037648</v>
          </cell>
          <cell r="S148" t="str">
            <v>KQ2500037648_2503050802</v>
          </cell>
          <cell r="T148" t="str">
            <v>05/03/2025</v>
          </cell>
          <cell r="U148" t="str">
            <v>Bệnh viện đa khoa tỉnh Hải Dương</v>
          </cell>
          <cell r="V148" t="str">
            <v>12 tháng</v>
          </cell>
          <cell r="W148" t="str">
            <v>Công ty TNHH DEKA</v>
          </cell>
          <cell r="X148" t="str">
            <v>IB2500037648; QĐTT số: KQ2500037648_2503050802; 05/03/2025; Bệnh viện đa khoa tỉnh Hải Dương; 12 tháng</v>
          </cell>
          <cell r="Y148" t="str">
            <v>Không dự thầu</v>
          </cell>
          <cell r="AD148" t="str">
            <v>Không dự thầu</v>
          </cell>
          <cell r="AE148" t="str">
            <v>PP thủ công</v>
          </cell>
          <cell r="AG148" t="str">
            <v>Công ty TNHH DEKA</v>
          </cell>
          <cell r="AI148" t="e">
            <v>#DIV/0!</v>
          </cell>
          <cell r="AJ148">
            <v>8127000</v>
          </cell>
          <cell r="AK148" t="str">
            <v>Không dự thầu</v>
          </cell>
          <cell r="AM148" t="str">
            <v>VSV</v>
          </cell>
        </row>
        <row r="149">
          <cell r="A149">
            <v>169</v>
          </cell>
          <cell r="B149">
            <v>144</v>
          </cell>
          <cell r="C149" t="str">
            <v>Etest Tigecycline</v>
          </cell>
          <cell r="D149" t="str">
            <v>Thử nghiệm kháng sinh đồ định lượng. Thanh nhựa mỏng hoặc dải giấy được ngâm tẩm với gradinet nồng độ xác định trước của kháng sinh Tigecycline</v>
          </cell>
          <cell r="E149" t="str">
            <v>Hộp 30 thanh</v>
          </cell>
          <cell r="F149" t="str">
            <v>Thanh</v>
          </cell>
          <cell r="J149">
            <v>60</v>
          </cell>
          <cell r="K149">
            <v>60</v>
          </cell>
          <cell r="L149">
            <v>60</v>
          </cell>
          <cell r="M149">
            <v>0</v>
          </cell>
          <cell r="N149">
            <v>125445</v>
          </cell>
          <cell r="O149">
            <v>7526700</v>
          </cell>
          <cell r="Q149" t="str">
            <v>ETEST Tigecycline</v>
          </cell>
          <cell r="S149" t="str">
            <v>4327/QĐ-BVQY103</v>
          </cell>
          <cell r="T149" t="str">
            <v>05/12/2023</v>
          </cell>
          <cell r="U149" t="str">
            <v>Bệnh viện Quân  y 103</v>
          </cell>
          <cell r="V149" t="str">
            <v>12 tháng</v>
          </cell>
          <cell r="X149" t="str">
            <v xml:space="preserve"> QĐTT số: 4327/QĐ-BVQY103; 05/12/2023; Bệnh viện Quân  y 103; 12 tháng (Đã hết hạn; tham khao)</v>
          </cell>
          <cell r="Y149" t="str">
            <v>Không dự thầu</v>
          </cell>
          <cell r="AD149" t="str">
            <v>Không dự thầu</v>
          </cell>
          <cell r="AE149" t="str">
            <v>PP thủ công</v>
          </cell>
          <cell r="AG149" t="str">
            <v>Dự kiến đặt</v>
          </cell>
          <cell r="AI149" t="e">
            <v>#DIV/0!</v>
          </cell>
          <cell r="AJ149">
            <v>7526700</v>
          </cell>
          <cell r="AK149" t="str">
            <v>Không dự thầu</v>
          </cell>
          <cell r="AM149" t="str">
            <v>VSV</v>
          </cell>
        </row>
        <row r="150">
          <cell r="A150">
            <v>170</v>
          </cell>
          <cell r="B150">
            <v>145</v>
          </cell>
          <cell r="C150" t="str">
            <v>Etest Ticcacillin/Clavulanic acid</v>
          </cell>
          <cell r="D150" t="str">
            <v>Thử nghiệm kháng sinh đồ định lượng. Thanh nhựa mỏng hoặc dải giấy được ngâm tẩm với gradinet nồng độ xác định trước của kháng sinh Ticarcilin/ Clavulanic acid</v>
          </cell>
          <cell r="E150" t="str">
            <v>Hộp 30 thanh</v>
          </cell>
          <cell r="F150" t="str">
            <v>Thanh</v>
          </cell>
          <cell r="J150">
            <v>60</v>
          </cell>
          <cell r="K150">
            <v>60</v>
          </cell>
          <cell r="L150">
            <v>60</v>
          </cell>
          <cell r="M150">
            <v>0</v>
          </cell>
          <cell r="N150">
            <v>195300</v>
          </cell>
          <cell r="O150">
            <v>11718000</v>
          </cell>
          <cell r="P150" t="str">
            <v>Thanh tẩm kháng sinh Tic/Clav-Con2 TLC 256 xác định giá trị MIC</v>
          </cell>
          <cell r="Q150" t="str">
            <v>ETEST Ticarcillin/clavulanic acid (2 µg/mL); 412473</v>
          </cell>
          <cell r="R150" t="str">
            <v>IB2400508304</v>
          </cell>
          <cell r="S150" t="str">
            <v>260/QĐ-BVTWTN</v>
          </cell>
          <cell r="T150" t="str">
            <v>21/02/2025</v>
          </cell>
          <cell r="U150" t="str">
            <v>Bệnh viện Trung ương Thái Nguyên</v>
          </cell>
          <cell r="V150" t="str">
            <v>365 ngày</v>
          </cell>
          <cell r="W150" t="str">
            <v>CÔNG TY TNHH DEKA</v>
          </cell>
          <cell r="X150" t="str">
            <v>IB2400508304; QĐTT số: 260/QĐ-BVTWTN; 21/02/2025; Bệnh viện Trung ương Thái Nguyên; 365 ngày</v>
          </cell>
          <cell r="Y150" t="str">
            <v>Không dự thầu</v>
          </cell>
          <cell r="AD150" t="str">
            <v>Không dự thầu</v>
          </cell>
          <cell r="AE150" t="str">
            <v>PP thủ công</v>
          </cell>
          <cell r="AG150" t="str">
            <v>CÔNG TY TNHH DEKA</v>
          </cell>
          <cell r="AI150" t="e">
            <v>#DIV/0!</v>
          </cell>
          <cell r="AJ150">
            <v>11718000</v>
          </cell>
          <cell r="AK150" t="str">
            <v>Không dự thầu</v>
          </cell>
          <cell r="AM150" t="str">
            <v>VSV</v>
          </cell>
        </row>
        <row r="151">
          <cell r="A151">
            <v>172</v>
          </cell>
          <cell r="B151">
            <v>146</v>
          </cell>
          <cell r="C151" t="str">
            <v>Etest Tetracycline</v>
          </cell>
          <cell r="D151" t="str">
            <v xml:space="preserve"> Thử nghiệm kháng sinh đồ định lượng. Thanh nhựa mỏng hoặc dải giấy được ngâm tẩm với gradinet nồng độ xác định trước của kháng sinh Tetracycline</v>
          </cell>
          <cell r="E151" t="str">
            <v>Hộp 30 thanh</v>
          </cell>
          <cell r="F151" t="str">
            <v>Thanh</v>
          </cell>
          <cell r="J151">
            <v>60</v>
          </cell>
          <cell r="K151">
            <v>60</v>
          </cell>
          <cell r="L151">
            <v>60</v>
          </cell>
          <cell r="M151">
            <v>0</v>
          </cell>
          <cell r="N151">
            <v>116333.33333333333</v>
          </cell>
          <cell r="O151">
            <v>6980000</v>
          </cell>
          <cell r="P151" t="str">
            <v xml:space="preserve">MIC Test Strip TETRACYCLINE TE 0.016-256
</v>
          </cell>
          <cell r="Q151" t="str">
            <v>ETEST Tetracycline</v>
          </cell>
          <cell r="R151" t="str">
            <v>IB2300260903</v>
          </cell>
          <cell r="S151" t="str">
            <v>180/QĐ-BV</v>
          </cell>
          <cell r="T151" t="str">
            <v>19/01/2024</v>
          </cell>
          <cell r="U151" t="str">
            <v>Bệnh viện ĐK tỉnh Phú Thọ</v>
          </cell>
          <cell r="V151" t="str">
            <v>730 ngày</v>
          </cell>
          <cell r="W151" t="str">
            <v>Công ty TNHH khoa học kỹ thuật VIETLAB</v>
          </cell>
          <cell r="X151" t="str">
            <v>IB2300260903; QĐTT số: 180/QĐ-BV; 19/01/2024; Bệnh viện ĐK tỉnh Phú Thọ; 730 ngày</v>
          </cell>
          <cell r="Y151" t="str">
            <v>Không dự thầu</v>
          </cell>
          <cell r="AD151" t="str">
            <v>Không dự thầu</v>
          </cell>
          <cell r="AE151" t="str">
            <v>PP thủ công</v>
          </cell>
          <cell r="AG151" t="str">
            <v>Công ty TNHH khoa học kỹ thuật VIETLAB</v>
          </cell>
          <cell r="AI151" t="e">
            <v>#DIV/0!</v>
          </cell>
          <cell r="AJ151">
            <v>6980000</v>
          </cell>
          <cell r="AK151" t="str">
            <v>Không dự thầu</v>
          </cell>
          <cell r="AM151" t="str">
            <v>VSV</v>
          </cell>
        </row>
        <row r="152">
          <cell r="A152">
            <v>173</v>
          </cell>
          <cell r="B152">
            <v>147</v>
          </cell>
          <cell r="C152" t="str">
            <v>ETEST Spectinomycin</v>
          </cell>
          <cell r="D152" t="str">
            <v>Thử nghiệm kháng sinh đồ định lượng. Thanh nhựa mỏng hoặc dải giấy được ngâm tẩm với gradinet nồng độ xác định trước của kháng sinh Spectinomycin</v>
          </cell>
          <cell r="E152" t="str">
            <v>Hộp 30 thanh</v>
          </cell>
          <cell r="F152" t="str">
            <v>Thanh</v>
          </cell>
          <cell r="J152">
            <v>60</v>
          </cell>
          <cell r="K152">
            <v>60</v>
          </cell>
          <cell r="L152">
            <v>60</v>
          </cell>
          <cell r="M152">
            <v>0</v>
          </cell>
          <cell r="N152">
            <v>225050</v>
          </cell>
          <cell r="O152">
            <v>13503000</v>
          </cell>
          <cell r="P152" t="str">
            <v>ETEST Spectinomycin</v>
          </cell>
          <cell r="Q152" t="str">
            <v>ETEST Spectinomycin; 412452</v>
          </cell>
          <cell r="R152" t="str">
            <v>IB2400179829</v>
          </cell>
          <cell r="S152" t="str">
            <v>126/QĐ-BVDLTW</v>
          </cell>
          <cell r="T152" t="str">
            <v>16/01/2025</v>
          </cell>
          <cell r="U152" t="str">
            <v>Bệnh viện Da liễu Trung ương</v>
          </cell>
          <cell r="V152" t="str">
            <v>365 ngày</v>
          </cell>
          <cell r="W152" t="str">
            <v>Công ty TNHH DEKA</v>
          </cell>
          <cell r="X152" t="str">
            <v>IB2400179829; QĐTT số: 126/QĐ-BVDLTW; 16/01/2025; Bệnh viện Da liễu Trung ương; 365 ngày</v>
          </cell>
          <cell r="Y152" t="str">
            <v>Không dự thầu</v>
          </cell>
          <cell r="AD152" t="str">
            <v>Không dự thầu</v>
          </cell>
          <cell r="AE152" t="str">
            <v>PP thủ công</v>
          </cell>
          <cell r="AG152" t="str">
            <v>Công ty TNHH DEKA</v>
          </cell>
          <cell r="AI152" t="e">
            <v>#DIV/0!</v>
          </cell>
          <cell r="AJ152">
            <v>13503000</v>
          </cell>
          <cell r="AK152" t="str">
            <v>Không dự thầu</v>
          </cell>
          <cell r="AM152" t="str">
            <v>VSV</v>
          </cell>
        </row>
        <row r="153">
          <cell r="A153">
            <v>174</v>
          </cell>
          <cell r="B153">
            <v>148</v>
          </cell>
          <cell r="C153" t="str">
            <v>Etest Piperacillin/tazobactam</v>
          </cell>
          <cell r="D153" t="str">
            <v>Thử nghiệm kháng sinh đồ định lượng. Thanh nhựa mỏng hoặc dải giấy được ngâm tẩm với gradinet nồng độ xác định trước của kháng sinh Piperacillin và Tazobactam</v>
          </cell>
          <cell r="E153" t="str">
            <v>Hộp 30 thanh</v>
          </cell>
          <cell r="F153" t="str">
            <v>Thanh</v>
          </cell>
          <cell r="J153">
            <v>60</v>
          </cell>
          <cell r="K153">
            <v>60</v>
          </cell>
          <cell r="L153">
            <v>60</v>
          </cell>
          <cell r="M153">
            <v>0</v>
          </cell>
          <cell r="N153">
            <v>172200</v>
          </cell>
          <cell r="O153">
            <v>10332000</v>
          </cell>
          <cell r="P153" t="str">
            <v>Thanh tẩm kháng sinh Piperacillin/ Tazobactam xác định giá trị MIC</v>
          </cell>
          <cell r="Q153" t="str">
            <v>ETEST Piperacillin/Tazobactam; 421166</v>
          </cell>
          <cell r="R153" t="str">
            <v>IB2500004789</v>
          </cell>
          <cell r="S153" t="str">
            <v>KQ2500004789_2503311740</v>
          </cell>
          <cell r="T153" t="str">
            <v>31/03/2025</v>
          </cell>
          <cell r="U153" t="str">
            <v>Bệnh viện Phổi Trung ương</v>
          </cell>
          <cell r="V153" t="str">
            <v>12 tháng</v>
          </cell>
          <cell r="W153" t="str">
            <v>Công ty TNHH DEKA</v>
          </cell>
          <cell r="X153" t="str">
            <v>IB2500004789; QĐTT số: KQ2500004789_2503311740; 31/03/2025; Bệnh viện Phổi Trung ương; 12 tháng</v>
          </cell>
          <cell r="Y153" t="str">
            <v>Không dự thầu</v>
          </cell>
          <cell r="AD153" t="str">
            <v>Không dự thầu</v>
          </cell>
          <cell r="AE153" t="str">
            <v>PP thủ công</v>
          </cell>
          <cell r="AG153" t="str">
            <v>Công ty TNHH DEKA</v>
          </cell>
          <cell r="AI153" t="e">
            <v>#DIV/0!</v>
          </cell>
          <cell r="AJ153">
            <v>10332000</v>
          </cell>
          <cell r="AK153" t="str">
            <v>Không dự thầu</v>
          </cell>
          <cell r="AM153" t="str">
            <v>VSV</v>
          </cell>
        </row>
        <row r="154">
          <cell r="A154">
            <v>175</v>
          </cell>
          <cell r="B154">
            <v>149</v>
          </cell>
          <cell r="C154" t="str">
            <v>Etest Piperacillin</v>
          </cell>
          <cell r="D154" t="str">
            <v>Thử nghiệm kháng sinh đồ định lượng. Thanh nhựa mỏng hoặc dải giấy được ngâm tẩm với gradinet nồng độ xác định trước của kháng sinh Piperacilin</v>
          </cell>
          <cell r="E154" t="str">
            <v>Hộp 30 thanh</v>
          </cell>
          <cell r="F154" t="str">
            <v>Thanh</v>
          </cell>
          <cell r="J154">
            <v>60</v>
          </cell>
          <cell r="K154">
            <v>60</v>
          </cell>
          <cell r="L154">
            <v>60</v>
          </cell>
          <cell r="M154">
            <v>0</v>
          </cell>
          <cell r="N154">
            <v>141190</v>
          </cell>
          <cell r="O154">
            <v>8471400</v>
          </cell>
          <cell r="Q154" t="str">
            <v>Etest Piperacillin PP 0.016 -256 μg/mL</v>
          </cell>
          <cell r="X154" t="str">
            <v>Tham khảo giá</v>
          </cell>
          <cell r="Y154" t="str">
            <v>Không dự thầu</v>
          </cell>
          <cell r="AD154" t="str">
            <v>Không dự thầu</v>
          </cell>
          <cell r="AE154" t="str">
            <v>PP thủ công</v>
          </cell>
          <cell r="AG154" t="str">
            <v>Dự kiến đặt</v>
          </cell>
          <cell r="AI154" t="e">
            <v>#DIV/0!</v>
          </cell>
          <cell r="AJ154">
            <v>8471400</v>
          </cell>
          <cell r="AK154" t="str">
            <v>Không dự thầu</v>
          </cell>
          <cell r="AM154" t="str">
            <v>VSV</v>
          </cell>
        </row>
        <row r="155">
          <cell r="A155">
            <v>176</v>
          </cell>
          <cell r="B155">
            <v>150</v>
          </cell>
          <cell r="C155" t="str">
            <v>Etest Moxifloxacin</v>
          </cell>
          <cell r="D155" t="str">
            <v>Thử nghiệm kháng sinh đồ định lượng. Thanh nhựa mỏng hoặc dải giấy được ngâm tẩm với gradinet nồng độ xác định trước của kháng sinh Moxifloxacin</v>
          </cell>
          <cell r="E155" t="str">
            <v>Hộp 30 thanh</v>
          </cell>
          <cell r="F155" t="str">
            <v>Thanh</v>
          </cell>
          <cell r="J155">
            <v>60</v>
          </cell>
          <cell r="K155">
            <v>60</v>
          </cell>
          <cell r="L155">
            <v>60</v>
          </cell>
          <cell r="M155">
            <v>0</v>
          </cell>
          <cell r="N155">
            <v>130095</v>
          </cell>
          <cell r="O155">
            <v>7805700</v>
          </cell>
          <cell r="P155" t="str">
            <v>Etest Kháng sinh Moxifloxacin</v>
          </cell>
          <cell r="Q155" t="str">
            <v>ETEST Moxifloxacin; 412411</v>
          </cell>
          <cell r="R155" t="str">
            <v>IB2400467307</v>
          </cell>
          <cell r="S155" t="str">
            <v>1305/QĐ-BVT</v>
          </cell>
          <cell r="T155" t="str">
            <v>30/12/2024</v>
          </cell>
          <cell r="U155" t="str">
            <v>Bệnh viện Đa khoa tỉnh Lào Cai</v>
          </cell>
          <cell r="V155" t="str">
            <v>12 tháng</v>
          </cell>
          <cell r="W155" t="str">
            <v>CÔNG TY TNHH DEKA</v>
          </cell>
          <cell r="X155" t="str">
            <v>IB2400467307; QĐTT số: 1305/QĐ-BVT; 30/12/2024; Bệnh viện Đa khoa tỉnh Lào Cai; 12 tháng</v>
          </cell>
          <cell r="Y155" t="str">
            <v>Không dự thầu</v>
          </cell>
          <cell r="AD155" t="str">
            <v>Không dự thầu</v>
          </cell>
          <cell r="AE155" t="str">
            <v>PP thủ công</v>
          </cell>
          <cell r="AG155" t="str">
            <v>CÔNG TY TNHH DEKA</v>
          </cell>
          <cell r="AI155" t="e">
            <v>#DIV/0!</v>
          </cell>
          <cell r="AJ155">
            <v>7805700</v>
          </cell>
          <cell r="AK155" t="str">
            <v>Không dự thầu</v>
          </cell>
          <cell r="AM155" t="str">
            <v>VSV</v>
          </cell>
        </row>
        <row r="156">
          <cell r="A156">
            <v>177</v>
          </cell>
          <cell r="B156">
            <v>151</v>
          </cell>
          <cell r="C156" t="str">
            <v>Etest Minoxyclin</v>
          </cell>
          <cell r="D156" t="str">
            <v>Thử nghiệm kháng sinh đồ định lượng. Thanh nhựa mỏng hoặc dải giấy được ngâm tẩm với gradinet nồng độ xác định trước của kháng sinh Minocycline</v>
          </cell>
          <cell r="E156" t="str">
            <v>Hộp 30 thanh</v>
          </cell>
          <cell r="F156" t="str">
            <v>Thanh</v>
          </cell>
          <cell r="J156">
            <v>60</v>
          </cell>
          <cell r="K156">
            <v>60</v>
          </cell>
          <cell r="L156">
            <v>60</v>
          </cell>
          <cell r="M156">
            <v>0</v>
          </cell>
          <cell r="N156">
            <v>138600</v>
          </cell>
          <cell r="O156">
            <v>8316000</v>
          </cell>
          <cell r="P156" t="str">
            <v>Thanh thử nghiệm độ nhạy kháng sinh Minocyclin</v>
          </cell>
          <cell r="Q156" t="str">
            <v>ETEST Minocycline</v>
          </cell>
          <cell r="R156" t="str">
            <v>IB2500018214</v>
          </cell>
          <cell r="S156" t="str">
            <v>KQ2500018214_2503292155</v>
          </cell>
          <cell r="T156" t="str">
            <v>31/3/2025</v>
          </cell>
          <cell r="U156" t="str">
            <v>Bệnh viện ĐK khu vực Phúc Yên</v>
          </cell>
          <cell r="V156" t="str">
            <v>18 tháng</v>
          </cell>
          <cell r="W156" t="str">
            <v xml:space="preserve">CÔNG TY TNHH DEKA </v>
          </cell>
          <cell r="X156" t="str">
            <v>IB2500018214; QĐTT số: KQ2500018214_2503292155; 31/3/2025; Bệnh viện ĐK khu vực Phúc Yên; 18 tháng</v>
          </cell>
          <cell r="Y156" t="str">
            <v>Không dự thầu</v>
          </cell>
          <cell r="AD156" t="str">
            <v>Không dự thầu</v>
          </cell>
          <cell r="AE156" t="str">
            <v>PP thủ công</v>
          </cell>
          <cell r="AG156" t="str">
            <v xml:space="preserve">CÔNG TY TNHH DEKA </v>
          </cell>
          <cell r="AI156" t="e">
            <v>#DIV/0!</v>
          </cell>
          <cell r="AJ156">
            <v>8316000</v>
          </cell>
          <cell r="AK156" t="str">
            <v>Không dự thầu</v>
          </cell>
          <cell r="AM156" t="str">
            <v>VSV</v>
          </cell>
        </row>
        <row r="157">
          <cell r="A157">
            <v>178</v>
          </cell>
          <cell r="B157">
            <v>152</v>
          </cell>
          <cell r="C157" t="str">
            <v>ETEST Linezolid</v>
          </cell>
          <cell r="D157" t="str">
            <v>Thử nghiệm kháng sinh đồ, khoanh giấy được in một mã nhận dạng thích hợp dạng chữ hoặc số và được tẩm một lượng kháng sinh chính xác</v>
          </cell>
          <cell r="E157" t="str">
            <v>Hộp 30 thanh</v>
          </cell>
          <cell r="F157" t="str">
            <v>Thanh</v>
          </cell>
          <cell r="J157">
            <v>60</v>
          </cell>
          <cell r="K157">
            <v>60</v>
          </cell>
          <cell r="L157">
            <v>60</v>
          </cell>
          <cell r="M157">
            <v>0</v>
          </cell>
          <cell r="N157">
            <v>135800</v>
          </cell>
          <cell r="O157">
            <v>8148000</v>
          </cell>
          <cell r="P157" t="str">
            <v>Thanh tẩm kháng sinh Linezolid LZ 256 xác định giá trị MIC</v>
          </cell>
          <cell r="Q157" t="str">
            <v>ETEST Linezolid</v>
          </cell>
          <cell r="R157" t="str">
            <v>IB2400508304</v>
          </cell>
          <cell r="S157" t="str">
            <v>260/QĐ-BVTWTN</v>
          </cell>
          <cell r="T157" t="str">
            <v>21/02/2025</v>
          </cell>
          <cell r="U157" t="str">
            <v>Bệnh viện Trung ương Thái Nguyên</v>
          </cell>
          <cell r="V157" t="str">
            <v>365 ngày</v>
          </cell>
          <cell r="W157" t="str">
            <v xml:space="preserve">CÔNG TY TNHH DEKA </v>
          </cell>
          <cell r="X157" t="str">
            <v>IB2400508304; QĐTT số: 260/QĐ-BVTWTN; 21/02/2025; Bệnh viện Trung ương Thái Nguyên; 365 ngày</v>
          </cell>
          <cell r="Y157" t="str">
            <v>Không dự thầu</v>
          </cell>
          <cell r="AD157" t="str">
            <v>Không dự thầu</v>
          </cell>
          <cell r="AE157" t="str">
            <v>PP thủ công</v>
          </cell>
          <cell r="AG157" t="str">
            <v xml:space="preserve">CÔNG TY TNHH DEKA </v>
          </cell>
          <cell r="AI157" t="e">
            <v>#DIV/0!</v>
          </cell>
          <cell r="AJ157">
            <v>8148000</v>
          </cell>
          <cell r="AK157" t="str">
            <v>Không dự thầu</v>
          </cell>
          <cell r="AM157" t="str">
            <v>VSV</v>
          </cell>
        </row>
        <row r="158">
          <cell r="A158">
            <v>179</v>
          </cell>
          <cell r="B158">
            <v>153</v>
          </cell>
          <cell r="C158" t="str">
            <v>Etest Levofloxacin</v>
          </cell>
          <cell r="D158" t="str">
            <v>Thử nghiệm kháng sinh đồ định lượng. Thanh nhựa mỏng hoặc dải giấy được ngâm tẩm với gradinet nồng độ xác định trước của kháng sinh Levofloxacin</v>
          </cell>
          <cell r="E158" t="str">
            <v>Hộp 30 thanh</v>
          </cell>
          <cell r="F158" t="str">
            <v>Thanh</v>
          </cell>
          <cell r="J158">
            <v>60</v>
          </cell>
          <cell r="K158">
            <v>60</v>
          </cell>
          <cell r="L158">
            <v>60</v>
          </cell>
          <cell r="M158">
            <v>0</v>
          </cell>
          <cell r="N158">
            <v>168700</v>
          </cell>
          <cell r="O158">
            <v>10122000</v>
          </cell>
          <cell r="P158" t="str">
            <v>Thanh tẩm kháng sinh Levofloxacin LE 32 xác định giá trị MIC</v>
          </cell>
          <cell r="Q158" t="str">
            <v>ETEST Levofloxacin; 412393</v>
          </cell>
          <cell r="R158" t="str">
            <v>IB2400508304</v>
          </cell>
          <cell r="S158" t="str">
            <v>260/QĐ-BVTWTN</v>
          </cell>
          <cell r="T158" t="str">
            <v>21/02/2025</v>
          </cell>
          <cell r="U158" t="str">
            <v>Bệnh viện Trung ương Thái Nguyên</v>
          </cell>
          <cell r="V158" t="str">
            <v>365 ngày</v>
          </cell>
          <cell r="W158" t="str">
            <v xml:space="preserve">CÔNG TY TNHH DEKA </v>
          </cell>
          <cell r="X158" t="str">
            <v>IB2400508304; QĐTT số: 260/QĐ-BVTWTN; 21/02/2025; Bệnh viện Trung ương Thái Nguyên; 365 ngày</v>
          </cell>
          <cell r="Y158" t="str">
            <v>Không dự thầu</v>
          </cell>
          <cell r="AD158" t="str">
            <v>Không dự thầu</v>
          </cell>
          <cell r="AE158" t="str">
            <v>PP thủ công</v>
          </cell>
          <cell r="AG158" t="str">
            <v xml:space="preserve">CÔNG TY TNHH DEKA </v>
          </cell>
          <cell r="AI158" t="e">
            <v>#DIV/0!</v>
          </cell>
          <cell r="AJ158">
            <v>10122000</v>
          </cell>
          <cell r="AK158" t="str">
            <v>Không dự thầu</v>
          </cell>
          <cell r="AM158" t="str">
            <v>VSV</v>
          </cell>
        </row>
        <row r="159">
          <cell r="A159">
            <v>180</v>
          </cell>
          <cell r="B159">
            <v>154</v>
          </cell>
          <cell r="C159" t="str">
            <v>Etest Imipenem</v>
          </cell>
          <cell r="D159" t="str">
            <v>Thử nghiệm kháng sinh đồ định lượng. Thanh nhựa mỏng hoặc dải giấy được ngâm tẩm với gradinet nồng độ xác định trước của kháng sinh Imipenem</v>
          </cell>
          <cell r="E159" t="str">
            <v>Hộp 30 thanh</v>
          </cell>
          <cell r="F159" t="str">
            <v>Thanh</v>
          </cell>
          <cell r="J159">
            <v>120</v>
          </cell>
          <cell r="K159">
            <v>120</v>
          </cell>
          <cell r="L159">
            <v>120</v>
          </cell>
          <cell r="M159">
            <v>0</v>
          </cell>
          <cell r="N159">
            <v>124950</v>
          </cell>
          <cell r="O159">
            <v>14994000</v>
          </cell>
          <cell r="P159" t="str">
            <v>Thanh tẩm kháng sinh Imipenem IP 32 xác định giá trị MIC</v>
          </cell>
          <cell r="Q159" t="str">
            <v>ETEST Imipenem; 412374</v>
          </cell>
          <cell r="R159" t="str">
            <v>IB2400508304</v>
          </cell>
          <cell r="S159" t="str">
            <v>260/QĐ-BVTWTN</v>
          </cell>
          <cell r="T159" t="str">
            <v>21/02/2025</v>
          </cell>
          <cell r="U159" t="str">
            <v>Bệnh viện Trung ương Thái Nguyên</v>
          </cell>
          <cell r="V159" t="str">
            <v>365 ngày</v>
          </cell>
          <cell r="W159" t="str">
            <v>CÔNG TY TNHH DEKA</v>
          </cell>
          <cell r="X159" t="str">
            <v>IB2400508304; QĐTT số: 260/QĐ-BVTWTN; 21/02/2025; Bệnh viện Trung ương Thái Nguyên; 365 ngày</v>
          </cell>
          <cell r="Y159" t="str">
            <v>Không dự thầu</v>
          </cell>
          <cell r="AD159" t="str">
            <v>Không dự thầu</v>
          </cell>
          <cell r="AE159" t="str">
            <v>PP thủ công</v>
          </cell>
          <cell r="AG159" t="str">
            <v>CÔNG TY TNHH DEKA</v>
          </cell>
          <cell r="AI159" t="e">
            <v>#DIV/0!</v>
          </cell>
          <cell r="AJ159">
            <v>14994000</v>
          </cell>
          <cell r="AK159" t="str">
            <v>Không dự thầu</v>
          </cell>
          <cell r="AM159" t="str">
            <v>VSV</v>
          </cell>
        </row>
        <row r="160">
          <cell r="A160">
            <v>181</v>
          </cell>
          <cell r="B160">
            <v>155</v>
          </cell>
          <cell r="C160" t="str">
            <v>Etest Gentamicin</v>
          </cell>
          <cell r="D160" t="str">
            <v>Thử nghiệm kháng sinh đồ định lượng. Thanh nhựa mỏng hoặc dải giấy được ngâm tẩm với gradinet nồng độ xác định trước của kháng sinh Gentamicin</v>
          </cell>
          <cell r="E160" t="str">
            <v>Hộp 30 thanh</v>
          </cell>
          <cell r="F160" t="str">
            <v>Thanh</v>
          </cell>
          <cell r="J160">
            <v>60</v>
          </cell>
          <cell r="K160">
            <v>60</v>
          </cell>
          <cell r="L160">
            <v>60</v>
          </cell>
          <cell r="M160">
            <v>0</v>
          </cell>
          <cell r="N160">
            <v>135800</v>
          </cell>
          <cell r="O160">
            <v>8148000</v>
          </cell>
          <cell r="P160" t="str">
            <v>Thanh tẩm kháng sinh Gentamycin GM 256 xác định giá trị MIC</v>
          </cell>
          <cell r="Q160" t="str">
            <v>ETEST Gentamicin; 412368</v>
          </cell>
          <cell r="R160" t="str">
            <v>IB2400508304</v>
          </cell>
          <cell r="S160" t="str">
            <v>260/QĐ-BVTWTN</v>
          </cell>
          <cell r="T160" t="str">
            <v>21/02/2025</v>
          </cell>
          <cell r="U160" t="str">
            <v>Bệnh viện Trung ương Thái Nguyên</v>
          </cell>
          <cell r="V160" t="str">
            <v>365 ngày</v>
          </cell>
          <cell r="W160" t="str">
            <v xml:space="preserve">CÔNG TY TNHH DEKA </v>
          </cell>
          <cell r="X160" t="str">
            <v>IB2400508304; QĐTT số: 260/QĐ-BVTWTN; 21/02/2025; Bệnh viện Trung ương Thái Nguyên; 365 ngày</v>
          </cell>
          <cell r="Y160" t="str">
            <v>Không dự thầu</v>
          </cell>
          <cell r="AD160" t="str">
            <v>Không dự thầu</v>
          </cell>
          <cell r="AE160" t="str">
            <v>PP thủ công</v>
          </cell>
          <cell r="AG160" t="str">
            <v xml:space="preserve">CÔNG TY TNHH DEKA </v>
          </cell>
          <cell r="AI160" t="e">
            <v>#DIV/0!</v>
          </cell>
          <cell r="AJ160">
            <v>8148000</v>
          </cell>
          <cell r="AK160" t="str">
            <v>Không dự thầu</v>
          </cell>
          <cell r="AM160" t="str">
            <v>VSV</v>
          </cell>
        </row>
        <row r="161">
          <cell r="A161">
            <v>182</v>
          </cell>
          <cell r="B161">
            <v>156</v>
          </cell>
          <cell r="C161" t="str">
            <v>Etest Fosfomycin</v>
          </cell>
          <cell r="D161" t="str">
            <v>Thử nghiệm kháng sinh đồ định lượng. Thanh nhựa mỏng hoặc dải giấy được ngâm tẩm với gradinet nồng độ xác định trước của kháng sinh Fosfomycin</v>
          </cell>
          <cell r="E161" t="str">
            <v>Hộp 30 thanh</v>
          </cell>
          <cell r="F161" t="str">
            <v>Thanh</v>
          </cell>
          <cell r="J161">
            <v>60</v>
          </cell>
          <cell r="K161">
            <v>60</v>
          </cell>
          <cell r="L161">
            <v>60</v>
          </cell>
          <cell r="M161">
            <v>0</v>
          </cell>
          <cell r="N161">
            <v>125445</v>
          </cell>
          <cell r="O161">
            <v>7526700</v>
          </cell>
          <cell r="Q161" t="str">
            <v xml:space="preserve">Fosfomycin FOS 0.064-1024 mg/L 30 MIC Test Strip
</v>
          </cell>
          <cell r="S161" t="str">
            <v>4327/QĐ-BVQY103</v>
          </cell>
          <cell r="T161" t="str">
            <v>05/12/2023</v>
          </cell>
          <cell r="U161" t="str">
            <v>Bệnh viện Quân  y 103</v>
          </cell>
          <cell r="V161" t="str">
            <v>12 tháng</v>
          </cell>
          <cell r="X161" t="str">
            <v xml:space="preserve"> QĐTT số: 4327/QĐ-BVQY103; 05/12/2023; Bệnh viện Quân  y 103; 12 tháng (Đã hết hạn; tham khao)</v>
          </cell>
          <cell r="Y161" t="str">
            <v>Không dự thầu</v>
          </cell>
          <cell r="AD161" t="str">
            <v>Không dự thầu</v>
          </cell>
          <cell r="AE161" t="str">
            <v>PP thủ công</v>
          </cell>
          <cell r="AG161" t="str">
            <v>Dự kiến đặt</v>
          </cell>
          <cell r="AI161" t="e">
            <v>#DIV/0!</v>
          </cell>
          <cell r="AJ161">
            <v>7526700</v>
          </cell>
          <cell r="AK161" t="str">
            <v>Không dự thầu</v>
          </cell>
          <cell r="AM161" t="str">
            <v>VSV</v>
          </cell>
        </row>
        <row r="162">
          <cell r="A162">
            <v>183</v>
          </cell>
          <cell r="B162">
            <v>157</v>
          </cell>
          <cell r="C162" t="str">
            <v>Etest Doripenem</v>
          </cell>
          <cell r="D162" t="str">
            <v>Thử nghiệm kháng sinh đồ định lượng. Thanh nhựa mỏng hoặc dải giấy được ngâm tẩm với gradinet nồng độ xác định trước của kháng sinh Doripenem</v>
          </cell>
          <cell r="E162" t="str">
            <v>Hộp 30 thanh</v>
          </cell>
          <cell r="F162" t="str">
            <v>Thanh</v>
          </cell>
          <cell r="J162">
            <v>60</v>
          </cell>
          <cell r="K162">
            <v>60</v>
          </cell>
          <cell r="L162">
            <v>60</v>
          </cell>
          <cell r="M162">
            <v>0</v>
          </cell>
          <cell r="N162">
            <v>186690</v>
          </cell>
          <cell r="O162">
            <v>11201400</v>
          </cell>
          <cell r="Q162" t="str">
            <v>ETEST Doripenem</v>
          </cell>
          <cell r="X162" t="str">
            <v>Tham khảo giá</v>
          </cell>
          <cell r="Y162" t="str">
            <v>Không dự thầu</v>
          </cell>
          <cell r="AD162" t="str">
            <v>Không dự thầu</v>
          </cell>
          <cell r="AE162" t="str">
            <v>PP thủ công</v>
          </cell>
          <cell r="AG162" t="str">
            <v>Dự kiến đặt</v>
          </cell>
          <cell r="AI162" t="e">
            <v>#DIV/0!</v>
          </cell>
          <cell r="AJ162">
            <v>11201400</v>
          </cell>
          <cell r="AK162" t="str">
            <v>Không dự thầu</v>
          </cell>
          <cell r="AM162" t="str">
            <v>VSV</v>
          </cell>
        </row>
        <row r="163">
          <cell r="A163">
            <v>184</v>
          </cell>
          <cell r="B163">
            <v>158</v>
          </cell>
          <cell r="C163" t="str">
            <v>Etest Ciprofloxacin</v>
          </cell>
          <cell r="D163" t="str">
            <v>Thử nghiệm kháng sinh đồ định lượng. Thanh nhựa mỏng hoặc dải giấy được ngâm tẩm với gradinet nồng độ xác định trước của kháng sinh Ciprofloxacin</v>
          </cell>
          <cell r="E163" t="str">
            <v>Hộp 30 thanh</v>
          </cell>
          <cell r="F163" t="str">
            <v>Thanh</v>
          </cell>
          <cell r="J163">
            <v>60</v>
          </cell>
          <cell r="K163">
            <v>60</v>
          </cell>
          <cell r="L163">
            <v>60</v>
          </cell>
          <cell r="M163">
            <v>0</v>
          </cell>
          <cell r="N163">
            <v>110250</v>
          </cell>
          <cell r="O163">
            <v>6615000</v>
          </cell>
          <cell r="P163" t="str">
            <v>Thanh thử nghiệm độ nhạy kháng sinh Ciprofloxacin</v>
          </cell>
          <cell r="Q163" t="str">
            <v>ETEST Ciprofloxacin; 412311</v>
          </cell>
          <cell r="R163" t="str">
            <v>IB2400528631</v>
          </cell>
          <cell r="S163" t="str">
            <v>202/QĐ-BVĐK</v>
          </cell>
          <cell r="T163" t="str">
            <v>18/3/2025</v>
          </cell>
          <cell r="U163" t="str">
            <v>Bệnh viện ĐK tỉnh Vĩnh Phúc</v>
          </cell>
          <cell r="V163" t="str">
            <v>12 tháng</v>
          </cell>
          <cell r="W163" t="str">
            <v xml:space="preserve">CÔNG TY TNHH DEKA </v>
          </cell>
          <cell r="X163" t="str">
            <v>IB2400528631; QĐTT số: 202/QĐ-BVĐK; 18/3/2025; Bệnh viện ĐK tỉnh Vĩnh Phúc; 12 tháng</v>
          </cell>
          <cell r="Y163" t="str">
            <v>Không dự thầu</v>
          </cell>
          <cell r="AD163" t="str">
            <v>Không dự thầu</v>
          </cell>
          <cell r="AE163" t="str">
            <v>PP thủ công</v>
          </cell>
          <cell r="AG163" t="str">
            <v xml:space="preserve">CÔNG TY TNHH DEKA </v>
          </cell>
          <cell r="AI163" t="e">
            <v>#DIV/0!</v>
          </cell>
          <cell r="AJ163">
            <v>6615000</v>
          </cell>
          <cell r="AK163" t="str">
            <v>Không dự thầu</v>
          </cell>
          <cell r="AM163" t="str">
            <v>VSV</v>
          </cell>
        </row>
        <row r="164">
          <cell r="A164">
            <v>185</v>
          </cell>
          <cell r="B164">
            <v>159</v>
          </cell>
          <cell r="C164" t="str">
            <v>Etest Chloramphenicol</v>
          </cell>
          <cell r="D164" t="str">
            <v>Thử nghiệm kháng sinh đồ định lượng. Thanh nhựa mỏng hoặc dải giấy được ngâm tẩm với gradinet nồng độ xác định trước của kháng sinh Chloramphenicol</v>
          </cell>
          <cell r="E164" t="str">
            <v>Hộp 30 thanh</v>
          </cell>
          <cell r="F164" t="str">
            <v>Thanh</v>
          </cell>
          <cell r="J164">
            <v>60</v>
          </cell>
          <cell r="K164">
            <v>60</v>
          </cell>
          <cell r="L164">
            <v>60</v>
          </cell>
          <cell r="M164">
            <v>0</v>
          </cell>
          <cell r="N164">
            <v>135800</v>
          </cell>
          <cell r="O164">
            <v>8148000</v>
          </cell>
          <cell r="P164" t="str">
            <v>Thanh tẩm kháng sinh Chloramphenicol CL 256 xác định giá trị MIC</v>
          </cell>
          <cell r="Q164" t="str">
            <v>ETEST Chloramphenicol; 412309</v>
          </cell>
          <cell r="R164" t="str">
            <v>IB2400508304</v>
          </cell>
          <cell r="S164" t="str">
            <v>260/QĐ-BVTWTN</v>
          </cell>
          <cell r="T164" t="str">
            <v>21/02/2025</v>
          </cell>
          <cell r="U164" t="str">
            <v>Bệnh viện Trung ương Thái Nguyên</v>
          </cell>
          <cell r="V164" t="str">
            <v>365 ngày</v>
          </cell>
          <cell r="W164" t="str">
            <v xml:space="preserve">CÔNG TY TNHH DEKA </v>
          </cell>
          <cell r="X164" t="str">
            <v>IB2400508304; QĐTT số: 260/QĐ-BVTWTN; 21/02/2025; Bệnh viện Trung ương Thái Nguyên; 365 ngày</v>
          </cell>
          <cell r="Y164" t="str">
            <v>Không dự thầu</v>
          </cell>
          <cell r="AD164" t="str">
            <v>Không dự thầu</v>
          </cell>
          <cell r="AE164" t="str">
            <v>PP thủ công</v>
          </cell>
          <cell r="AG164" t="str">
            <v xml:space="preserve">CÔNG TY TNHH DEKA </v>
          </cell>
          <cell r="AI164" t="e">
            <v>#DIV/0!</v>
          </cell>
          <cell r="AJ164">
            <v>8148000</v>
          </cell>
          <cell r="AK164" t="str">
            <v>Không dự thầu</v>
          </cell>
          <cell r="AM164" t="str">
            <v>VSV</v>
          </cell>
        </row>
        <row r="165">
          <cell r="A165">
            <v>186</v>
          </cell>
          <cell r="B165">
            <v>160</v>
          </cell>
          <cell r="C165" t="str">
            <v>Etest Cefuroxime</v>
          </cell>
          <cell r="D165" t="str">
            <v xml:space="preserve">Thử nghiệm kháng sinh đồ định lượng. Thanh nhựa mỏng hoặc dải giấy được ngâm tẩm với gradinet nồng độ xác định trước của kháng sinh Cefuroxime </v>
          </cell>
          <cell r="E165" t="str">
            <v>Hộp 30 thanh</v>
          </cell>
          <cell r="F165" t="str">
            <v>Thanh</v>
          </cell>
          <cell r="J165">
            <v>60</v>
          </cell>
          <cell r="K165">
            <v>60</v>
          </cell>
          <cell r="L165">
            <v>60</v>
          </cell>
          <cell r="M165">
            <v>0</v>
          </cell>
          <cell r="N165">
            <v>136500</v>
          </cell>
          <cell r="O165">
            <v>8190000</v>
          </cell>
          <cell r="P165" t="str">
            <v>Thanh thử nghiệm độ nhạy kháng sinh Cefuroxim</v>
          </cell>
          <cell r="Q165" t="str">
            <v>ETEST Cefuroxime; 412305</v>
          </cell>
          <cell r="R165" t="str">
            <v>IB2500018214</v>
          </cell>
          <cell r="S165" t="str">
            <v>KQ2500018214_2503292155</v>
          </cell>
          <cell r="T165" t="str">
            <v>31/3/2025</v>
          </cell>
          <cell r="U165" t="str">
            <v>Bệnh viện ĐK khu vực Phúc Yên</v>
          </cell>
          <cell r="V165" t="str">
            <v>18 tháng</v>
          </cell>
          <cell r="W165" t="str">
            <v xml:space="preserve">CÔNG TY TNHH DEKA </v>
          </cell>
          <cell r="X165" t="str">
            <v>IB2500018214; QĐTT số: KQ2500018214_2503292155; 31/3/2025; Bệnh viện ĐK khu vực Phúc Yên; 18 tháng</v>
          </cell>
          <cell r="Y165" t="str">
            <v>Không dự thầu</v>
          </cell>
          <cell r="AD165" t="str">
            <v>Không dự thầu</v>
          </cell>
          <cell r="AE165" t="str">
            <v>PP thủ công</v>
          </cell>
          <cell r="AG165" t="str">
            <v xml:space="preserve">CÔNG TY TNHH DEKA </v>
          </cell>
          <cell r="AI165" t="e">
            <v>#DIV/0!</v>
          </cell>
          <cell r="AJ165">
            <v>8190000</v>
          </cell>
          <cell r="AK165" t="str">
            <v>Không dự thầu</v>
          </cell>
          <cell r="AM165" t="str">
            <v>VSV</v>
          </cell>
        </row>
        <row r="166">
          <cell r="A166">
            <v>187</v>
          </cell>
          <cell r="B166">
            <v>161</v>
          </cell>
          <cell r="C166" t="str">
            <v>Etest Ceftriaxone</v>
          </cell>
          <cell r="D166" t="str">
            <v>Thử nghiệm kháng sinh đồ định lượng. Thanh nhựa mỏng hoặc dải giấy được ngâm tẩm với gradinet nồng độ xác định trước của kháng sinh Ceftriaxone</v>
          </cell>
          <cell r="E166" t="str">
            <v>Hộp 30 thanh</v>
          </cell>
          <cell r="F166" t="str">
            <v>Thanh</v>
          </cell>
          <cell r="J166">
            <v>60</v>
          </cell>
          <cell r="K166">
            <v>60</v>
          </cell>
          <cell r="L166">
            <v>60</v>
          </cell>
          <cell r="M166">
            <v>0</v>
          </cell>
          <cell r="N166">
            <v>210000</v>
          </cell>
          <cell r="O166">
            <v>12600000</v>
          </cell>
          <cell r="Q166" t="str">
            <v>ETEST Ceftriaxone; 412301</v>
          </cell>
          <cell r="R166" t="str">
            <v>IB2500005483</v>
          </cell>
          <cell r="S166" t="str">
            <v>KQ2500005483_2503041838</v>
          </cell>
          <cell r="T166" t="str">
            <v>04/3/2025</v>
          </cell>
          <cell r="U166" t="str">
            <v>Bệnh viện ĐK tỉnh Yên Bái</v>
          </cell>
          <cell r="V166" t="str">
            <v>10 tháng</v>
          </cell>
          <cell r="W166" t="str">
            <v>Công ty Cổ phần y tế AMV Hoàng Liên</v>
          </cell>
          <cell r="X166" t="str">
            <v>IB2500005483; QĐTT số: KQ2500005483_2503041838; 04/3/2025; Bệnh viện ĐK tỉnh Yên Bái; 10 tháng</v>
          </cell>
          <cell r="Y166" t="str">
            <v>Không dự thầu</v>
          </cell>
          <cell r="AD166" t="str">
            <v>Không dự thầu</v>
          </cell>
          <cell r="AE166" t="str">
            <v>PP thủ công</v>
          </cell>
          <cell r="AG166" t="str">
            <v>Công ty Cổ phần y tế AMV Hoàng Liên</v>
          </cell>
          <cell r="AI166" t="e">
            <v>#DIV/0!</v>
          </cell>
          <cell r="AJ166">
            <v>12600000</v>
          </cell>
          <cell r="AK166" t="str">
            <v>Không dự thầu</v>
          </cell>
          <cell r="AM166" t="str">
            <v>VSV</v>
          </cell>
        </row>
        <row r="167">
          <cell r="A167">
            <v>188</v>
          </cell>
          <cell r="B167">
            <v>162</v>
          </cell>
          <cell r="C167" t="str">
            <v>Etest Ceftolozane/Tazobactam</v>
          </cell>
          <cell r="D167" t="str">
            <v>Thử nghiệm kháng sinh đồ định lượng. Thanh nhựa mỏng hoặc dải giấy được ngâm tẩm với gradinet nồng độ xác định trước của kháng sinh Ceftolozane và Tazobactam</v>
          </cell>
          <cell r="E167" t="str">
            <v>Hộp 30 thanh</v>
          </cell>
          <cell r="F167" t="str">
            <v>Thanh</v>
          </cell>
          <cell r="J167">
            <v>120</v>
          </cell>
          <cell r="K167">
            <v>120</v>
          </cell>
          <cell r="L167">
            <v>60</v>
          </cell>
          <cell r="M167">
            <v>60</v>
          </cell>
          <cell r="N167">
            <v>133290</v>
          </cell>
          <cell r="O167">
            <v>7997400</v>
          </cell>
          <cell r="Q167" t="str">
            <v>MIC Test Strip Ceftolozane-tazobactam C/T 0.016/4 - 256/4; 92146</v>
          </cell>
          <cell r="R167" t="str">
            <v>IB2400491026</v>
          </cell>
          <cell r="S167" t="str">
            <v>217/QĐ-BVNĐTP</v>
          </cell>
          <cell r="T167" t="str">
            <v>04/3/2025</v>
          </cell>
          <cell r="U167" t="str">
            <v>Bệnh viện Nhi đồng thành phố</v>
          </cell>
          <cell r="V167" t="str">
            <v>12 tháng</v>
          </cell>
          <cell r="W167" t="str">
            <v>Công ty TNHH khoa học kỹ thuật VIETLAB</v>
          </cell>
          <cell r="X167" t="str">
            <v>IB2400491026; QĐTT số: 217/QĐ-BVNĐTP; 04/3/2025; Bệnh viện Nhi đồng thành phố; 12 tháng</v>
          </cell>
          <cell r="Y167" t="str">
            <v>Không dự thầu</v>
          </cell>
          <cell r="AD167" t="str">
            <v>Không dự thầu</v>
          </cell>
          <cell r="AE167" t="str">
            <v>PP thủ công</v>
          </cell>
          <cell r="AG167" t="str">
            <v>Công ty TNHH khoa học kỹ thuật VIETLAB</v>
          </cell>
          <cell r="AI167" t="e">
            <v>#DIV/0!</v>
          </cell>
          <cell r="AJ167">
            <v>7997400</v>
          </cell>
          <cell r="AK167" t="str">
            <v>Không dự thầu</v>
          </cell>
          <cell r="AM167" t="str">
            <v>VSV</v>
          </cell>
        </row>
        <row r="168">
          <cell r="A168">
            <v>189</v>
          </cell>
          <cell r="B168">
            <v>163</v>
          </cell>
          <cell r="C168" t="str">
            <v>Etest Cefepime</v>
          </cell>
          <cell r="D168" t="str">
            <v>Thử nghiệm kháng sinh đồ định lượng. Thanh nhựa mỏng hoặc dải giấy được ngâm tẩm với gradinet nồng độ xác định trước của kháng sinh Cefepime</v>
          </cell>
          <cell r="E168" t="str">
            <v>Hộp 30 thanh</v>
          </cell>
          <cell r="F168" t="str">
            <v>Thanh</v>
          </cell>
          <cell r="J168">
            <v>60</v>
          </cell>
          <cell r="K168">
            <v>60</v>
          </cell>
          <cell r="L168">
            <v>60</v>
          </cell>
          <cell r="M168">
            <v>0</v>
          </cell>
          <cell r="N168">
            <v>141190</v>
          </cell>
          <cell r="O168">
            <v>8471400</v>
          </cell>
          <cell r="Q168" t="str">
            <v>Cefepime FEP 0.016-256mg/L 30 MIC Test Strip</v>
          </cell>
          <cell r="X168" t="str">
            <v>Tham khảo giá</v>
          </cell>
          <cell r="Y168" t="str">
            <v>Không dự thầu</v>
          </cell>
          <cell r="AD168" t="str">
            <v>Không dự thầu</v>
          </cell>
          <cell r="AE168" t="str">
            <v>PP thủ công</v>
          </cell>
          <cell r="AG168" t="str">
            <v>Dự kiến đặt</v>
          </cell>
          <cell r="AI168" t="e">
            <v>#DIV/0!</v>
          </cell>
          <cell r="AJ168">
            <v>8471400</v>
          </cell>
          <cell r="AK168" t="str">
            <v>Không dự thầu</v>
          </cell>
          <cell r="AM168" t="str">
            <v>VSV</v>
          </cell>
        </row>
        <row r="169">
          <cell r="A169">
            <v>190</v>
          </cell>
          <cell r="B169">
            <v>164</v>
          </cell>
          <cell r="C169" t="str">
            <v>Etest Azithromycin</v>
          </cell>
          <cell r="D169" t="str">
            <v>Thử nghiệm kháng sinh đồ định lượng. Thanh nhựa mỏng hoặc dải giấy được ngâm tẩm với gradinet nồng độ xác định trước của kháng sinh Azithromycin</v>
          </cell>
          <cell r="E169" t="str">
            <v>Hộp 30 thanh</v>
          </cell>
          <cell r="F169" t="str">
            <v>Thanh</v>
          </cell>
          <cell r="J169">
            <v>60</v>
          </cell>
          <cell r="K169">
            <v>60</v>
          </cell>
          <cell r="L169">
            <v>60</v>
          </cell>
          <cell r="M169">
            <v>0</v>
          </cell>
          <cell r="N169">
            <v>176400</v>
          </cell>
          <cell r="O169">
            <v>10584000</v>
          </cell>
          <cell r="P169" t="str">
            <v>Thanh tẩm kháng sinh Azithromycin AZ 256 xác định giá trị MIC</v>
          </cell>
          <cell r="Q169" t="str">
            <v>Etest Azithromycin; 412257</v>
          </cell>
          <cell r="R169" t="str">
            <v>IB2400508304</v>
          </cell>
          <cell r="S169" t="str">
            <v>260/QĐ-BVTWTN</v>
          </cell>
          <cell r="T169" t="str">
            <v>21/02/2025</v>
          </cell>
          <cell r="U169" t="str">
            <v>Bệnh viện Trung ương Thái Nguyên</v>
          </cell>
          <cell r="V169" t="str">
            <v>365 ngày</v>
          </cell>
          <cell r="W169" t="str">
            <v xml:space="preserve">CÔNG TY TNHH DEKA </v>
          </cell>
          <cell r="X169" t="str">
            <v>IB2400508304; QĐTT số: 260/QĐ-BVTWTN; 21/02/2025; Bệnh viện Trung ương Thái Nguyên; 365 ngày</v>
          </cell>
          <cell r="Y169" t="str">
            <v>Không dự thầu</v>
          </cell>
          <cell r="AD169" t="str">
            <v>Không dự thầu</v>
          </cell>
          <cell r="AE169" t="str">
            <v>PP thủ công</v>
          </cell>
          <cell r="AG169" t="str">
            <v xml:space="preserve">CÔNG TY TNHH DEKA </v>
          </cell>
          <cell r="AI169" t="e">
            <v>#DIV/0!</v>
          </cell>
          <cell r="AJ169">
            <v>10584000</v>
          </cell>
          <cell r="AK169" t="str">
            <v>Không dự thầu</v>
          </cell>
          <cell r="AM169" t="str">
            <v>VSV</v>
          </cell>
        </row>
        <row r="170">
          <cell r="A170">
            <v>191</v>
          </cell>
          <cell r="B170">
            <v>165</v>
          </cell>
          <cell r="C170" t="str">
            <v>Etest Amikacin</v>
          </cell>
          <cell r="D170" t="str">
            <v>Thử nghiệm kháng sinh đồ định lượng. Thanh nhựa mỏng hoặc dải giấy được ngâm tẩm với gradinet nồng độ xác định trước của kháng sinh Amikacin</v>
          </cell>
          <cell r="E170" t="str">
            <v>Hộp 30 thanh</v>
          </cell>
          <cell r="F170" t="str">
            <v>Thanh</v>
          </cell>
          <cell r="J170">
            <v>60</v>
          </cell>
          <cell r="K170">
            <v>60</v>
          </cell>
          <cell r="L170">
            <v>60</v>
          </cell>
          <cell r="M170">
            <v>0</v>
          </cell>
          <cell r="N170">
            <v>163800</v>
          </cell>
          <cell r="O170">
            <v>9828000</v>
          </cell>
          <cell r="P170" t="str">
            <v>Thanh thử nghiệm độ nhạy kháng sinh Amikacin</v>
          </cell>
          <cell r="Q170" t="str">
            <v>ETEST Amikacin; 412219</v>
          </cell>
          <cell r="R170" t="str">
            <v>IB2500018214</v>
          </cell>
          <cell r="S170" t="str">
            <v>KQ2500018214_2503292155</v>
          </cell>
          <cell r="T170" t="str">
            <v>31/3/2025</v>
          </cell>
          <cell r="U170" t="str">
            <v>Bệnh viện ĐK khu vực Phúc Yên</v>
          </cell>
          <cell r="V170" t="str">
            <v>18 tháng</v>
          </cell>
          <cell r="W170" t="str">
            <v xml:space="preserve">CÔNG TY TNHH DEKA </v>
          </cell>
          <cell r="X170" t="str">
            <v>IB2500018214; QĐTT số: KQ2500018214_2503292155; 31/3/2025; Bệnh viện ĐK khu vực Phúc Yên; 18 tháng</v>
          </cell>
          <cell r="Y170" t="str">
            <v>Không dự thầu</v>
          </cell>
          <cell r="AD170" t="str">
            <v>Không dự thầu</v>
          </cell>
          <cell r="AE170" t="str">
            <v>PP thủ công</v>
          </cell>
          <cell r="AG170" t="str">
            <v xml:space="preserve">CÔNG TY TNHH DEKA </v>
          </cell>
          <cell r="AI170" t="e">
            <v>#DIV/0!</v>
          </cell>
          <cell r="AJ170">
            <v>9828000</v>
          </cell>
          <cell r="AK170" t="str">
            <v>Không dự thầu</v>
          </cell>
          <cell r="AM170" t="str">
            <v>VSV</v>
          </cell>
        </row>
        <row r="171">
          <cell r="A171">
            <v>192</v>
          </cell>
          <cell r="B171">
            <v>166</v>
          </cell>
          <cell r="C171" t="str">
            <v>Dung dịch cơ chất</v>
          </cell>
          <cell r="D171" t="str">
            <v>1. Công dụng: là một loại thuốc thử phổ biến được dùng cho phản ứng enzym trong xét nghiệm HBcrAg
 2. Thành phần: dạng lỏng
 Chứa ≥0.2 mg/mL AMPPD là một chất nền trong dung dịch đệm diethanolamine với chất ổn định hóa học. Chất bảo quản: natri azid
 3. Tiêu chuẩn chất lượng: ISO 13485
 4 Quy cách đóng gói: ≥6 x ≥100mL</v>
          </cell>
          <cell r="E171" t="str">
            <v>6x100 ml/ hộp</v>
          </cell>
          <cell r="F171" t="str">
            <v>ml</v>
          </cell>
          <cell r="J171">
            <v>6000</v>
          </cell>
          <cell r="K171">
            <v>6000</v>
          </cell>
          <cell r="L171">
            <v>3000</v>
          </cell>
          <cell r="M171">
            <v>3000</v>
          </cell>
          <cell r="N171">
            <v>40726</v>
          </cell>
          <cell r="O171">
            <v>122178000</v>
          </cell>
          <cell r="P171" t="str">
            <v>Dung dịch cơ chất dùng cho máy xét nghiệm</v>
          </cell>
          <cell r="Q171" t="str">
            <v xml:space="preserve">Lumipulse G Substrate Solution; 292600 </v>
          </cell>
          <cell r="R171" t="str">
            <v>IB2500047377</v>
          </cell>
          <cell r="S171" t="str">
            <v>KQ2500047377_2506111044</v>
          </cell>
          <cell r="T171" t="str">
            <v>11/6/2025</v>
          </cell>
          <cell r="U171" t="str">
            <v>Bệnh viện Đại học Y Dược Thành phố Hồ Chí Minh</v>
          </cell>
          <cell r="V171" t="str">
            <v>19 tháng</v>
          </cell>
          <cell r="W171" t="str">
            <v>Công ty TNHH Vietmed Hồ Chí Minh</v>
          </cell>
          <cell r="X171" t="str">
            <v>IB2500047377; QĐTT số: KQ2500047377_2506111044; 11/6/2025; Bệnh viện Đại học Y Dược Thành phố Hồ Chí Minh; 19 tháng</v>
          </cell>
          <cell r="Y171" t="str">
            <v>Không dự thầu</v>
          </cell>
          <cell r="AD171" t="str">
            <v>Không dự thầu</v>
          </cell>
          <cell r="AE171" t="str">
            <v>Lumipulse G1200</v>
          </cell>
          <cell r="AF171" t="str">
            <v>Máy đặt</v>
          </cell>
          <cell r="AG171" t="str">
            <v>Công ty TNHH Vietmed Hồ Chí Minh</v>
          </cell>
          <cell r="AI171" t="e">
            <v>#DIV/0!</v>
          </cell>
          <cell r="AJ171">
            <v>122178000</v>
          </cell>
          <cell r="AK171" t="str">
            <v>Không dự thầu</v>
          </cell>
          <cell r="AM171" t="str">
            <v>VSV</v>
          </cell>
          <cell r="AN171" t="str">
            <v>1. Công dụng: là một loại thuốc thử phổ biến được dùng cho phản ứng enzym trong xét nghiệm HBcrAg
 2. Thành phần: dạng lỏng
 Chứa ≥0.2 mg/mL AMPPD là một chất nền trong dung dịch đệm diethanolamine với chất ổn định hóa học. Chất bảo quản: natri azid
 3. Tiêu chuẩn chất lượng: ISO 13485
 4 Quy cách đóng gói: ≥6 x ≥100mL</v>
          </cell>
        </row>
        <row r="172">
          <cell r="A172">
            <v>193</v>
          </cell>
          <cell r="B172">
            <v>167</v>
          </cell>
          <cell r="C172" t="str">
            <v>Đầu côn hút mẫu bệnh phẩm</v>
          </cell>
          <cell r="D172" t="str">
            <v>1. Công dụng: Đầu côn hút mẫu bệnh phẩm dùng cho hệ thống xét nghiệm HBcrAg
 2. Tiêu chuẩn chất lượng: ISO 13485
 3. Đóng gói: 12x 96 cái</v>
          </cell>
          <cell r="E172" t="str">
            <v>96x12 khay/ hộp</v>
          </cell>
          <cell r="F172" t="str">
            <v>Hộp</v>
          </cell>
          <cell r="J172">
            <v>10</v>
          </cell>
          <cell r="K172">
            <v>10</v>
          </cell>
          <cell r="L172">
            <v>10</v>
          </cell>
          <cell r="M172">
            <v>0</v>
          </cell>
          <cell r="N172">
            <v>2150000</v>
          </cell>
          <cell r="O172">
            <v>21500000</v>
          </cell>
          <cell r="P172" t="str">
            <v>Đầu côn hút mẫu bệnh phẩm dùng cho hệ thống Lumipulse</v>
          </cell>
          <cell r="Q172" t="str">
            <v>Sampling tips for LUMIPULSE SYSTEM; 304945</v>
          </cell>
          <cell r="R172" t="str">
            <v>IB2500033644</v>
          </cell>
          <cell r="S172" t="str">
            <v>KQ2500033644_2504241803</v>
          </cell>
          <cell r="T172" t="str">
            <v>25/4/2025</v>
          </cell>
          <cell r="U172" t="str">
            <v>Bệnh viện TWQĐ108</v>
          </cell>
          <cell r="V172" t="str">
            <v>2 năm</v>
          </cell>
          <cell r="W172" t="str">
            <v>Công ty TNHH Thương mại kỹ thuật y tế Vạn Xuân</v>
          </cell>
          <cell r="X172" t="str">
            <v>IB2500033644; QĐTT số: KQ2500033644_2504241803; 25/4/2025; Bệnh viện TWQĐ108; 2 năm</v>
          </cell>
          <cell r="Y172" t="str">
            <v>Không dự thầu</v>
          </cell>
          <cell r="AD172" t="str">
            <v>Không dự thầu</v>
          </cell>
          <cell r="AE172" t="str">
            <v>Lumipulse G1200</v>
          </cell>
          <cell r="AF172" t="str">
            <v>Máy đặt</v>
          </cell>
          <cell r="AG172" t="str">
            <v>Công ty TNHH Thương mại kỹ thuật y tế Vạn Xuân</v>
          </cell>
          <cell r="AI172" t="e">
            <v>#DIV/0!</v>
          </cell>
          <cell r="AJ172">
            <v>21500000</v>
          </cell>
          <cell r="AK172" t="str">
            <v>Không dự thầu</v>
          </cell>
          <cell r="AM172" t="str">
            <v>VSV</v>
          </cell>
        </row>
        <row r="173">
          <cell r="A173">
            <v>194</v>
          </cell>
          <cell r="B173">
            <v>168</v>
          </cell>
          <cell r="C173" t="str">
            <v>Cefotaxime + Clavulanic acid (30µg/10µg)</v>
          </cell>
          <cell r="D173" t="str">
            <v>Thử nghiệm kháng sinh đồ. Phát hiện Beta-lactamases phổ rộng ở Enterobacterales có chứa Cefotaxime 30µg và Clavulanic acid 10µg
 Đạt tiêu chuẩn ISO</v>
          </cell>
          <cell r="E173" t="str">
            <v>Hộp/5 x 50 khoanh</v>
          </cell>
          <cell r="F173" t="str">
            <v>Khoanh</v>
          </cell>
          <cell r="J173">
            <v>250</v>
          </cell>
          <cell r="K173">
            <v>250</v>
          </cell>
          <cell r="L173">
            <v>250</v>
          </cell>
          <cell r="M173">
            <v>0</v>
          </cell>
          <cell r="N173">
            <v>1960</v>
          </cell>
          <cell r="O173">
            <v>490000</v>
          </cell>
          <cell r="P173" t="str">
            <v>Đĩa kháng sinh cefotaxim-clavulanic acid 10 µg</v>
          </cell>
          <cell r="Q173" t="str">
            <v xml:space="preserve">CEFOTAXIME+CLAVULANIC ACID CTL 40 μg; 9182 </v>
          </cell>
          <cell r="R173" t="str">
            <v>IB2400247821</v>
          </cell>
          <cell r="S173" t="str">
            <v>618/QĐ-BVBNĐ</v>
          </cell>
          <cell r="T173" t="str">
            <v>23/01/2025</v>
          </cell>
          <cell r="U173" t="str">
            <v>BỆNH VIỆN BỆNH NHIỆT ĐỚI</v>
          </cell>
          <cell r="V173" t="str">
            <v>12 tháng</v>
          </cell>
          <cell r="W173" t="str">
            <v>Công ty TNHH khoa học kỹ thuật VIETLAB</v>
          </cell>
          <cell r="X173" t="str">
            <v>IB2400247821; QĐTT số: 618/QĐ-BVBNĐ; 23/01/2025; BỆNH VIỆN BỆNH NHIỆT ĐỚI; 12 tháng</v>
          </cell>
          <cell r="Y173" t="str">
            <v>Không dự thầu</v>
          </cell>
          <cell r="AD173" t="str">
            <v>Không dự thầu</v>
          </cell>
          <cell r="AE173" t="str">
            <v>PP thủ công</v>
          </cell>
          <cell r="AG173" t="str">
            <v>Công ty TNHH khoa học kỹ thuật VIETLAB</v>
          </cell>
          <cell r="AI173" t="e">
            <v>#DIV/0!</v>
          </cell>
          <cell r="AJ173">
            <v>490000</v>
          </cell>
          <cell r="AK173" t="str">
            <v>Không dự thầu</v>
          </cell>
          <cell r="AM173" t="str">
            <v>VSV</v>
          </cell>
        </row>
        <row r="174">
          <cell r="A174">
            <v>195</v>
          </cell>
          <cell r="B174">
            <v>169</v>
          </cell>
          <cell r="C174" t="str">
            <v>Bộ xét nghiệm ngưng kết phân biệt các loại liên cầu</v>
          </cell>
          <cell r="D174" t="str">
            <v>Thử nghiệm ngưng kết định tính sử dụng để phân biệt được các loại liên cầu. Sự ngưng kết của các hạt có thể nhìn thấy bằng mắt thường</v>
          </cell>
          <cell r="E174" t="str">
            <v>100 test/ kit</v>
          </cell>
          <cell r="F174" t="str">
            <v>Test</v>
          </cell>
          <cell r="J174">
            <v>100</v>
          </cell>
          <cell r="K174">
            <v>100</v>
          </cell>
          <cell r="L174">
            <v>100</v>
          </cell>
          <cell r="M174">
            <v>0</v>
          </cell>
          <cell r="N174">
            <v>7500</v>
          </cell>
          <cell r="O174">
            <v>750000</v>
          </cell>
          <cell r="P174" t="str">
            <v>Test nhanh phát hiện kháng thể kháng streptolysin O</v>
          </cell>
          <cell r="Q174" t="str">
            <v>Latex ASLO / ASO Direct Latex; 99110</v>
          </cell>
          <cell r="R174" t="str">
            <v>IB2300381998</v>
          </cell>
          <cell r="S174" t="str">
            <v>923/QĐ-SYT</v>
          </cell>
          <cell r="T174" t="str">
            <v>13/8/2024</v>
          </cell>
          <cell r="U174" t="str">
            <v>Sở Y tế Đồng Nai</v>
          </cell>
          <cell r="V174" t="str">
            <v>24 tháng</v>
          </cell>
          <cell r="W174" t="str">
            <v>Công ty TNHH Công nghệ Quốc tế Phú Mỹ</v>
          </cell>
          <cell r="X174" t="str">
            <v>IB2300381998; QĐTT số: 923/QĐ-SYT; 13/8/2024; Sở Y tế Đồng Nai; 24 tháng</v>
          </cell>
          <cell r="Y174" t="str">
            <v>Không dự thầu</v>
          </cell>
          <cell r="Z174" t="str">
            <v>Không có trong QĐTT pdf. Chỉ có trong file excel tải từ msc</v>
          </cell>
          <cell r="AD174" t="str">
            <v>Không dự thầu</v>
          </cell>
          <cell r="AE174" t="str">
            <v>PP thủ công</v>
          </cell>
          <cell r="AG174" t="str">
            <v>Công ty TNHH Công nghệ Quốc tế Phú Mỹ</v>
          </cell>
          <cell r="AI174" t="e">
            <v>#DIV/0!</v>
          </cell>
          <cell r="AJ174">
            <v>750000</v>
          </cell>
          <cell r="AK174" t="str">
            <v>Không dự thầu</v>
          </cell>
          <cell r="AM174" t="str">
            <v>VSV</v>
          </cell>
        </row>
        <row r="175">
          <cell r="A175" t="str">
            <v>BS mới</v>
          </cell>
          <cell r="B175">
            <v>170</v>
          </cell>
          <cell r="C175" t="str">
            <v>Môi trường canh thang thực hiện kháng nấm đồ</v>
          </cell>
          <cell r="D175" t="str">
            <v>Môi trường canh thang thực hiện kháng nấm đồ, xác định nồng độ ức chế tối thiểu của vi nấm với kháng sinh bằng phương pháp vi pha loãng.
Đạt tiêu chuẩn ISO 13485
Quy cách: Ống tối thiểu 10ml</v>
          </cell>
          <cell r="E175" t="str">
            <v>Hộp/100 ống x 11 ml</v>
          </cell>
          <cell r="F175" t="str">
            <v>ống</v>
          </cell>
          <cell r="J175">
            <v>100</v>
          </cell>
          <cell r="K175">
            <v>100</v>
          </cell>
          <cell r="L175">
            <v>100</v>
          </cell>
          <cell r="M175">
            <v>0</v>
          </cell>
          <cell r="N175">
            <v>15800</v>
          </cell>
          <cell r="O175">
            <v>1580000</v>
          </cell>
          <cell r="W175" t="str">
            <v>Cty TNHH TBKH Việt Anh</v>
          </cell>
          <cell r="X175" t="str">
            <v>Tham khảo giá</v>
          </cell>
          <cell r="Z175" t="str">
            <v>Bổ sung mới. Xem lại hộp 10 ống hay 100 ống</v>
          </cell>
          <cell r="AE175" t="str">
            <v>PP thủ công</v>
          </cell>
          <cell r="AG175" t="str">
            <v>Công ty TNHH Thiết bị Khoa học Việt Anh</v>
          </cell>
          <cell r="AI175" t="e">
            <v>#DIV/0!</v>
          </cell>
          <cell r="AJ175">
            <v>1580000</v>
          </cell>
          <cell r="AM175" t="str">
            <v>VSV</v>
          </cell>
        </row>
        <row r="176">
          <cell r="A176" t="str">
            <v>BS mới</v>
          </cell>
          <cell r="B176">
            <v>171</v>
          </cell>
          <cell r="C176" t="str">
            <v>Thuốc thử chẩn đoán xét nghiệm RPR carbon</v>
          </cell>
          <cell r="D176" t="str">
            <v>Buffer sodium/potassium phosphate 10 mM 
Choline chloride 10.0%
Lipids 0.12 %
Charcoal 0.02 %
EDTA 12.5 mM
Chứng dương: Huyết thanh của người, phản ứng chống lại các kháng nguyên Carbon RPR.
Chứng âm: huyết thanh động vật
Tiêu chuẩn chất lượng: ISO 9001, ISO 13485, CE, giấy phép lưu hành</v>
          </cell>
          <cell r="E176" t="str">
            <v>500 test/
hộp</v>
          </cell>
          <cell r="F176" t="str">
            <v>Test</v>
          </cell>
          <cell r="J176">
            <v>1000</v>
          </cell>
          <cell r="K176">
            <v>1000</v>
          </cell>
          <cell r="L176">
            <v>1000</v>
          </cell>
          <cell r="M176">
            <v>0</v>
          </cell>
          <cell r="N176">
            <v>4500</v>
          </cell>
          <cell r="O176">
            <v>4500000</v>
          </cell>
          <cell r="Q176" t="str">
            <v>RPR latex  H/100 test</v>
          </cell>
          <cell r="R176" t="str">
            <v>IB2500031817</v>
          </cell>
          <cell r="S176" t="str">
            <v>KQ2500031817_2505141116</v>
          </cell>
          <cell r="T176" t="str">
            <v>14/5/2025</v>
          </cell>
          <cell r="U176" t="str">
            <v>Bệnh Viện Hữu Nghị Đa Khoa Nghệ An</v>
          </cell>
          <cell r="V176" t="str">
            <v>12 tháng</v>
          </cell>
          <cell r="W176" t="str">
            <v>Công ty TNHH Q-Alab Việt Nam</v>
          </cell>
          <cell r="X176" t="str">
            <v>IB2500031817; QĐTT số: KQ2500031817_2505141116; 14/5/2025; Bệnh Viện Hữu Nghị Đa Khoa Nghệ An; 12 tháng</v>
          </cell>
          <cell r="AE176" t="str">
            <v>Máy dự kiến đặt</v>
          </cell>
          <cell r="AF176" t="str">
            <v>Máy đặt</v>
          </cell>
          <cell r="AG176" t="str">
            <v>Công ty TNHH Q-Alab Việt Nam</v>
          </cell>
          <cell r="AI176" t="e">
            <v>#DIV/0!</v>
          </cell>
          <cell r="AJ176">
            <v>4500000</v>
          </cell>
          <cell r="AM176" t="str">
            <v>VSV</v>
          </cell>
        </row>
        <row r="177">
          <cell r="C177" t="str">
            <v>Tổng cộng:</v>
          </cell>
          <cell r="O177">
            <v>9995337174.8571434</v>
          </cell>
        </row>
        <row r="179">
          <cell r="C179" t="str">
            <v>Tổng số khoản: 171.</v>
          </cell>
        </row>
        <row r="180">
          <cell r="C180" t="str">
            <v>Tổng giá trị kế hoạch dự kiến: 17.275.423.691 đồng.</v>
          </cell>
        </row>
        <row r="181">
          <cell r="C181" t="str">
            <v>Bằng chữ: Mười bảy tỷ, hai trăm bảy mươi lăm triệu, bốn trăm hai mươi ba ngàn, sáu trăm chín mươi mốt đồng chẵn./.</v>
          </cell>
        </row>
      </sheetData>
      <sheetData sheetId="1">
        <row r="1">
          <cell r="B1" t="str">
            <v>Phụ lục</v>
          </cell>
        </row>
        <row r="2">
          <cell r="B2" t="str">
            <v>DANH MỤC HÓA CHẤT VÀ VẬT TƯ XÉT NGHIỆM SỬ DỤNG TẠI KHOA VI SINH VẬT</v>
          </cell>
        </row>
        <row r="5">
          <cell r="B5" t="str">
            <v>STT</v>
          </cell>
          <cell r="C5" t="str">
            <v>Tên hàng hóa mời thầu</v>
          </cell>
          <cell r="D5" t="str">
            <v>Yêu cầu kỹ thuật</v>
          </cell>
          <cell r="E5" t="str">
            <v>Quy cách tham chiếu</v>
          </cell>
          <cell r="F5" t="str">
            <v>ĐVT</v>
          </cell>
          <cell r="G5" t="str">
            <v>Số lượng sử dụng 2024</v>
          </cell>
          <cell r="H5" t="str">
            <v>Số lượng dự kiến sử dụng trong 12 tháng</v>
          </cell>
          <cell r="I5" t="str">
            <v>Số lượng đã trúng thầu theo QĐ</v>
          </cell>
          <cell r="J5" t="str">
            <v>Dự trù bổ sung của các khoa</v>
          </cell>
          <cell r="K5" t="str">
            <v>Số lượng kế hoạch dự kiến cũ</v>
          </cell>
          <cell r="L5" t="str">
            <v>Số lượng kế hoạch dự kiến mới</v>
          </cell>
          <cell r="M5" t="str">
            <v>Lệch so với cũ</v>
          </cell>
          <cell r="N5" t="str">
            <v>Giá kế hoạch dự kiến</v>
          </cell>
          <cell r="O5" t="str">
            <v>Thành tiền kế hoạch dự kiến</v>
          </cell>
        </row>
        <row r="6">
          <cell r="B6">
            <v>1</v>
          </cell>
          <cell r="C6" t="str">
            <v>Bộ nhuộm các loài Mycobacteria</v>
          </cell>
          <cell r="D6" t="str">
            <v>Bảo quản: nhiệt độ 15-30 độ C
01 bộ gồm có 3 chai: Methylene Blue, Carbon Fuchsin, dung dịch tẩy màu Hydrochloric acid trong Ethanol, mỗi chai ≥250ml
Tiêu chuẩn chất lượng: ISO 9001:2015, ISO 13485: 2016
Bộ ≥ 3 chai</v>
          </cell>
          <cell r="E6" t="str">
            <v>Bộ 3 chai 250ml</v>
          </cell>
          <cell r="F6" t="str">
            <v>Bộ</v>
          </cell>
          <cell r="I6">
            <v>16</v>
          </cell>
          <cell r="J6">
            <v>6</v>
          </cell>
          <cell r="K6">
            <v>6</v>
          </cell>
          <cell r="L6">
            <v>6</v>
          </cell>
          <cell r="M6">
            <v>0</v>
          </cell>
          <cell r="N6">
            <v>924000</v>
          </cell>
          <cell r="O6">
            <v>5544000</v>
          </cell>
        </row>
        <row r="7">
          <cell r="B7">
            <v>2</v>
          </cell>
          <cell r="C7" t="str">
            <v>Test nhanh phát hiện kháng nguyên Rotavirus</v>
          </cell>
          <cell r="D7" t="str">
            <v>Xét nghiệm miễn dịch sắc ký phát hiện nhanh Rotavirus nhóm A trong mẫu bệnh phẩm phân.
Độ nhạy tương đối: ≥ 99%  
Tính đặc hiệu tương đối: ≥ 98%
Tiêu chuẩn chất lượng: ISO 13485</v>
          </cell>
          <cell r="E7" t="str">
            <v>25 test/hộp</v>
          </cell>
          <cell r="F7" t="str">
            <v>Test</v>
          </cell>
          <cell r="I7">
            <v>25</v>
          </cell>
          <cell r="J7">
            <v>300</v>
          </cell>
          <cell r="K7">
            <v>300</v>
          </cell>
          <cell r="L7">
            <v>300</v>
          </cell>
          <cell r="M7">
            <v>0</v>
          </cell>
          <cell r="N7">
            <v>36750</v>
          </cell>
          <cell r="O7">
            <v>11025000</v>
          </cell>
        </row>
        <row r="8">
          <cell r="B8">
            <v>3</v>
          </cell>
          <cell r="C8" t="str">
            <v>Etest Ceftazidime/Avibactam</v>
          </cell>
          <cell r="D8" t="str">
            <v>Thử nghiệm kháng sinh đồ định lượng. Thanh nhựa mỏng hoặc dải giấy được ngâm tẩm với gradinet nồng độ xác định trước của kháng sinh kết hợp Ceftazidime và Avibactam</v>
          </cell>
          <cell r="E8" t="str">
            <v>Hộp 30 thanh</v>
          </cell>
          <cell r="F8" t="str">
            <v>Thanh</v>
          </cell>
          <cell r="I8">
            <v>32</v>
          </cell>
          <cell r="J8">
            <v>120</v>
          </cell>
          <cell r="K8">
            <v>120</v>
          </cell>
          <cell r="L8">
            <v>120</v>
          </cell>
          <cell r="M8">
            <v>0</v>
          </cell>
          <cell r="N8">
            <v>250950</v>
          </cell>
          <cell r="O8">
            <v>30114000</v>
          </cell>
        </row>
        <row r="9">
          <cell r="B9">
            <v>4</v>
          </cell>
          <cell r="C9" t="str">
            <v>Etest Vancomycin</v>
          </cell>
          <cell r="D9" t="str">
            <v>Thử nghiệm kháng sinh đồ định lượng. Thanh nhựa mỏng hoặc dải giấy được ngâm tẩm với gradinet nồng độ xác định trước của kháng sinh Vancomycin</v>
          </cell>
          <cell r="E9" t="str">
            <v>Hộp 30 thanh</v>
          </cell>
          <cell r="F9" t="str">
            <v>Thanh</v>
          </cell>
          <cell r="I9">
            <v>98</v>
          </cell>
          <cell r="J9">
            <v>60</v>
          </cell>
          <cell r="K9">
            <v>60</v>
          </cell>
          <cell r="L9">
            <v>60</v>
          </cell>
          <cell r="M9">
            <v>0</v>
          </cell>
          <cell r="N9">
            <v>122850</v>
          </cell>
          <cell r="O9">
            <v>7371000</v>
          </cell>
        </row>
        <row r="10">
          <cell r="B10">
            <v>5</v>
          </cell>
          <cell r="C10" t="str">
            <v>Bộ nhuộm Gram</v>
          </cell>
          <cell r="D10" t="str">
            <v>Bảo quản nhiệt độ phòng.
01 bộ gồm có 4 chai dung dịch Crystal Violet, Lugol, Decolor (alcohol-acetone), Safranine, mỗi chai ≥250ml; Bộ ≥ 4 chai
Tiêu chuẩn chất lượng: ISO 9001:2015, ISO 13485: 2016</v>
          </cell>
          <cell r="E10" t="str">
            <v>Bộ 4 chai 250ml</v>
          </cell>
          <cell r="F10" t="str">
            <v>Bộ</v>
          </cell>
          <cell r="I10">
            <v>15</v>
          </cell>
          <cell r="J10">
            <v>13</v>
          </cell>
          <cell r="K10">
            <v>13</v>
          </cell>
          <cell r="L10">
            <v>13</v>
          </cell>
          <cell r="M10">
            <v>0</v>
          </cell>
          <cell r="N10">
            <v>693000</v>
          </cell>
          <cell r="O10">
            <v>9009000</v>
          </cell>
        </row>
        <row r="11">
          <cell r="B11">
            <v>6</v>
          </cell>
          <cell r="C11" t="str">
            <v>Môi trường Urea indole medium</v>
          </cell>
          <cell r="D11" t="str">
            <v>Dùng phát hiện khả năng phân hủy ure và sinh Indole của vi khuẩn
Ống ≥10ml. Môi trường phát hiện đặc tính Urease, Indole và TDA. Môi trường chứa urea, L-tryptophan, Phenol red, 95% alcohol
Đạt tiêu chuẩn ISO</v>
          </cell>
          <cell r="E11" t="str">
            <v>Hộp 10 ống x 10ml</v>
          </cell>
          <cell r="F11" t="str">
            <v>Ống</v>
          </cell>
          <cell r="I11">
            <v>314</v>
          </cell>
          <cell r="J11">
            <v>700</v>
          </cell>
          <cell r="K11">
            <v>700</v>
          </cell>
          <cell r="L11">
            <v>700</v>
          </cell>
          <cell r="M11">
            <v>0</v>
          </cell>
          <cell r="N11">
            <v>109200</v>
          </cell>
          <cell r="O11">
            <v>76440000</v>
          </cell>
        </row>
        <row r="12">
          <cell r="B12">
            <v>7</v>
          </cell>
          <cell r="C12" t="str">
            <v>Chai cấy máu hiếu khí</v>
          </cell>
          <cell r="D12" t="str">
            <v xml:space="preserve">Chai cấy máu cấu tạo bằng polycarbonate, chứa ≥30ml môi trường và hạt polime hấp phụ, phát hiện vi khuẩn hiếu khi và kị khí tùy tiện từ máu và dịch vô khuẩn của cơ thể
- Có khả năng trung hòa tối thiểu các kháng sinh: Piperacillin/Tazobactam, Cefotaxime, Ceftriaxone, Gentamicin, Ciprofloxacin, Levofloxacin, Vancomycin.
- Đạt tiêu chuẩn ISO, FDA hoặc tương đương
</v>
          </cell>
          <cell r="E12" t="str">
            <v>(30 ml/chai x100 chai)/hộp</v>
          </cell>
          <cell r="F12" t="str">
            <v>Chai</v>
          </cell>
          <cell r="I12">
            <v>6860</v>
          </cell>
          <cell r="J12">
            <v>1800</v>
          </cell>
          <cell r="K12">
            <v>1800</v>
          </cell>
          <cell r="L12">
            <v>1500</v>
          </cell>
          <cell r="M12">
            <v>300</v>
          </cell>
          <cell r="N12">
            <v>111300</v>
          </cell>
          <cell r="O12">
            <v>166950000</v>
          </cell>
        </row>
        <row r="13">
          <cell r="B13">
            <v>8</v>
          </cell>
          <cell r="C13" t="str">
            <v>Chai cấy máu kỵ khí</v>
          </cell>
          <cell r="D13" t="str">
            <v>Chai cấy máu cấu tạo bằng polycarbonate, chứa ≥40ml môi trường và hạt polime hấp phụ, phát hiện vi sinh vật kị khí và kị khí tuỳ tiện từ máu và dịch vô khuẩn của cơ thể, sử dụng với hệ thống cấy máu cấy máu tự động.
- Có khả năng trung hòa tối thiểu các kháng sinh: Gentamicin, Piperacillin + Tazobactam, Cefoxitin, Cefotaxime, Meropenem, Vancomycin
- Đạt tiêu chuẩn ISO, FDA hoặc tương đương</v>
          </cell>
          <cell r="E13" t="str">
            <v>(40 ml/chai x100 chai)/hộp</v>
          </cell>
          <cell r="F13" t="str">
            <v>Chai</v>
          </cell>
          <cell r="I13">
            <v>6615</v>
          </cell>
          <cell r="J13">
            <v>1800</v>
          </cell>
          <cell r="K13">
            <v>1800</v>
          </cell>
          <cell r="L13">
            <v>1500</v>
          </cell>
          <cell r="M13">
            <v>300</v>
          </cell>
          <cell r="N13">
            <v>111300</v>
          </cell>
          <cell r="O13">
            <v>166950000</v>
          </cell>
        </row>
        <row r="14">
          <cell r="B14">
            <v>9</v>
          </cell>
          <cell r="C14" t="str">
            <v>Chai cấy máu trẻ em</v>
          </cell>
          <cell r="D14" t="str">
            <v>Chai cấy máu cấu tạo bằng polycarbonate, nắp màu vàng, chứa ≥30ml môi trường và hạt polime hấp phụ, phát hiện vi khuẩn hiếu khi và kị khí tùy tiện từ máu, sử dụng với hệ thống cấy máu cấy máu tự động
 - Có khả năng trung hòa tối thiểu các kháng sinh: Gentamicin,  Piperacillin + Tazobactam, Cefoxitin, Cefotaxime, Ciprofloxacin, Vancomycin
- Đạt tiêu chuẩn ISO, FDA hoặc tương đương"</v>
          </cell>
          <cell r="E14" t="str">
            <v>(30 ml/chai x100 chai)/hộp</v>
          </cell>
          <cell r="F14" t="str">
            <v>Chai</v>
          </cell>
          <cell r="I14">
            <v>10</v>
          </cell>
          <cell r="J14">
            <v>100</v>
          </cell>
          <cell r="K14">
            <v>100</v>
          </cell>
          <cell r="L14">
            <v>100</v>
          </cell>
          <cell r="M14">
            <v>0</v>
          </cell>
          <cell r="N14">
            <v>111300</v>
          </cell>
          <cell r="O14">
            <v>11130000</v>
          </cell>
        </row>
        <row r="15">
          <cell r="B15">
            <v>10</v>
          </cell>
          <cell r="C15" t="str">
            <v>Thẻ kháng sinh đồ Liên cầu</v>
          </cell>
          <cell r="D15" t="str">
            <v>Sử dụng cho máy định danh và kháng sinh đồ tự động. Thẻ làm kháng sinh đồ Streptococcus.
Mỗi thẻ chứa các kháng sinh chọn lọc ở các nồng độ khác nhau, được sấy khô với môi trường nuôi cấy vi sinh</v>
          </cell>
          <cell r="E15" t="str">
            <v>Hộp 20 thẻ</v>
          </cell>
          <cell r="F15" t="str">
            <v>Card</v>
          </cell>
          <cell r="I15">
            <v>160</v>
          </cell>
          <cell r="J15">
            <v>40</v>
          </cell>
          <cell r="K15">
            <v>40</v>
          </cell>
          <cell r="L15">
            <v>40</v>
          </cell>
          <cell r="M15">
            <v>0</v>
          </cell>
          <cell r="N15">
            <v>163800</v>
          </cell>
          <cell r="O15">
            <v>6552000</v>
          </cell>
        </row>
        <row r="16">
          <cell r="B16">
            <v>11</v>
          </cell>
          <cell r="C16" t="str">
            <v>Thẻ kháng sinh đồ vi khuẩn Gram âm không thuộc họ vi khuẩn đường ruột</v>
          </cell>
          <cell r="D16" t="str">
            <v>Sử dụng cho máy định danh và kháng sinh đồ tự động. Thẻ làm kháng sinh đồ Gram âm không thuộc họ vi khuẩn đường ruột
Mỗi thẻ chứa các kháng sinh chọn lọc ở các nồng độ khác nhau, được sấy khô với môi trường nuôi cấy vi sinh</v>
          </cell>
          <cell r="E16" t="str">
            <v>Hộp 20 thẻ</v>
          </cell>
          <cell r="F16" t="str">
            <v>Card</v>
          </cell>
          <cell r="I16">
            <v>900</v>
          </cell>
          <cell r="J16">
            <v>700</v>
          </cell>
          <cell r="K16">
            <v>700</v>
          </cell>
          <cell r="L16">
            <v>600</v>
          </cell>
          <cell r="M16">
            <v>100</v>
          </cell>
          <cell r="N16">
            <v>163800</v>
          </cell>
          <cell r="O16">
            <v>98280000</v>
          </cell>
        </row>
        <row r="17">
          <cell r="B17">
            <v>12</v>
          </cell>
          <cell r="C17" t="str">
            <v>Thẻ kháng sinh đồ vi khuẩn Gram âm, họ vi khuẩn đường ruột</v>
          </cell>
          <cell r="D17" t="str">
            <v>Sử dụng cho máy định danh và kháng sinh đồ tự động. Thẻ làm kháng sinh đồ Gram âm họ vi khuẩn đường ruột. Mỗi thẻ chứa các kháng sinh chọn lọc ở các nồng độ khác nhau, được sấy khô với môi trường nuôi cấy vi sinh</v>
          </cell>
          <cell r="E17" t="str">
            <v>Hộp 20 thẻ</v>
          </cell>
          <cell r="F17" t="str">
            <v>Card</v>
          </cell>
          <cell r="I17">
            <v>1200</v>
          </cell>
          <cell r="J17">
            <v>400</v>
          </cell>
          <cell r="K17">
            <v>400</v>
          </cell>
          <cell r="L17">
            <v>300</v>
          </cell>
          <cell r="M17">
            <v>100</v>
          </cell>
          <cell r="N17">
            <v>163800</v>
          </cell>
          <cell r="O17">
            <v>49140000</v>
          </cell>
        </row>
        <row r="18">
          <cell r="B18">
            <v>13</v>
          </cell>
          <cell r="C18" t="str">
            <v>Thẻ kháng sinh đồ vi khuẩn Gram dương</v>
          </cell>
          <cell r="D18" t="str">
            <v>Sử dụng cho máy định danh và kháng sinh đồ tự động. Thẻ làm kháng sinh đồ Gram dương. Mỗi thẻ chứa các kháng sinh chọn lọc ở các nồng độ khác nhau, được sấy khô với môi trường nuôi cấy vi sinh</v>
          </cell>
          <cell r="E18" t="str">
            <v>Hộp 20 thẻ</v>
          </cell>
          <cell r="F18" t="str">
            <v>Card</v>
          </cell>
          <cell r="I18">
            <v>700</v>
          </cell>
          <cell r="J18">
            <v>500</v>
          </cell>
          <cell r="K18">
            <v>500</v>
          </cell>
          <cell r="L18">
            <v>300</v>
          </cell>
          <cell r="M18">
            <v>200</v>
          </cell>
          <cell r="N18">
            <v>163800</v>
          </cell>
          <cell r="O18">
            <v>49140000</v>
          </cell>
        </row>
        <row r="19">
          <cell r="B19">
            <v>14</v>
          </cell>
          <cell r="C19" t="str">
            <v>Thẻ định danh vi khuẩn Gram âm</v>
          </cell>
          <cell r="D19" t="str">
            <v>Sử dụng cho máy định danh và kháng sinh đồ tự động. Thẻ định danh Gram âm sử dụng để định danh trực khuẩn Gram âm lên men và không lên men.</v>
          </cell>
          <cell r="E19" t="str">
            <v>Hộp 20 thẻ</v>
          </cell>
          <cell r="F19" t="str">
            <v>Card</v>
          </cell>
          <cell r="I19">
            <v>2400</v>
          </cell>
          <cell r="J19">
            <v>600</v>
          </cell>
          <cell r="K19">
            <v>600</v>
          </cell>
          <cell r="L19">
            <v>500</v>
          </cell>
          <cell r="M19">
            <v>100</v>
          </cell>
          <cell r="N19">
            <v>163800</v>
          </cell>
          <cell r="O19">
            <v>81900000</v>
          </cell>
        </row>
        <row r="20">
          <cell r="B20">
            <v>15</v>
          </cell>
          <cell r="C20" t="str">
            <v>Thẻ định danh vi khuẩn Gram dương</v>
          </cell>
          <cell r="D20" t="str">
            <v>Sử dụng cho máy định danh và kháng sinh đồ tự động. Thẻ làm kháng sinh đồ Gram dương
Mỗi thẻ chứa các kháng sinh chọn lọc ở các nồng độ khác nhau, được sấy khô với môi trường nuôi cấy vi sinh
Đạt tiêu chuẩn ISO</v>
          </cell>
          <cell r="E20" t="str">
            <v>Hộp 20 thẻ</v>
          </cell>
          <cell r="F20" t="str">
            <v>Card</v>
          </cell>
          <cell r="I20">
            <v>1000</v>
          </cell>
          <cell r="J20">
            <v>500</v>
          </cell>
          <cell r="K20">
            <v>500</v>
          </cell>
          <cell r="L20">
            <v>300</v>
          </cell>
          <cell r="M20">
            <v>200</v>
          </cell>
          <cell r="N20">
            <v>163800</v>
          </cell>
          <cell r="O20">
            <v>49140000</v>
          </cell>
        </row>
        <row r="21">
          <cell r="B21">
            <v>16</v>
          </cell>
          <cell r="C21" t="str">
            <v>Nước muối vô trùng 0.45%</v>
          </cell>
          <cell r="D21" t="str">
            <v>Pha huyền dịch vi khuẩn</v>
          </cell>
          <cell r="E21" t="str">
            <v>Hộp 20 chai x 500 ml</v>
          </cell>
          <cell r="F21" t="str">
            <v>ml</v>
          </cell>
          <cell r="I21">
            <v>24000</v>
          </cell>
          <cell r="J21">
            <v>12000</v>
          </cell>
          <cell r="K21">
            <v>12000</v>
          </cell>
          <cell r="L21">
            <v>6000</v>
          </cell>
          <cell r="M21">
            <v>6000</v>
          </cell>
          <cell r="N21">
            <v>966</v>
          </cell>
          <cell r="O21">
            <v>5796000</v>
          </cell>
        </row>
        <row r="22">
          <cell r="B22">
            <v>17</v>
          </cell>
          <cell r="C22" t="str">
            <v>Ống tuýp pha huyền dịch vi khuẩn</v>
          </cell>
          <cell r="D22" t="str">
            <v>Phù hợp với máy định danh và kháng sinh đồ tự động Vitek 2 compact. Ống nghiệm bằng nhựa trong (polystyrene), kích thước ≥12 mm x 75 mm, dùng một lần.</v>
          </cell>
          <cell r="E22" t="str">
            <v>Hộp 2000 ống</v>
          </cell>
          <cell r="F22" t="str">
            <v>Ống</v>
          </cell>
          <cell r="I22">
            <v>8000</v>
          </cell>
          <cell r="J22">
            <v>12000</v>
          </cell>
          <cell r="K22">
            <v>12000</v>
          </cell>
          <cell r="L22">
            <v>10000</v>
          </cell>
          <cell r="M22">
            <v>2000</v>
          </cell>
          <cell r="N22">
            <v>7560</v>
          </cell>
          <cell r="O22">
            <v>75600000</v>
          </cell>
        </row>
        <row r="23">
          <cell r="B23">
            <v>18</v>
          </cell>
          <cell r="C23" t="str">
            <v>Test nhanh phát hiện kháng thể IgG và IgM kháng vi rút Dengue</v>
          </cell>
          <cell r="D23" t="str">
            <v>Phát hiện và phân biệt kháng thể IgG và IgM kháng các type virus Dengue 1,2,3 và 4. Sử dụng mẫu huyết thanh hoặc huyết tương . Dạng khay.
Các mẫu bệnh phẩm huyết tán, nhiễm mỡ, mật và những mẫu có chứa các yếu tố dạng thấp  không gây nhiễu cho sản phẩm. Các chất chống đông: heparin, EDTA và natri citrat không ảnh hưởng đến kết quả xét nghiệm,
Độ nhạy ≥ 94% , Độ đặc hiệu ≥  96% so với phương pháp ELISA.
Đọc kết quả trong 15-20 phút.
Dung dịch pha loãng ổn định ít nhất 24 tháng sau khi mở.
Đạt tiêu chuẩn: ISO, CE, CFS EU</v>
          </cell>
          <cell r="E23" t="str">
            <v>Hộp 25 Test</v>
          </cell>
          <cell r="F23" t="str">
            <v>Test</v>
          </cell>
          <cell r="I23">
            <v>15680</v>
          </cell>
          <cell r="J23">
            <v>2000</v>
          </cell>
          <cell r="K23">
            <v>2000</v>
          </cell>
          <cell r="L23">
            <v>2000</v>
          </cell>
          <cell r="M23">
            <v>0</v>
          </cell>
          <cell r="N23">
            <v>23793</v>
          </cell>
          <cell r="O23">
            <v>47586000</v>
          </cell>
        </row>
        <row r="24">
          <cell r="B24">
            <v>19</v>
          </cell>
          <cell r="C24" t="str">
            <v>Test nhanh phát hiện kháng nguyên vi rút Dengue NS1</v>
          </cell>
          <cell r="D24" t="str">
            <v>- Xét nghiệm miễn dịch sắc ký dùng để phát hiện kháng nguyên Dengue NS1 của virus Dengue trong máu toàn phần, huyết thanh hoặc huyết tương. 
- Thời gian đọc kết quả xét nghiệm: 15-20 phút
- Độ nhạy ≥ 92% và độ đặc hiệu ≥ 98%
- Không cần dung dịch pha loãng với xét nghiệm Dengue NS1
- Dạng khay hoặc thanh, có vị trí ghi mã bệnh phẩm
- Tiêu chuẩn chất lượng: ISO, CE hoặc tương đương</v>
          </cell>
          <cell r="E24" t="str">
            <v>25 Test/ Hộp</v>
          </cell>
          <cell r="F24" t="str">
            <v>Test</v>
          </cell>
          <cell r="I24">
            <v>15680</v>
          </cell>
          <cell r="J24">
            <v>2000</v>
          </cell>
          <cell r="K24">
            <v>2000</v>
          </cell>
          <cell r="L24">
            <v>5000</v>
          </cell>
          <cell r="M24">
            <v>-3000</v>
          </cell>
          <cell r="N24">
            <v>21945</v>
          </cell>
          <cell r="O24">
            <v>109725000</v>
          </cell>
        </row>
        <row r="25">
          <cell r="B25">
            <v>20</v>
          </cell>
          <cell r="C25" t="str">
            <v>Test nhanh Cúm A/B</v>
          </cell>
          <cell r="D25" t="str">
            <v>Xét nghiệm sắc ký miễn dịch nhanh để phát hiện định tính các kháng nguyên cúm A và B trong các bệnh phẩm từ dịch tiết ở mũi.
- Với cúm A : độ nhạy ≥ 82%, độ đặc hiệu 100%, độ chính xác ≥ 95%; với cúm B: độ nhạy 100%, độ đặc hiệu 100%, độ chính xác 100% (tương quan RT-PCR)
Không phản ứng chéo với Enterococcus faecium, Pseudomonas aeruginosa, Streptococcus pneumoniae, Escherichia coli, Staphylococcus aureus subspaureus, Haemophilus parahaemolyticus, Streptococcus pygenes, Moraxella cataharrlis.
Không bị gây nhiễu bởi Hemoglobin
Thời gian trả kết quả: trong vòng 20 phút
HSD: ≥ 24 tháng, sản phẩm đạt tiêu chuẩn ISO, CE</v>
          </cell>
          <cell r="E25" t="str">
            <v>25 Test/ Hộp</v>
          </cell>
          <cell r="F25" t="str">
            <v>Test</v>
          </cell>
          <cell r="I25">
            <v>2940</v>
          </cell>
          <cell r="J25">
            <v>3000</v>
          </cell>
          <cell r="K25">
            <v>3000</v>
          </cell>
          <cell r="L25">
            <v>4000</v>
          </cell>
          <cell r="M25">
            <v>-1000</v>
          </cell>
          <cell r="N25">
            <v>29400</v>
          </cell>
          <cell r="O25">
            <v>117600000</v>
          </cell>
        </row>
        <row r="26">
          <cell r="B26">
            <v>21</v>
          </cell>
          <cell r="C26" t="str">
            <v>Khay kháng sinh dành cho vi khuẩn Gram âm có colistin</v>
          </cell>
          <cell r="D26" t="str">
            <v>Khay gồm ≥96 giếng, mỗi giếng chứa các kháng sinh ở độ pha loãng thích hợp, sử dụng để xác định nồng độ ức chế tối thiểu của kháng sinh với vi khuẩn bằng phương pháp vi pha loãng</v>
          </cell>
          <cell r="E26" t="str">
            <v>Hộp 10 khay</v>
          </cell>
          <cell r="F26" t="str">
            <v>khay</v>
          </cell>
          <cell r="I26">
            <v>10</v>
          </cell>
          <cell r="J26">
            <v>300</v>
          </cell>
          <cell r="K26">
            <v>300</v>
          </cell>
          <cell r="L26">
            <v>100</v>
          </cell>
          <cell r="M26">
            <v>200</v>
          </cell>
          <cell r="N26">
            <v>263000</v>
          </cell>
          <cell r="O26">
            <v>26300000</v>
          </cell>
        </row>
        <row r="27">
          <cell r="B27">
            <v>22</v>
          </cell>
          <cell r="C27" t="str">
            <v>Khay kháng sinh đồ với 4 kháng sinh dành cho vi khuẩn đa kháng</v>
          </cell>
          <cell r="D27" t="str">
            <v>Khay gồm ≥96 giếng, mỗi giếng chứa các kháng sinh ở độ pha loãng thích hợp, sử dụng để xác định nồng độ ức chế tối thiểu của 4 kháng sinh Colistin, Piperacillin/tazobactam, Ceftolozane/tazobactam, Ceftazidime/avibactam, Meropenem bằng phương pháp vi pha loãng</v>
          </cell>
          <cell r="E27" t="str">
            <v>Hộp 10 khay</v>
          </cell>
          <cell r="F27" t="str">
            <v>khay</v>
          </cell>
          <cell r="I27">
            <v>10</v>
          </cell>
          <cell r="J27">
            <v>300</v>
          </cell>
          <cell r="K27">
            <v>300</v>
          </cell>
          <cell r="L27">
            <v>200</v>
          </cell>
          <cell r="M27">
            <v>100</v>
          </cell>
          <cell r="N27">
            <v>263000</v>
          </cell>
          <cell r="O27">
            <v>52600000</v>
          </cell>
        </row>
        <row r="28">
          <cell r="B28">
            <v>23</v>
          </cell>
          <cell r="C28" t="str">
            <v>Khay kháng sinh đồ với colistin</v>
          </cell>
          <cell r="D28" t="str">
            <v>Khay gồm ≥96 giếng, mỗi giếng chứa colistin ở độ pha loãng thích hợp, sử dụng để xác định nồng độ ức chế tối thiểu của colistin với vi khuẩn bằng phương pháp vi pha loãng</v>
          </cell>
          <cell r="E28" t="str">
            <v>Hộp 10 khay</v>
          </cell>
          <cell r="F28" t="str">
            <v>khay</v>
          </cell>
          <cell r="I28">
            <v>10</v>
          </cell>
          <cell r="J28">
            <v>50</v>
          </cell>
          <cell r="K28">
            <v>50</v>
          </cell>
          <cell r="L28">
            <v>50</v>
          </cell>
          <cell r="M28">
            <v>0</v>
          </cell>
          <cell r="N28">
            <v>263000</v>
          </cell>
          <cell r="O28">
            <v>13150000</v>
          </cell>
        </row>
        <row r="29">
          <cell r="B29">
            <v>24</v>
          </cell>
          <cell r="C29" t="str">
            <v>Môi trường canh thang Mueller Hinton có điều chỉnh cation và bổ sung đệm TES</v>
          </cell>
          <cell r="D29" t="str">
            <v>Canh thang Mueller-Hilton có điều chỉnh cation và bổ sung đệm TES cho chuẩn bị huyền phù vi khuẩn làm kháng sinh đồ
Ống ≥ 11ml</v>
          </cell>
          <cell r="E29" t="str">
            <v>Hộp/100 ống x 11 ml</v>
          </cell>
          <cell r="F29" t="str">
            <v>ống</v>
          </cell>
          <cell r="I29">
            <v>100</v>
          </cell>
          <cell r="J29">
            <v>1100</v>
          </cell>
          <cell r="K29">
            <v>1100</v>
          </cell>
          <cell r="L29">
            <v>400</v>
          </cell>
          <cell r="M29">
            <v>700</v>
          </cell>
          <cell r="N29">
            <v>36840</v>
          </cell>
          <cell r="O29">
            <v>14736000</v>
          </cell>
        </row>
        <row r="30">
          <cell r="B30">
            <v>25</v>
          </cell>
          <cell r="C30" t="str">
            <v>Hóa chất kiểm tra xét nghiệm CMV IgG</v>
          </cell>
          <cell r="D30" t="str">
            <v xml:space="preserve">Hóa chất kiểm chuẩn xét nghiệm CMV IgG bằng phương pháp miễn dịch điện hóa phát quang, thành phần bao gồm 08 cặp chứng âm, chứng dương như sau: 
 ▪ 8 chai, mỗi chai chứa ≥1.0 mL huyết thanh chứng.  Huyết thanh người, dương tính yếu với kháng thể CMV IgG (khoảng 1.5 U/mL); chất bảo quản.
 ▪ 8 chai, mỗi chai chứa ≥1.0 mL huyết thanh chứng. Huyết thanh người, dương tính với kháng thể CMV IgG (khoảng 25 U/mL); chất bảo quản. </v>
          </cell>
          <cell r="E30" t="str">
            <v>16 x 1.0 ml</v>
          </cell>
          <cell r="F30" t="str">
            <v>Hộp</v>
          </cell>
          <cell r="I30">
            <v>3</v>
          </cell>
          <cell r="J30">
            <v>2</v>
          </cell>
          <cell r="K30">
            <v>2</v>
          </cell>
          <cell r="L30">
            <v>2</v>
          </cell>
          <cell r="M30">
            <v>0</v>
          </cell>
          <cell r="N30">
            <v>2802445</v>
          </cell>
          <cell r="O30">
            <v>5604890</v>
          </cell>
        </row>
        <row r="31">
          <cell r="B31">
            <v>26</v>
          </cell>
          <cell r="C31" t="str">
            <v>Hóa chất xét nghiệm CMV IgG</v>
          </cell>
          <cell r="D31" t="str">
            <v>Sử dụng cho xét nghiệm thuộc phương pháp miễn dịch điện hóa phát quang. Gồm bộ thuốc thử chính cho xét nghiệm CMV IgG, mẫu chuẩn âm tính, mẫu chuẩn dương tính có thành phần sau:
- 1 chai: Vi hạt phủ Streptavidin ≥0.72 mg/mL; chất bảo quản.
- 1 chai: Kháng nguyên đặc hiệu CMV đánh dấu biotin , ≥ 400 µg/L, đệm MES ≥50 mmol/L, pH ≥6.5; chất bảo quản.
- 1 chai: Kháng nguyên đặc hiệu CMV  đánh dấu phức hợp ruthenium ≥ 400 µg/L; đệm MES ≥50 mmol/L, pH ≥6.5; chất bảo quản.</v>
          </cell>
          <cell r="E31" t="str">
            <v>100 test</v>
          </cell>
          <cell r="F31" t="str">
            <v>Test</v>
          </cell>
          <cell r="I31">
            <v>2352</v>
          </cell>
          <cell r="J31">
            <v>600</v>
          </cell>
          <cell r="K31">
            <v>600</v>
          </cell>
          <cell r="L31">
            <v>1000</v>
          </cell>
          <cell r="M31">
            <v>-400</v>
          </cell>
          <cell r="N31">
            <v>48951</v>
          </cell>
          <cell r="O31">
            <v>48951000</v>
          </cell>
        </row>
        <row r="32">
          <cell r="B32">
            <v>27</v>
          </cell>
          <cell r="C32" t="str">
            <v>Hóa chất kiểm tra xét nghiệm CMV IgM</v>
          </cell>
          <cell r="D32" t="str">
            <v xml:space="preserve">Hóa chất kiểm chuẩn xét nghiệm CMV IgM bằng phương pháp miễn dịch điện hóa phát quang, thành phần bao gồm 08 cặp chứng âm, chứng dương như sau:
 ▪8 chai, mỗi chai chứa ≥1.0 mL huyết thanh chứng. Huyết thanh người, âm tính với kháng thể CMV IgM; chất bảo quản.
 ▪ 8 chai, mỗi chai chứa ≥1.0 mL huyết thanh chứng. Huyết thanh người, dương tính với kháng thể CMV IgM, đệm HEPES, pH ≥7.4; albumin bò; chất bảo quản. </v>
          </cell>
          <cell r="E32" t="str">
            <v>16 x 1.0 ml</v>
          </cell>
          <cell r="F32" t="str">
            <v>Hộp</v>
          </cell>
          <cell r="I32">
            <v>5</v>
          </cell>
          <cell r="J32">
            <v>2</v>
          </cell>
          <cell r="K32">
            <v>2</v>
          </cell>
          <cell r="L32">
            <v>2</v>
          </cell>
          <cell r="M32">
            <v>0</v>
          </cell>
          <cell r="N32">
            <v>2802445</v>
          </cell>
          <cell r="O32">
            <v>5604890</v>
          </cell>
        </row>
        <row r="33">
          <cell r="B33">
            <v>28</v>
          </cell>
          <cell r="C33" t="str">
            <v>Hóa chất xét nghiệm CMV IgM</v>
          </cell>
          <cell r="D33" t="str">
            <v>Sử dụng cho xét nghiệm thuộc phương pháp miễn dịch điện hóa phát quang. Gồm bộ thuốc thử chính cho xét nghiệm CMV IgM, mẫu chuẩn âm tính, mẫu chuẩn dương tính có thành phần sau:
- 1 chai: Vi hạt phủ Streptavidin ≥0.72 mg/mL; chất bảo quản.
- 1 chai: Kháng thể đơn dòng kháng IgM người đánh dấu biotin ≥ 500 µg/L; đệm MES ≥50 mmol/L, pH ≥6.5; chất bảo quản.
- 1 chai: Kháng nguyên đặc hiệu CMV  đánh dấu phức hợp ruthenium ≥ 50 µg/L; đệm MES ≥50 mmol/L, pH ≥5.5; chất bảo quản.</v>
          </cell>
          <cell r="E33" t="str">
            <v>100 test</v>
          </cell>
          <cell r="F33" t="str">
            <v>Test</v>
          </cell>
          <cell r="I33">
            <v>2352</v>
          </cell>
          <cell r="J33">
            <v>800</v>
          </cell>
          <cell r="K33">
            <v>800</v>
          </cell>
          <cell r="L33">
            <v>1000</v>
          </cell>
          <cell r="M33">
            <v>-200</v>
          </cell>
          <cell r="N33">
            <v>73427</v>
          </cell>
          <cell r="O33">
            <v>73427000</v>
          </cell>
        </row>
        <row r="34">
          <cell r="B34">
            <v>29</v>
          </cell>
          <cell r="C34" t="str">
            <v>Hóa chất kiểm tra xét nghiệm Anti HBC IgM</v>
          </cell>
          <cell r="D34" t="str">
            <v xml:space="preserve">Hóa chất kiểm chuẩn Anti HBc IgM ồm 08 cặp chứng âm, chứng dương, bằng phương pháp miễn dịch điện hóa phát quang, thành phần bao gồm:
▪ 8 chai, mỗi chai chứa ≥1.0 mL huyết thanh chứng. Huyết thanh người, âm tính với kháng thể IgM kháng HBc; chất bảo quản.
▪ 8 chai, mỗi chai chứa ≥1.0 mL huyết thanh chứng. Kháng thể IgM kháng HBc (người) ≥ 130 U/mL (đơn vị ViệnPaul‑Ehrlich) trong huyết thanh người; chất bảo quản.
</v>
          </cell>
          <cell r="E34" t="str">
            <v>16 x 1 ml</v>
          </cell>
          <cell r="F34" t="str">
            <v>Hộp</v>
          </cell>
          <cell r="I34">
            <v>4</v>
          </cell>
          <cell r="J34">
            <v>2</v>
          </cell>
          <cell r="K34">
            <v>2</v>
          </cell>
          <cell r="L34">
            <v>2</v>
          </cell>
          <cell r="M34">
            <v>0</v>
          </cell>
          <cell r="N34">
            <v>2851396</v>
          </cell>
          <cell r="O34">
            <v>5702792</v>
          </cell>
        </row>
        <row r="35">
          <cell r="B35">
            <v>30</v>
          </cell>
          <cell r="C35" t="str">
            <v>Hóa chất xét nghiệm Anti HBc IgM</v>
          </cell>
          <cell r="D35" t="str">
            <v>Sử dụng cho xét nghiệm thuộc phương pháp miễn dịch điện hóa phát quang. Gồm bộ thuốc thử chính cho xét nghiệm HBc IgM, mẫu chuẩn âm tính, mẫu chuẩn dương tính có thành phần sau:
- 1 chai: Vi hạt phủ Streptavidin ≥0.72 mg/mL; chất bảo quản.
- 1 chai: Kháng thể kháng Fdγ người (cừu) ≥ 0.05 mg/mL; đệm phosphate ≥100 mmol/L, pH ≥7.4; chất bảo quản.
-  1 chai: Kháng thể đơn dòng kháng IgM người đánh dấu biotin (chuột); HBcAg đánh dấu phức hợp ruthenium; đệm phosphate , pH ≥7.4; chất bảo quản.</v>
          </cell>
          <cell r="E35" t="str">
            <v>100 test</v>
          </cell>
          <cell r="F35" t="str">
            <v>Test</v>
          </cell>
          <cell r="I35">
            <v>1372</v>
          </cell>
          <cell r="J35">
            <v>1000</v>
          </cell>
          <cell r="K35">
            <v>1000</v>
          </cell>
          <cell r="L35">
            <v>800</v>
          </cell>
          <cell r="M35">
            <v>200</v>
          </cell>
          <cell r="N35">
            <v>61189</v>
          </cell>
          <cell r="O35">
            <v>48951200</v>
          </cell>
        </row>
        <row r="36">
          <cell r="B36">
            <v>31</v>
          </cell>
          <cell r="C36" t="str">
            <v>Hóa chất kiểm tra xét nghiệm Anti HBc</v>
          </cell>
          <cell r="D36" t="str">
            <v xml:space="preserve">Hóa chất kiểm chuẩn Anti HBC  bằng phương pháp miễn dịch điện hóa phát quang, thành phần bao gồm 08 cặp chứng âm, chứng dương như sau:
▪  8 chai: mỗi chai chứa ≥1.3 mL huyết thanh chứng. Huyết thanh người, âm tính với kháng thể kháng HBc; chất bảo quản. 
▪ 8 chai, mỗi chai chứa ≥ 1.3 mL huyết thanh chứng. Kháng thể kháng HBc (người) khoảng 1 U/mL trong huyết thanh người; chất bảo quản. </v>
          </cell>
          <cell r="E36" t="str">
            <v>16 x 1.3 ml</v>
          </cell>
          <cell r="F36" t="str">
            <v>Hộp</v>
          </cell>
          <cell r="I36">
            <v>3</v>
          </cell>
          <cell r="J36">
            <v>2</v>
          </cell>
          <cell r="K36">
            <v>2</v>
          </cell>
          <cell r="L36">
            <v>2</v>
          </cell>
          <cell r="M36">
            <v>0</v>
          </cell>
          <cell r="N36">
            <v>1713285</v>
          </cell>
          <cell r="O36">
            <v>3426570</v>
          </cell>
        </row>
        <row r="37">
          <cell r="B37">
            <v>32</v>
          </cell>
          <cell r="C37" t="str">
            <v>Hóa chất xét nghiệm Anti HBc</v>
          </cell>
          <cell r="D37" t="str">
            <v>Sử dụng cho xét nghiệm thuộc phương pháp miễn dịch điện hóa phát quang. Gồm bộ thuốc thử chính cho xét nghiệm Anti HBc, mẫu chuẩn âm tính, mẫu chuẩn dương tính có thành phẩn như sau:
- 1 chai: Vi hạt phủ Streptavidin ≥0.72 mg/mL; chất bảo quản.
- 1 chai: 1,4‑dithiothreitol ≥110 mmol/L; đệm citrate ≥50 mmol/L.
- 1 chai: HBcAg ≥ 25 ng/mL; đệm phosphate ≥100 mmol/L, pH ≥7.4; chất bảo quản.
- 1 chai: Kháng thể đơn dòng kháng HBc đánh dấu biotin (chuột) ; kháng thể đơn dòng kháng HBc (chuột) đánh dấu phức hợp ruthenium; đệm phosphate , pH ≥7.4; chất bảo quản.</v>
          </cell>
          <cell r="E37" t="str">
            <v>100 test</v>
          </cell>
          <cell r="F37" t="str">
            <v>Test</v>
          </cell>
          <cell r="I37">
            <v>1470</v>
          </cell>
          <cell r="J37">
            <v>500</v>
          </cell>
          <cell r="K37">
            <v>500</v>
          </cell>
          <cell r="L37">
            <v>800</v>
          </cell>
          <cell r="M37">
            <v>-300</v>
          </cell>
          <cell r="N37">
            <v>44056</v>
          </cell>
          <cell r="O37">
            <v>35244800</v>
          </cell>
        </row>
        <row r="38">
          <cell r="B38">
            <v>33</v>
          </cell>
          <cell r="C38" t="str">
            <v>Hóa chất kiểm tra xét nghiệm Anti HBE</v>
          </cell>
          <cell r="D38" t="str">
            <v>Hóa chất kiểm chuẩn xét nghiệmAnti Hbe bằng phương pháp miễn dịch điện hóa phát quang, thành phần bao gồm 08 cặp chứng âm, chứng dương như sau:
▪ 8 chai, mỗi chai chứa ≥1.3 mL huyết thanh chứng. Huyết thanh người, âm tính với kháng thể kháng HBe; chất bảo quản.
▪ 8 chai, mỗi chai chứa ≥1.3 mL huyết thanh chứng. Kháng thể kháng HBe (người) khoảng 0.25 IU/mL trong huyết thanh người; chất bảo quản.</v>
          </cell>
          <cell r="E38" t="str">
            <v>16 x 1.3 ml</v>
          </cell>
          <cell r="F38" t="str">
            <v>Hộp</v>
          </cell>
          <cell r="I38">
            <v>5</v>
          </cell>
          <cell r="J38">
            <v>4</v>
          </cell>
          <cell r="K38">
            <v>4</v>
          </cell>
          <cell r="L38">
            <v>4</v>
          </cell>
          <cell r="M38">
            <v>0</v>
          </cell>
          <cell r="N38">
            <v>1223775</v>
          </cell>
          <cell r="O38">
            <v>4895100</v>
          </cell>
        </row>
        <row r="39">
          <cell r="B39">
            <v>34</v>
          </cell>
          <cell r="C39" t="str">
            <v>Hóa chất xét nghiệm Anti Hbe</v>
          </cell>
          <cell r="D39" t="str">
            <v>Sử dụng cho xét nghiệm thuộc phương pháp miễn dịch điện hóa phát quang. Gồm bộ thuốc thử chính cho xét nghiệm Anti HBe, mẫu chuẩn âm tính, mẫu chuẩn dương tính có thành phần sau:
- 1 chai: Vi hạt phủ streptavidin ≥0.72 mg/mL; chất bảo quản.
- 1 chai: HBeAg ≥ 7 ng/mL; đệm HEPESb ≥36 mmol/L, pH ≥7.4; chất bảo quản.
- 1 chai: Kháng thể đơn dòng kháng ‑HBe đánh dấu biotin (chuột); kháng thể đơn dòng kháng ‑HBe (chuột) đánh dấu phức hợp ruthenium; đệm HEPES ≥36 mmol/L, pH ≥7.4; chất bảo quản.</v>
          </cell>
          <cell r="E39" t="str">
            <v>100 test</v>
          </cell>
          <cell r="F39" t="str">
            <v>Test</v>
          </cell>
          <cell r="I39">
            <v>5733</v>
          </cell>
          <cell r="J39">
            <v>500</v>
          </cell>
          <cell r="K39">
            <v>500</v>
          </cell>
          <cell r="L39">
            <v>2000</v>
          </cell>
          <cell r="M39">
            <v>-1500</v>
          </cell>
          <cell r="N39">
            <v>51399</v>
          </cell>
          <cell r="O39">
            <v>102798000</v>
          </cell>
        </row>
        <row r="40">
          <cell r="B40">
            <v>35</v>
          </cell>
          <cell r="C40" t="str">
            <v>Hóa chất kiểm tra xét nghiệm HBeAg</v>
          </cell>
          <cell r="D40" t="str">
            <v>Hóa chất kiểm chuẩn xét nghiệm HBeAg bằng phương pháp miễn dịch điện hóa phát quang, thành phần bao gồm 08 cặp chứng âm, chứng dương như sau:
▪ 8 chai, mỗi chai chứa ≥1.3 mL huyết thanh chứng. Huyết thanh người, âm tính với HBeAg; chất bảo quản.
▪ 8 chai, mỗi chai chứa ≥1.3 mL huyết thanh chứng HBeAg (E. coli, rDNA) khoảng 2.5 IU/mL trong đệm HEPESa), pH ≥7.4; chất bảo quản.</v>
          </cell>
          <cell r="E40" t="str">
            <v>16 x 1.3 ml</v>
          </cell>
          <cell r="F40" t="str">
            <v>Hộp</v>
          </cell>
          <cell r="I40">
            <v>4</v>
          </cell>
          <cell r="J40">
            <v>4</v>
          </cell>
          <cell r="K40">
            <v>4</v>
          </cell>
          <cell r="L40">
            <v>4</v>
          </cell>
          <cell r="M40">
            <v>0</v>
          </cell>
          <cell r="N40">
            <v>1223775</v>
          </cell>
          <cell r="O40">
            <v>4895100</v>
          </cell>
        </row>
        <row r="41">
          <cell r="B41">
            <v>36</v>
          </cell>
          <cell r="C41" t="str">
            <v>Hóa chất xét nghiệm HBeAg</v>
          </cell>
          <cell r="D41" t="str">
            <v>Sử dụng cho xét nghiệm thuộc phương pháp miễn dịch điện hóa phát quang. Gồm bộ thuốc thử chính cho xét nghiệm  HBeAg, mẫu chuẩn âm tính, mẫu chuẩn dương tính có thành phần sau:
- 1 chai: Vi hạt phủ Streptavidin ≥0.72 mg/mL; chất bảo quản.
- 1 chai: Kháng thể đơn dòng kháng HBeAg đánh dấu biotin ≥0.8 mg/L; đệm TRIS ≥50 mmol/L, pH ≥7.4; chất bảo quản.
- 1 chai: Kháng thể đơn dòng kháng HBeAg đánh dấu phức hợp uthenium ≥ 0.3 mg/L; đệm TRIS ≥50 mmol/L, pH ≥7.4; chất bảo quản.</v>
          </cell>
          <cell r="E41" t="str">
            <v>100 test</v>
          </cell>
          <cell r="F41" t="str">
            <v>Test</v>
          </cell>
          <cell r="I41">
            <v>6468</v>
          </cell>
          <cell r="J41">
            <v>500</v>
          </cell>
          <cell r="K41">
            <v>500</v>
          </cell>
          <cell r="L41">
            <v>2000</v>
          </cell>
          <cell r="M41">
            <v>-1500</v>
          </cell>
          <cell r="N41">
            <v>51399</v>
          </cell>
          <cell r="O41">
            <v>102798000</v>
          </cell>
        </row>
        <row r="42">
          <cell r="B42">
            <v>37</v>
          </cell>
          <cell r="C42" t="str">
            <v>Hóa chất kiểm tra xét nghiệm Anti HBs</v>
          </cell>
          <cell r="D42" t="str">
            <v xml:space="preserve">Hóa chất kiểm chuẩn xét nghiệm Anti HBs bằng phương pháp miễn dịch điện hóa phát quang, thành phần bao gồm 08 cặp chứng âm, chứng dương như sau:
▪ 8 chai, mỗi chai chứa ≥1.3 mL huyết thanh chứng. Huyết thanh người, âm tính với kháng thể kháng HBs; chất bảoquản
▪ 8 chai, mỗi chai chứa ≥1.3 mL huyết thanh chứng. Kháng thể kháng HBs (người) khoảng 100 IU/L trong huyết thanh người; chất bảo quản. </v>
          </cell>
          <cell r="E42" t="str">
            <v>16 x 1.3 ml</v>
          </cell>
          <cell r="F42" t="str">
            <v>Hộp</v>
          </cell>
          <cell r="I42">
            <v>4</v>
          </cell>
          <cell r="J42">
            <v>2</v>
          </cell>
          <cell r="K42">
            <v>2</v>
          </cell>
          <cell r="L42">
            <v>2</v>
          </cell>
          <cell r="M42">
            <v>0</v>
          </cell>
          <cell r="N42">
            <v>1713285</v>
          </cell>
          <cell r="O42">
            <v>3426570</v>
          </cell>
        </row>
        <row r="43">
          <cell r="B43">
            <v>38</v>
          </cell>
          <cell r="C43" t="str">
            <v>Hóa chất xét nghiệm Anti HBs</v>
          </cell>
          <cell r="D43" t="str">
            <v>Sử dụng cho xét nghiệm thuộc phương pháp miễn dịch điện hóa phát quang. Gồm bộ thuốc thử chính cho xét nghiệm Anti HBs, mẫu chuẩn âm tính, mẫu chuẩn dương tính có thành phần sau:
 - 1 chai: Vi hạt phủ streptavidin ≥0.72 mg/mL; chất bảo quản.
 - 1 chai: HBsAg đánh dấu biotin, ≥ 0.5 mg/L; đệm MESb ≥85 mmol/L, pH ≥6.5; chất bảo quản.
 - 1 chai: HBsAg  đánh dấu phức hợp ruthenium ≥ 0.3 mg/L; đệm MES ≥85 mmol/L, pH ≥6.5; chất bảo quản.</v>
          </cell>
          <cell r="E43" t="str">
            <v>100 test</v>
          </cell>
          <cell r="F43" t="str">
            <v>Test</v>
          </cell>
          <cell r="I43">
            <v>1568</v>
          </cell>
          <cell r="J43">
            <v>1000</v>
          </cell>
          <cell r="K43">
            <v>1000</v>
          </cell>
          <cell r="L43">
            <v>1500</v>
          </cell>
          <cell r="M43">
            <v>-500</v>
          </cell>
          <cell r="N43">
            <v>26923</v>
          </cell>
          <cell r="O43">
            <v>40384500</v>
          </cell>
        </row>
        <row r="44">
          <cell r="B44">
            <v>39</v>
          </cell>
          <cell r="C44" t="str">
            <v>Hóa chất kiểm tra xét nghiệm định tính HBsAg</v>
          </cell>
          <cell r="D44" t="str">
            <v>Hóa chất kiểm chuẩn xét nghiệm HBsAg bằng phương pháp miễn dịch điện hóa phát quang, thành phần bao gồm 08 cặp chứng âm, chứng dương như sau:
▪ 8 chai, mỗi chai chứa ≥1.3 mL huyết thanh chứng. Huyết thanh người, âm tính với HBsAg; chất bảo quản
▪ 8 chai, mỗi chai chứa ≥1.3 mL huyết thanh chứng HBsAg (người) khoảng 0.2 IU/mL trong huyết thanh người; chất bảoquản.</v>
          </cell>
          <cell r="E44" t="str">
            <v>16 x 1.3 ml</v>
          </cell>
          <cell r="F44" t="str">
            <v>Hộp</v>
          </cell>
          <cell r="I44">
            <v>7</v>
          </cell>
          <cell r="J44">
            <v>4</v>
          </cell>
          <cell r="K44">
            <v>4</v>
          </cell>
          <cell r="L44">
            <v>4</v>
          </cell>
          <cell r="M44">
            <v>0</v>
          </cell>
          <cell r="N44">
            <v>1713285</v>
          </cell>
          <cell r="O44">
            <v>6853140</v>
          </cell>
        </row>
        <row r="45">
          <cell r="B45">
            <v>40</v>
          </cell>
          <cell r="C45" t="str">
            <v>Hóa chất xét nghiệm định tính HBsAg</v>
          </cell>
          <cell r="D45" t="str">
            <v>Sử dụng cho xét nghiệm thuộc phương pháp miễn dịch điện hóa phát quang. Gồm bộ thuốc thử chính cho xét nghiệm  HBsAg, mẫu chuẩn âm tính, mẫu chuẩn dương tính có thành phần sau:
- 1 chai: Vi hạt phủ streptavidin ≥0.72 mg/mL; chất bảo quản.
- 1 chai: Hai kháng thể đơn dòng đặc hiệu kháng HBsAg ≥ 0.5 mg/L; đệm phosphate ≥100 mmol/L, pH ≥7.5; chất bảo quản.
- 1 chai: Kháng thể đơn dòng kháng HBsAg, kháng thể đa dòng kháng HBsAg đánh dấu phức hợp ruthenium ≥ 1.5 mg/L; đệm phosphate ≥100 mmol/L, pH ≥8.0; chất bảo quản.</v>
          </cell>
          <cell r="E45" t="str">
            <v>100 test</v>
          </cell>
          <cell r="F45" t="str">
            <v>Test</v>
          </cell>
          <cell r="I45">
            <v>16464</v>
          </cell>
          <cell r="J45">
            <v>5000</v>
          </cell>
          <cell r="K45">
            <v>5000</v>
          </cell>
          <cell r="L45">
            <v>8000</v>
          </cell>
          <cell r="M45">
            <v>-3000</v>
          </cell>
          <cell r="N45">
            <v>26923</v>
          </cell>
          <cell r="O45">
            <v>215384000</v>
          </cell>
        </row>
        <row r="46">
          <cell r="B46">
            <v>41</v>
          </cell>
          <cell r="C46" t="str">
            <v>Hóa chất kiểm tra xét nghiệm Anti HCV</v>
          </cell>
          <cell r="D46" t="str">
            <v xml:space="preserve">Hóa chất kiểm chuẩn xét nghiệm Anti HCV bằng phương pháp miễn dịch điện hóa phát quang, thành phần bao gồm 08 cặp chứng âm, chứng dương như sau:
▪ 8 chai, mỗi chai chứa ≥1.3 mL huyết thanh chứng. Huyết thanh người, âm tính với kháng thể kháng HCV; chất bảo quản.
▪ 8 chai, mỗi chai chứa ≥1.3 mL huyết thanh chứng kháng HCV (người) trong huyết thanh người; chất bảo quản.
</v>
          </cell>
          <cell r="E46" t="str">
            <v>16 x 1.3 ml</v>
          </cell>
          <cell r="F46" t="str">
            <v>Hộp</v>
          </cell>
          <cell r="I46">
            <v>5</v>
          </cell>
          <cell r="J46">
            <v>4</v>
          </cell>
          <cell r="K46">
            <v>4</v>
          </cell>
          <cell r="L46">
            <v>4</v>
          </cell>
          <cell r="M46">
            <v>0</v>
          </cell>
          <cell r="N46">
            <v>2325173</v>
          </cell>
          <cell r="O46">
            <v>9300692</v>
          </cell>
        </row>
        <row r="47">
          <cell r="B47">
            <v>42</v>
          </cell>
          <cell r="C47" t="str">
            <v>Hóa chất xét nghiệm Anti HCV</v>
          </cell>
          <cell r="D47" t="str">
            <v>Sử dụng cho xét nghiệm thuộc phương pháp miễn dịch điện hóa phát quang. Gồm bộ thuốc thử chính cho xét nghiệm Anti HCV, mẫu chuẩn âm tính, mẫu chuẩn dương tính có thành phần sau:
- 1 chai: Vi hạt phủ Streptavidin ≥0.72 mg/mL; chất bảo quản.
- 1 chai: Kháng nguyên đặc hiệu HCV đánh dấu biotin, đệm HEPESb), pH ≥7.4; chất bảo quản.
- 1 chai: Kháng nguyên đặc hiệu HCV đánh dấu phức hợp ruthenium ≥ 0.3 mg/L, đệm HEPES, pH ≥7.4; chất bảo quản.</v>
          </cell>
          <cell r="E47" t="str">
            <v>100 test</v>
          </cell>
          <cell r="F47" t="str">
            <v>Test</v>
          </cell>
          <cell r="I47">
            <v>16464</v>
          </cell>
          <cell r="J47">
            <v>5000</v>
          </cell>
          <cell r="K47">
            <v>5000</v>
          </cell>
          <cell r="L47">
            <v>8000</v>
          </cell>
          <cell r="M47">
            <v>-3000</v>
          </cell>
          <cell r="N47">
            <v>75874</v>
          </cell>
          <cell r="O47">
            <v>606992000</v>
          </cell>
        </row>
        <row r="48">
          <cell r="B48">
            <v>43</v>
          </cell>
          <cell r="C48" t="str">
            <v>Hóa chất kiểm tra xét nghiệm HIV</v>
          </cell>
          <cell r="D48" t="str">
            <v>Hóa chất kiểm chuẩn xét nghiệm HIV  bằng phương pháp miễn dịch điện hóa phát quang, gồm:
▪ 2 chai, mỗi chai ≥2.0 mL huyết thanh chứng Huyết thanh người, âm tính với HIV (kháng nguyên và kháng thể); chất bảo quản.
▪ 2 chai, mỗi chai ≥2.0 mL huyết thanh chứng Huyết thanh người, dương tính với kháng thể kháng HIV; chất bảo quản.
▪ 2 chai, mỗi chai ≥2.0 mL huyết thanh chứng Kháng nguyên HIV p24 (E. coli, rDNA) trong huyết thanh người; chất bảo quản.</v>
          </cell>
          <cell r="E48" t="str">
            <v>6 x 2.0 ml</v>
          </cell>
          <cell r="F48" t="str">
            <v>Hộp</v>
          </cell>
          <cell r="I48">
            <v>8</v>
          </cell>
          <cell r="J48">
            <v>4</v>
          </cell>
          <cell r="K48">
            <v>4</v>
          </cell>
          <cell r="L48">
            <v>4</v>
          </cell>
          <cell r="M48">
            <v>0</v>
          </cell>
          <cell r="N48">
            <v>3732514</v>
          </cell>
          <cell r="O48">
            <v>14930056</v>
          </cell>
        </row>
        <row r="49">
          <cell r="B49">
            <v>44</v>
          </cell>
          <cell r="C49" t="str">
            <v>Hóa chất xét nghiệm HIV</v>
          </cell>
          <cell r="D49" t="str">
            <v>Sử dụng cho xét nghiệm thuộc phương pháp miễn dịch điện hóa phát quang. Gồm bộ thuốc thử chính cho xét nghiệm HIVCOMPT, mẫu chuẩn âm tính, mẫu chuẩn dương tính có thành phần sau:
- 1 chai: Vi hạt phủ Streptavidin ≥0.72 mg/mL; chất bảo quản.
- 1 chai: Kháng thể đơn dòng kháng p24 đánh dấu biotin, kháng nguyên tái tổ hợp đặc hiệu HIV‑1/‑2 đánh dấu biotin, peptide đặc hiệu HIV‑1/‑2 đánh dấu biotin ≥ 1.3 mg/L; đệm TRIS ≥50 mmol/L, pH ≥7.5; chất bảo quản.
- 1 chai: Kháng thể đơn dòng kháng p24 , kháng nguyên tái tổ hợp đặc hiệu HIV‑1/‑2, peptide đặc hiệu HIV‑1/‑2 đánh dấu phức hợp ruthenium ≥ 1.5 mg/L; đệm TRIS ≥50 mmol/L, pH ≥7.5; chất bảo quản.</v>
          </cell>
          <cell r="E49" t="str">
            <v>100 test</v>
          </cell>
          <cell r="F49" t="str">
            <v>Test</v>
          </cell>
          <cell r="I49">
            <v>14112</v>
          </cell>
          <cell r="J49">
            <v>9000</v>
          </cell>
          <cell r="K49">
            <v>9000</v>
          </cell>
          <cell r="L49">
            <v>10000</v>
          </cell>
          <cell r="M49">
            <v>-1000</v>
          </cell>
          <cell r="N49">
            <v>42000</v>
          </cell>
          <cell r="O49">
            <v>420000000</v>
          </cell>
        </row>
        <row r="50">
          <cell r="B50">
            <v>45</v>
          </cell>
          <cell r="C50" t="str">
            <v>Cup phản ứng</v>
          </cell>
          <cell r="D50" t="str">
            <v>Cốc bằng nhựa để đựng mẫu. Sử dụng cho xét nghiệm thuộc phương pháp miễn dịch điện hóa phát quang. Hộp ≥3.600 cốc</v>
          </cell>
          <cell r="E50" t="str">
            <v>60 x 60 cái</v>
          </cell>
          <cell r="F50" t="str">
            <v>Hộp</v>
          </cell>
          <cell r="I50">
            <v>7</v>
          </cell>
          <cell r="J50">
            <v>30</v>
          </cell>
          <cell r="K50">
            <v>30</v>
          </cell>
          <cell r="L50">
            <v>30</v>
          </cell>
          <cell r="M50">
            <v>0</v>
          </cell>
          <cell r="N50">
            <v>1603145</v>
          </cell>
          <cell r="O50">
            <v>48094350</v>
          </cell>
        </row>
        <row r="51">
          <cell r="B51">
            <v>46</v>
          </cell>
          <cell r="C51" t="str">
            <v>Đầu côn hút mẫu</v>
          </cell>
          <cell r="D51" t="str">
            <v>Đầu côn bằng nhựa để hút mẫu. Sử dụng cho xét nghiệm thuộc phương pháp miễn dịch điện hóa phát quang. Hộp ≥ 3.600 cái</v>
          </cell>
          <cell r="E51" t="str">
            <v>30 x 120 cái</v>
          </cell>
          <cell r="F51" t="str">
            <v>Hộp</v>
          </cell>
          <cell r="I51">
            <v>20</v>
          </cell>
          <cell r="J51">
            <v>50</v>
          </cell>
          <cell r="K51">
            <v>50</v>
          </cell>
          <cell r="L51">
            <v>50</v>
          </cell>
          <cell r="M51">
            <v>0</v>
          </cell>
          <cell r="N51">
            <v>1603145</v>
          </cell>
          <cell r="O51">
            <v>80157250</v>
          </cell>
        </row>
        <row r="52">
          <cell r="B52">
            <v>47</v>
          </cell>
          <cell r="C52" t="str">
            <v>Dung dịch chất phụ gia</v>
          </cell>
          <cell r="D52" t="str">
            <v>Dung dịch phụ trợ cho vào thùng chứa nước cất trên máy miễn dịch điện hóa phát quang, làm tăng công đoạn rửa giữa các lần hút, cần thiết cho tất cả các xét nghiệm miễn dịch. Thành phần: 2-methyl-2H-isothiazol-3-one, phụ gia. Hộp ≥ 500ml</v>
          </cell>
          <cell r="E52" t="str">
            <v>500 ml</v>
          </cell>
          <cell r="F52" t="str">
            <v>Hộp</v>
          </cell>
          <cell r="I52">
            <v>3</v>
          </cell>
          <cell r="J52">
            <v>35</v>
          </cell>
          <cell r="K52">
            <v>35</v>
          </cell>
          <cell r="L52">
            <v>35</v>
          </cell>
          <cell r="M52">
            <v>0</v>
          </cell>
          <cell r="N52">
            <v>1369404</v>
          </cell>
          <cell r="O52">
            <v>47929140</v>
          </cell>
        </row>
        <row r="53">
          <cell r="B53">
            <v>48</v>
          </cell>
          <cell r="C53" t="str">
            <v>Dung dịch phản ứng hệ thống</v>
          </cell>
          <cell r="D53" t="str">
            <v>Dung dịch phản ứng hệ thống dùng để phát tín hiệu điện hóa cho xét nghiệm miễn dịch điện hóa phát quang.
Thành phần: Đệm phosphate ≥300 mmol/L; tripropylamine ≥180 mmol/L; chất tẩy ≤ 0.1 %; chất bảo quản;  pH ≥6.8. Hộp ≥ 6 lọ x 380ml</v>
          </cell>
          <cell r="E53" t="str">
            <v>6 x 380 ml</v>
          </cell>
          <cell r="F53" t="str">
            <v>Hộp</v>
          </cell>
          <cell r="I53">
            <v>94</v>
          </cell>
          <cell r="J53">
            <v>80</v>
          </cell>
          <cell r="K53">
            <v>80</v>
          </cell>
          <cell r="L53">
            <v>80</v>
          </cell>
          <cell r="M53">
            <v>0</v>
          </cell>
          <cell r="N53">
            <v>1712061</v>
          </cell>
          <cell r="O53">
            <v>136964880</v>
          </cell>
        </row>
        <row r="54">
          <cell r="B54">
            <v>49</v>
          </cell>
          <cell r="C54" t="str">
            <v>Hóa chất rửa hệ thống của máy xét nghiệm miễn dịch</v>
          </cell>
          <cell r="D54" t="str">
            <v>Dung dịch hệ thống để làm sạch bộ phận phát hiện của máy phân tích xét nghiệm miễn dịch điện hóa phát quang: làm sạch hệ thống ống và tế bào điện cực sau mỗi lần đo và bảo quản điện cực.
Thành phần: KOH ≥176 mmol/L (tương  ứng  với  pH ≥13.2);  chất tẩy ≤ 1 %. Hộp ≥ 6 lọ 380ml</v>
          </cell>
          <cell r="E54" t="str">
            <v>6 x 380 ml</v>
          </cell>
          <cell r="F54" t="str">
            <v>Hộp</v>
          </cell>
          <cell r="I54">
            <v>94</v>
          </cell>
          <cell r="J54">
            <v>80</v>
          </cell>
          <cell r="K54">
            <v>80</v>
          </cell>
          <cell r="L54">
            <v>80</v>
          </cell>
          <cell r="M54">
            <v>0</v>
          </cell>
          <cell r="N54">
            <v>1712061</v>
          </cell>
          <cell r="O54">
            <v>136964880</v>
          </cell>
        </row>
        <row r="55">
          <cell r="B55">
            <v>50</v>
          </cell>
          <cell r="C55" t="str">
            <v>Hóa chất xét nghiệm PCT</v>
          </cell>
          <cell r="D55" t="str">
            <v>Sử dụng cho xét nghiệm thuộc phương pháp miễn dịch điện hóa phát quang. Gồm bộ thuốc thử chính cho xét nghiệm PCT (Procalcitonin), mẫu chuẩn, chứng chuẩn có thành phần sau:
- 1 chai: Vi hạt phủ Streptavidin ≥0.72 mg/mL; chất bảo quản.
- 1 chai: Kháng thể đơn dòng kháng PCT đánh dấu biotin  ≥2.0 µg/mL; đệm phosphate ≥95 mmol/L, pH ≥7.5; chất bảo quản.
- 1 chai: Kháng thể đơn dòng kháng PCT đánh dấu phức hợp ruthenium ≥5.6 µg/mL; đệm phosphate ≥95 mmol/L, pH ≥7.5; chất bảo quản.</v>
          </cell>
          <cell r="E55" t="str">
            <v>100 test</v>
          </cell>
          <cell r="F55" t="str">
            <v>Test</v>
          </cell>
          <cell r="I55">
            <v>10290</v>
          </cell>
          <cell r="J55">
            <v>2000</v>
          </cell>
          <cell r="K55">
            <v>2000</v>
          </cell>
          <cell r="L55">
            <v>2000</v>
          </cell>
          <cell r="M55">
            <v>0</v>
          </cell>
          <cell r="N55">
            <v>195804</v>
          </cell>
          <cell r="O55">
            <v>391608000</v>
          </cell>
        </row>
        <row r="56">
          <cell r="B56">
            <v>51</v>
          </cell>
          <cell r="C56" t="str">
            <v>Môi trường Blood Agar Base</v>
          </cell>
          <cell r="D56" t="str">
            <v>Môi trường đa năng không chọn lọc được dùng để tăng sinh các vi khuẩn gây bệnh và không gây bệnh. Có thể bổ sung máu hoặc huyết thanh. 
Khi bổ sung huyết thanh và yếu tố tăng trưởng, môi trường có thể được dùng để nuôi cấy các loài vi sinh vật khó mọc.
Môi trường dạng bột
Thành phần:  'Lab-lemco' powder, Peptone Neutralised, Sodium chloride, agar
pH: 7.3 ± 0.2
Bảo quản: 10-30°C
- Đáp ứng tiêu chuẩn ISO, FDA hoặc tương đương</v>
          </cell>
          <cell r="E56" t="str">
            <v>Hộp/500g</v>
          </cell>
          <cell r="F56" t="str">
            <v>gam</v>
          </cell>
          <cell r="I56">
            <v>5390</v>
          </cell>
          <cell r="J56">
            <v>10000</v>
          </cell>
          <cell r="K56">
            <v>10000</v>
          </cell>
          <cell r="L56">
            <v>10000</v>
          </cell>
          <cell r="M56">
            <v>0</v>
          </cell>
          <cell r="N56">
            <v>1840</v>
          </cell>
          <cell r="O56">
            <v>18400000</v>
          </cell>
        </row>
        <row r="57">
          <cell r="B57">
            <v>52</v>
          </cell>
          <cell r="C57" t="str">
            <v>Test nhanh phát hiện kháng nguyên bề mặt viêm gan B thế hệ thứ 2</v>
          </cell>
          <cell r="D57" t="str">
            <v>Phát hiện định tính kháng nguyên HBsAg trong mẫu huyết thanh, huyết tương người, phù hợp để sử dụng trên mẫu phụ nữ mang thai. Dạng khay.
- Độ nhạy: 100%; Độ đặc hiệu: 100% 
- Thời gian trả kết quả: 20 phút
- Ngưỡng phát hiện: 1 ng/ml;
- Nhiệt độ bảo quản: 1 – 30 °C
- Không có phản ứng chéo với các mẫu HCV, HAV, CMV, EBV, Parvovirus, HIV, VZV, Syphilis, Rubella, HTLV và HSV.
- Đạt tiêu chuẩn: ISO</v>
          </cell>
          <cell r="E57" t="str">
            <v>25 test/Hộp</v>
          </cell>
          <cell r="F57" t="str">
            <v>Test</v>
          </cell>
          <cell r="I57">
            <v>9800</v>
          </cell>
          <cell r="J57">
            <v>5000</v>
          </cell>
          <cell r="K57">
            <v>5000</v>
          </cell>
          <cell r="L57">
            <v>10000</v>
          </cell>
          <cell r="M57">
            <v>-5000</v>
          </cell>
          <cell r="N57">
            <v>17430</v>
          </cell>
          <cell r="O57">
            <v>174300000</v>
          </cell>
        </row>
        <row r="58">
          <cell r="B58">
            <v>53</v>
          </cell>
          <cell r="C58" t="str">
            <v>Test phát hiện kháng thể IgM/IgG của virus Dengue</v>
          </cell>
          <cell r="D58" t="str">
            <v>Phát hiện các kháng thể đặc hiệu IgM, IgG của virus sốt xuất huyết.
 Độ nhạy: ≥97%, độ đặc hiệu ≥99% (so sánh với phương pháp  ELISA).
 Thời gian đọc kết quả ≥ 15 phút. 
 Mẫu: Huyết thanh, huyết tương, máu toàn phần.
 Bảo quản: từ 2-30 độ C
 Hạn dùng 18 tháng kể từ ngày sản xuất.</v>
          </cell>
          <cell r="E58" t="str">
            <v>25 test/kit</v>
          </cell>
          <cell r="F58" t="str">
            <v>Test</v>
          </cell>
          <cell r="I58">
            <v>1176</v>
          </cell>
          <cell r="J58">
            <v>5000</v>
          </cell>
          <cell r="K58">
            <v>5000</v>
          </cell>
          <cell r="L58">
            <v>2000</v>
          </cell>
          <cell r="M58">
            <v>3000</v>
          </cell>
          <cell r="N58">
            <v>84000</v>
          </cell>
          <cell r="O58">
            <v>168000000</v>
          </cell>
        </row>
        <row r="59">
          <cell r="B59">
            <v>54</v>
          </cell>
          <cell r="C59" t="str">
            <v>Test nhanh phát hiện kháng thể kháng HIV 1/2</v>
          </cell>
          <cell r="D59" t="str">
            <v>Phát hiện các kháng thể (IgG, IgM, IgA) đặc hiệu với virus HIV-1 gồm type phụ O và HIV-2 trong mẫu huyết thanh, huyết tương và máu toàn phần.  
- Nhạy với IgM trong giai đoạn nhiễm bệnh sớm
- Độ nhạy: 100%; Độ đặc hiệu ≥ 99%. 
- Dạng khay hoặc thanh (không phải dạng que) có vị trí ghi mã bệnh phẩm. 
- Thời gian đọc kết quả từ 15 đến 60 phút sau khi nhỏ mẫu. 
- Nằm trong danh mục sinh phẩm thứ nhất theo khuyến cáo xét nghiệm HIV khẳng định của Viện Vệ sinh dịch tễ Trung ương
- Tiêu chuẩn: ISO</v>
          </cell>
          <cell r="E59" t="str">
            <v>Hộp 25 test</v>
          </cell>
          <cell r="F59" t="str">
            <v>Test</v>
          </cell>
          <cell r="I59">
            <v>10000</v>
          </cell>
          <cell r="J59">
            <v>15000</v>
          </cell>
          <cell r="K59">
            <v>15000</v>
          </cell>
          <cell r="L59">
            <v>20000</v>
          </cell>
          <cell r="M59">
            <v>-5000</v>
          </cell>
          <cell r="N59">
            <v>32550</v>
          </cell>
          <cell r="O59">
            <v>651000000</v>
          </cell>
        </row>
        <row r="60">
          <cell r="B60">
            <v>55</v>
          </cell>
          <cell r="C60" t="str">
            <v>Test phát hiện kháng thể viêm gan C</v>
          </cell>
          <cell r="D60" t="str">
            <v>- Phát hiện kháng thể đặc hiệu kháng HCV trong mẫu huyết thanh, huyết tương, máu toàn phần người. 
- Độ nhạy: ≥ 99%; Độ đặc hiệu: ≥ 97%
- Không có phản ứng chéo với các mẫu Kháng thể HBs, CMV, HIV, Giang mai, Xoắn khuẩn Borrelia burgdorferi, EBV, HTLV, Ký sinh trùng Toxoplasma, Chlamydia, HBsAg, Cúm, Trypanosoma cruzi I /II.
- Thời gian trả kết quả: 5 – 20 phút
- Nhiệt độ bảo quản: 1 – 30 °C
- Dạng khay hoặc thanh (không phải dạng que), có vị trí ghi mã bệnh phẩm
- Đạt tiêu chuẩn ISO</v>
          </cell>
          <cell r="E60" t="str">
            <v>Hộp 25 test</v>
          </cell>
          <cell r="F60" t="str">
            <v>Test</v>
          </cell>
          <cell r="I60">
            <v>9800</v>
          </cell>
          <cell r="J60">
            <v>15000</v>
          </cell>
          <cell r="K60">
            <v>15000</v>
          </cell>
          <cell r="L60">
            <v>10000</v>
          </cell>
          <cell r="M60">
            <v>5000</v>
          </cell>
          <cell r="N60">
            <v>28560</v>
          </cell>
          <cell r="O60">
            <v>285600000</v>
          </cell>
        </row>
        <row r="61">
          <cell r="B61">
            <v>56</v>
          </cell>
          <cell r="C61" t="str">
            <v>Test nhanh phát hiện tất cả kháng thể IgG, IgM, IgA kháng khuẩn giang mai</v>
          </cell>
          <cell r="D61" t="str">
            <v>Xét nghiệm miễn dịch sắc ký dùng để phát hiện định tính kháng thể IgG, IgA, IgM kháng vi khuẩn giang mai (Treponema palidum) trong máu toàn phần, huyết thanh hoặc huyết tương.
- Hoạt chất chính: Các kháng nguyên Tp tái tổ hợp 
- Dễ dàng sử dụng (thời gian đọc kết quả xét nghiệm: 0-20 phút).
- Độ nhạy: ≥ 99%,
- Độ đặc hiệu: ≥ 99%,
- Dạng khay thử (không phải dạng que), có vị trí ghi mã bệnh phẩm, trên thanh xét nghiệm ghi rõ kí hiệu vạch chứng, vach mẫu bệnh phẩm.
- Nhiệt độ bảo quản: 2-30 độ C
- Tiêu chuẩn ISO, CE</v>
          </cell>
          <cell r="E61" t="str">
            <v>50
test/hộp</v>
          </cell>
          <cell r="F61" t="str">
            <v>Test</v>
          </cell>
          <cell r="I61">
            <v>431</v>
          </cell>
          <cell r="J61">
            <v>1800</v>
          </cell>
          <cell r="K61">
            <v>1800</v>
          </cell>
          <cell r="L61">
            <v>1800</v>
          </cell>
          <cell r="M61">
            <v>0</v>
          </cell>
          <cell r="N61">
            <v>4950</v>
          </cell>
          <cell r="O61">
            <v>8910000</v>
          </cell>
        </row>
        <row r="62">
          <cell r="B62">
            <v>57</v>
          </cell>
          <cell r="C62" t="str">
            <v>Test nhanh phát hiện kháng nguyên Virus SARS CoV - 2</v>
          </cell>
          <cell r="D62" t="str">
            <v>Xét nghiệm định tính phát hiện nhanh kháng nguyên Virus SARS CoV - 2 trong mẫu ngoáy dịch tỵ hầu hoặc mẫu ngoáy dịch mũi của người.</v>
          </cell>
          <cell r="E62" t="str">
            <v>25 test/Hộp</v>
          </cell>
          <cell r="F62" t="str">
            <v>Test</v>
          </cell>
          <cell r="I62">
            <v>1960</v>
          </cell>
          <cell r="J62">
            <v>2000</v>
          </cell>
          <cell r="K62">
            <v>2000</v>
          </cell>
          <cell r="L62">
            <v>2000</v>
          </cell>
          <cell r="M62">
            <v>0</v>
          </cell>
          <cell r="N62">
            <v>35000</v>
          </cell>
          <cell r="O62">
            <v>70000000</v>
          </cell>
        </row>
        <row r="63">
          <cell r="B63">
            <v>58</v>
          </cell>
          <cell r="C63" t="str">
            <v>Vancomycin 30µg</v>
          </cell>
          <cell r="D63" t="str">
            <v>Thử nghiệm kháng sinh đồ. Khoanh giấy được in một mã nhận dạng thích hợp dạng chữ hoặc số và được tẩm một lượng kháng sinh chính xác
 Đạt tiêu chuẩn ISO 13485 hoặc tương đương</v>
          </cell>
          <cell r="E63" t="str">
            <v>Hộp/5 x 50 khoanh</v>
          </cell>
          <cell r="F63" t="str">
            <v>Khoanh</v>
          </cell>
          <cell r="J63">
            <v>250</v>
          </cell>
          <cell r="K63">
            <v>250</v>
          </cell>
          <cell r="L63">
            <v>250</v>
          </cell>
          <cell r="M63">
            <v>0</v>
          </cell>
          <cell r="N63">
            <v>2080</v>
          </cell>
          <cell r="O63">
            <v>520000</v>
          </cell>
        </row>
        <row r="64">
          <cell r="B64">
            <v>59</v>
          </cell>
          <cell r="C64" t="str">
            <v>Ticarcillin 75µg</v>
          </cell>
          <cell r="D64" t="str">
            <v>Thử nghiệm kháng sinh đồ, khoanh giấy được in một mã nhận dạng thích hợp dạng chữ hoặc số và được tẩm một lượng kháng sinh chính xác
 Đạt tiêu chuẩn ISO 13485 hoặc tương đương</v>
          </cell>
          <cell r="E64" t="str">
            <v>Hộp/5 x 50 khoanh</v>
          </cell>
          <cell r="F64" t="str">
            <v>Khoanh</v>
          </cell>
          <cell r="J64">
            <v>250</v>
          </cell>
          <cell r="K64">
            <v>250</v>
          </cell>
          <cell r="L64">
            <v>250</v>
          </cell>
          <cell r="M64">
            <v>0</v>
          </cell>
          <cell r="N64">
            <v>2680</v>
          </cell>
          <cell r="O64">
            <v>670000</v>
          </cell>
        </row>
        <row r="65">
          <cell r="B65">
            <v>60</v>
          </cell>
          <cell r="C65" t="str">
            <v>Thạch Yeast Extract Agar</v>
          </cell>
          <cell r="D65" t="str">
            <v>Một loại thạch dinh dưỡng dùng để đếm số lượng sinh vật trong nước.
Thành phần: Yeast extract, Peptone, Agar
 pH: 7,2 ± 0,2
 Đạt tiêu chuẩn ISO 13485</v>
          </cell>
          <cell r="E65" t="str">
            <v>Hộp/500g</v>
          </cell>
          <cell r="F65" t="str">
            <v>Gam</v>
          </cell>
          <cell r="J65">
            <v>1000</v>
          </cell>
          <cell r="K65">
            <v>1000</v>
          </cell>
          <cell r="L65">
            <v>500</v>
          </cell>
          <cell r="M65">
            <v>500</v>
          </cell>
          <cell r="N65">
            <v>17840</v>
          </cell>
          <cell r="O65">
            <v>8920000</v>
          </cell>
        </row>
        <row r="66">
          <cell r="B66">
            <v>61</v>
          </cell>
          <cell r="C66" t="str">
            <v>Piperacillin + tazobactam (100/10µg )</v>
          </cell>
          <cell r="D66" t="str">
            <v>Thử nghiệm kháng sinh đồ. Khoanh giấy được in một mã nhận dạng thích hợp dạng chữ hoặc số và được tẩm một lượng kháng sinh chính xác
Đạt tiêu chuẩn ISO 13485 hoặc tương đương</v>
          </cell>
          <cell r="E66" t="str">
            <v>Hộp/5 x 50 khoanh</v>
          </cell>
          <cell r="F66" t="str">
            <v>Khoanh</v>
          </cell>
          <cell r="J66">
            <v>250</v>
          </cell>
          <cell r="K66">
            <v>250</v>
          </cell>
          <cell r="L66">
            <v>250</v>
          </cell>
          <cell r="M66">
            <v>0</v>
          </cell>
          <cell r="N66">
            <v>2120</v>
          </cell>
          <cell r="O66">
            <v>530000</v>
          </cell>
        </row>
        <row r="67">
          <cell r="B67">
            <v>62</v>
          </cell>
          <cell r="C67" t="str">
            <v>Penicilin 10 units</v>
          </cell>
          <cell r="D67" t="str">
            <v>Thử nghiệm kháng sinh đồ, khoanh giấy được in một mã nhận dạng thích hợp dạng chữ hoặc số và được tẩm một lượng kháng sinh chính xác
Đạt tiêu chuẩn ISO 13485 hoặc tương đương</v>
          </cell>
          <cell r="E67" t="str">
            <v>Hộp/5 x 50 khoanh</v>
          </cell>
          <cell r="F67" t="str">
            <v>Khoanh</v>
          </cell>
          <cell r="J67">
            <v>250</v>
          </cell>
          <cell r="K67">
            <v>250</v>
          </cell>
          <cell r="L67">
            <v>250</v>
          </cell>
          <cell r="M67">
            <v>0</v>
          </cell>
          <cell r="N67">
            <v>1800</v>
          </cell>
          <cell r="O67">
            <v>450000</v>
          </cell>
        </row>
        <row r="68">
          <cell r="B68">
            <v>63</v>
          </cell>
          <cell r="C68" t="str">
            <v>Oxacillin 1µg</v>
          </cell>
          <cell r="D68" t="str">
            <v>Thử nghiệm kháng sinh đồ. Khoanh giấy được in một mã nhận dạng thích hợp dạng chữ hoặc số và được tẩm một lượng kháng sinh chính xác
 Đạt tiêu chuẩn ISO 13485 hoặc tương đương</v>
          </cell>
          <cell r="E68" t="str">
            <v>Hộp/5 x 50 khoanh</v>
          </cell>
          <cell r="F68" t="str">
            <v>Khoanh</v>
          </cell>
          <cell r="J68">
            <v>250</v>
          </cell>
          <cell r="K68">
            <v>250</v>
          </cell>
          <cell r="L68">
            <v>250</v>
          </cell>
          <cell r="M68">
            <v>0</v>
          </cell>
          <cell r="N68">
            <v>2080</v>
          </cell>
          <cell r="O68">
            <v>520000</v>
          </cell>
        </row>
        <row r="69">
          <cell r="B69">
            <v>64</v>
          </cell>
          <cell r="C69" t="str">
            <v>Ofloxacin 5µg</v>
          </cell>
          <cell r="D69" t="str">
            <v>Thử nghiệm kháng sinh đồ. Khoanh giấy được in một mã nhận dạng thích hợp dạng chữ hoặc số và được tẩm một lượng kháng sinh chính xác
Đạt tiêu chuẩn ISO 13485 hoặc tương đương</v>
          </cell>
          <cell r="E69" t="str">
            <v>Hộp/5 x 50 khoanh</v>
          </cell>
          <cell r="F69" t="str">
            <v>Khoanh</v>
          </cell>
          <cell r="J69">
            <v>250</v>
          </cell>
          <cell r="K69">
            <v>250</v>
          </cell>
          <cell r="L69">
            <v>250</v>
          </cell>
          <cell r="M69">
            <v>0</v>
          </cell>
          <cell r="N69">
            <v>1992</v>
          </cell>
          <cell r="O69">
            <v>498000</v>
          </cell>
        </row>
        <row r="70">
          <cell r="B70">
            <v>65</v>
          </cell>
          <cell r="C70" t="str">
            <v>Nước khử khoáng vô trùng</v>
          </cell>
          <cell r="D70" t="str">
            <v>Nước khoáng vô trùng dùng cho xét nghiệm xác định nồng độ ức chế tối thiểu của vi khuẩn bằng phương pháp vi pha loãng
Ống ≥ 5ml</v>
          </cell>
          <cell r="E70" t="str">
            <v>Hộp/100 ống x 5 mL</v>
          </cell>
          <cell r="F70" t="str">
            <v>Ống</v>
          </cell>
          <cell r="J70">
            <v>800</v>
          </cell>
          <cell r="K70">
            <v>800</v>
          </cell>
          <cell r="L70">
            <v>400</v>
          </cell>
          <cell r="M70">
            <v>400</v>
          </cell>
          <cell r="N70">
            <v>27800</v>
          </cell>
          <cell r="O70">
            <v>11120000</v>
          </cell>
        </row>
        <row r="71">
          <cell r="B71">
            <v>66</v>
          </cell>
          <cell r="C71" t="str">
            <v>Norfloxacin 10µg</v>
          </cell>
          <cell r="D71" t="str">
            <v>Thử nghiệm kháng sinh đồ. Khoanh giấy được in một mã nhận dạng thích hợp dạng chữ hoặc số và được tẩm một lượng kháng sinh chính xác
Đạt tiêu chuẩn ISO 13485 hoặc tương đương</v>
          </cell>
          <cell r="E71" t="str">
            <v>Hộp/5 x 50 khoanh</v>
          </cell>
          <cell r="F71" t="str">
            <v>Khoanh</v>
          </cell>
          <cell r="J71">
            <v>250</v>
          </cell>
          <cell r="K71">
            <v>250</v>
          </cell>
          <cell r="L71">
            <v>250</v>
          </cell>
          <cell r="M71">
            <v>0</v>
          </cell>
          <cell r="N71">
            <v>1800</v>
          </cell>
          <cell r="O71">
            <v>450000</v>
          </cell>
        </row>
        <row r="72">
          <cell r="B72">
            <v>67</v>
          </cell>
          <cell r="C72" t="str">
            <v>Netilmicin 30µg</v>
          </cell>
          <cell r="D72" t="str">
            <v>Thử nghiệm kháng sinh đồ. Khoanh giấy được in một mã nhận dạng thích hợp dạng chữ hoặc số và được tẩm một lượng kháng sinh chính xác
Đạt tiêu chuẩn ISO 13485 hoặc tương đương</v>
          </cell>
          <cell r="E72" t="str">
            <v>Hộp/5 x 50 khoanh</v>
          </cell>
          <cell r="F72" t="str">
            <v>Khoanh</v>
          </cell>
          <cell r="J72">
            <v>250</v>
          </cell>
          <cell r="K72">
            <v>250</v>
          </cell>
          <cell r="L72">
            <v>250</v>
          </cell>
          <cell r="M72">
            <v>0</v>
          </cell>
          <cell r="N72">
            <v>2120</v>
          </cell>
          <cell r="O72">
            <v>530000</v>
          </cell>
        </row>
        <row r="73">
          <cell r="B73">
            <v>68</v>
          </cell>
          <cell r="C73" t="str">
            <v>Môi trường Tryptone Soya Broth</v>
          </cell>
          <cell r="D73" t="str">
            <v>Môi trường đa năng giàu chất dinh dưỡng cho sự phát triển của vi khuẩn và nấm
Môi trường dạng bột mịn
Thành phần: Pancreatic digest of casein, Enzymatic digest of soya bean, Sodium chloride, Dipotassium hydrogen phosphate, Glucose
 pH 7.3 ± 0.2 tại 25°C</v>
          </cell>
          <cell r="E73" t="str">
            <v>Hộp/500g</v>
          </cell>
          <cell r="F73" t="str">
            <v>gam</v>
          </cell>
          <cell r="J73">
            <v>2000</v>
          </cell>
          <cell r="K73">
            <v>2000</v>
          </cell>
          <cell r="L73">
            <v>2000</v>
          </cell>
          <cell r="M73">
            <v>0</v>
          </cell>
          <cell r="N73">
            <v>2420</v>
          </cell>
          <cell r="O73">
            <v>4840000</v>
          </cell>
        </row>
        <row r="74">
          <cell r="B74">
            <v>69</v>
          </cell>
          <cell r="C74" t="str">
            <v>Môi trường Mueller-Hinton agar</v>
          </cell>
          <cell r="D74" t="str">
            <v>Môi trường tiêu chuẩn dùng để xét nghiệm nhạy cảm kháng sinh/ kháng sinh đồ. Thành phần bao gồm: Casein hydrolysate, dịch chiết từ thịt bò, tinh bột, bột thạch, pH cuối ở 25°C: 7.3 ± 0.1</v>
          </cell>
          <cell r="E74" t="str">
            <v>500g/ Chai</v>
          </cell>
          <cell r="F74" t="str">
            <v>gam</v>
          </cell>
          <cell r="J74">
            <v>2500</v>
          </cell>
          <cell r="K74">
            <v>2500</v>
          </cell>
          <cell r="L74">
            <v>2500</v>
          </cell>
          <cell r="M74">
            <v>0</v>
          </cell>
          <cell r="N74">
            <v>2200</v>
          </cell>
          <cell r="O74">
            <v>5500000</v>
          </cell>
        </row>
        <row r="75">
          <cell r="B75">
            <v>70</v>
          </cell>
          <cell r="C75" t="str">
            <v>Môi trường Macconkey agar</v>
          </cell>
          <cell r="D75" t="str">
            <v>Một môi trường chọn lọc phân biệt đặc biệt giữa coliforms và các vi khuẩn không lên men lactose với sự ức chế của vi khuẩn Gram dương.
Môi trường dạng bột mịn
Thành phần: Peptone, Lactose, Bile salts, Sodium chloride, Neutral red, Crystal violet, Agar
pH: 7.1 ±0.2 tại 25°C</v>
          </cell>
          <cell r="E75" t="str">
            <v>500g/ Chai</v>
          </cell>
          <cell r="F75" t="str">
            <v>gam</v>
          </cell>
          <cell r="J75">
            <v>16000</v>
          </cell>
          <cell r="K75">
            <v>16000</v>
          </cell>
          <cell r="L75">
            <v>13000</v>
          </cell>
          <cell r="M75">
            <v>3000</v>
          </cell>
          <cell r="N75">
            <v>3510</v>
          </cell>
          <cell r="O75">
            <v>45630000</v>
          </cell>
        </row>
        <row r="76">
          <cell r="B76">
            <v>71</v>
          </cell>
          <cell r="C76" t="str">
            <v>Môi trường đông khô Brilliance UTI</v>
          </cell>
          <cell r="D76" t="str">
            <v>Môi trường nuôi cấy sinh màu để định danh và phân biệt tất cả các vi sinh vật chính gây nhiễm trùng đường tiết niệu.
Môi trường dạng bột
Thành phần: Peptone, Chromogenic mix, Agar
pH: 6.8 ± 0.2 tại 25°C</v>
          </cell>
          <cell r="E76" t="str">
            <v>Hộp/400g</v>
          </cell>
          <cell r="F76" t="str">
            <v>gam</v>
          </cell>
          <cell r="J76">
            <v>8000</v>
          </cell>
          <cell r="K76">
            <v>8000</v>
          </cell>
          <cell r="L76">
            <v>14000</v>
          </cell>
          <cell r="M76">
            <v>-6000</v>
          </cell>
          <cell r="N76">
            <v>10325</v>
          </cell>
          <cell r="O76">
            <v>144550000</v>
          </cell>
        </row>
        <row r="77">
          <cell r="B77">
            <v>72</v>
          </cell>
          <cell r="C77" t="str">
            <v>Môi trường định danh Enterobacteriaceae</v>
          </cell>
          <cell r="D77" t="str">
            <v>Môi trường phân biệt Enterobacterales dựa vào việc sản sinh hydrogen sulphide và lên men đường đôi.</v>
          </cell>
          <cell r="E77" t="str">
            <v>500 g</v>
          </cell>
          <cell r="F77" t="str">
            <v>Gam</v>
          </cell>
          <cell r="J77">
            <v>500</v>
          </cell>
          <cell r="K77">
            <v>500</v>
          </cell>
          <cell r="L77">
            <v>500</v>
          </cell>
          <cell r="M77">
            <v>0</v>
          </cell>
          <cell r="N77">
            <v>3340</v>
          </cell>
          <cell r="O77">
            <v>1670000</v>
          </cell>
        </row>
        <row r="78">
          <cell r="B78">
            <v>73</v>
          </cell>
          <cell r="C78" t="str">
            <v>Môi trường Columbia agar base</v>
          </cell>
          <cell r="D78" t="str">
            <v>Môi trường thích hợp nuôi cấy các sinh vật khó mọc, là môi trường lý tưởng để chuẩn bị thạch máu, socola
Môi trường dạng bột
Thành phần: Special peptone, Starch, Sodium chloride, Agar
pH: 7.3 ± 0.2 tại 25°C</v>
          </cell>
          <cell r="E78" t="str">
            <v>Hộp/500g</v>
          </cell>
          <cell r="F78" t="str">
            <v>gam</v>
          </cell>
          <cell r="J78">
            <v>6000</v>
          </cell>
          <cell r="K78">
            <v>6000</v>
          </cell>
          <cell r="L78">
            <v>4000</v>
          </cell>
          <cell r="M78">
            <v>2000</v>
          </cell>
          <cell r="N78">
            <v>3320</v>
          </cell>
          <cell r="O78">
            <v>13280000</v>
          </cell>
        </row>
        <row r="79">
          <cell r="B79">
            <v>74</v>
          </cell>
          <cell r="C79" t="str">
            <v>Môi trường Brain Heart Infusion Broth</v>
          </cell>
          <cell r="D79" t="str">
            <v>Môi trường dinh dưỡng cao dùng cho nuôi cấy Streptococci, Neisseria và những vi khuẩn khó mọc khác.
Môi trường dạng bột mịn
Thành phần (g/l): Brain infusion solids , Beef heart infusion solids, Proteose peptone, Glucose, Sodium chloride, Disodium phosphate,
pH: 7.4 ±0.2 tại 25°C</v>
          </cell>
          <cell r="E79" t="str">
            <v>Hộp/500g</v>
          </cell>
          <cell r="F79" t="str">
            <v>gam</v>
          </cell>
          <cell r="J79">
            <v>2000</v>
          </cell>
          <cell r="K79">
            <v>2000</v>
          </cell>
          <cell r="L79">
            <v>2000</v>
          </cell>
          <cell r="M79">
            <v>0</v>
          </cell>
          <cell r="N79">
            <v>3200</v>
          </cell>
          <cell r="O79">
            <v>6400000</v>
          </cell>
        </row>
        <row r="80">
          <cell r="B80">
            <v>75</v>
          </cell>
          <cell r="C80" t="str">
            <v>Gentamycin 10µg</v>
          </cell>
          <cell r="D80" t="str">
            <v>Thử nghiệm kháng sinh đồ, khoanh giấy được in một mã nhận dạng thích hợp dạng chữ hoặc số và được tẩm một lượng kháng sinh chính xác
Đạt tiêu chuẩn ISO 13485 hoặc tương đương</v>
          </cell>
          <cell r="E80" t="str">
            <v>Hộp/5 x 50 khoanh</v>
          </cell>
          <cell r="F80" t="str">
            <v>Khoanh</v>
          </cell>
          <cell r="J80">
            <v>250</v>
          </cell>
          <cell r="K80">
            <v>250</v>
          </cell>
          <cell r="L80">
            <v>250</v>
          </cell>
          <cell r="M80">
            <v>0</v>
          </cell>
          <cell r="N80">
            <v>1560</v>
          </cell>
          <cell r="O80">
            <v>390000</v>
          </cell>
        </row>
        <row r="81">
          <cell r="B81">
            <v>76</v>
          </cell>
          <cell r="C81" t="str">
            <v>Dung dịch hóa chất để làm phản ứng Oxidase</v>
          </cell>
          <cell r="D81" t="str">
            <v xml:space="preserve">Thuốc thử dùng trong quy trình định tính phát hiện enzyme cytochrome oxidase 
 - Thành phần: N,N,N,N-tetramethyl-1,4-phenylenediamine, Ascorbic Acid, Demineralized Water
</v>
          </cell>
          <cell r="E81" t="str">
            <v>Hộp/50 ống x 0.75 mL</v>
          </cell>
          <cell r="F81" t="str">
            <v>Ống</v>
          </cell>
          <cell r="J81">
            <v>500</v>
          </cell>
          <cell r="K81">
            <v>500</v>
          </cell>
          <cell r="L81">
            <v>500</v>
          </cell>
          <cell r="M81">
            <v>0</v>
          </cell>
          <cell r="N81">
            <v>72400</v>
          </cell>
          <cell r="O81">
            <v>36200000</v>
          </cell>
        </row>
        <row r="82">
          <cell r="B82">
            <v>77</v>
          </cell>
          <cell r="C82" t="str">
            <v>Doxycycline 30µg</v>
          </cell>
          <cell r="D82" t="str">
            <v>Thử nghiệm kháng sinh đồ, khoanh giấy được in một mã nhận dạng thích hợp dạng chữ hoặc số và được tẩm một lượng kháng sinh chính xác
Đạt tiêu chuẩn ISO 13485 hoặc tương đương</v>
          </cell>
          <cell r="E82" t="str">
            <v>Hộp/5 x 50 khoanh</v>
          </cell>
          <cell r="F82" t="str">
            <v>Khoanh</v>
          </cell>
          <cell r="J82">
            <v>250</v>
          </cell>
          <cell r="K82">
            <v>250</v>
          </cell>
          <cell r="L82">
            <v>250</v>
          </cell>
          <cell r="M82">
            <v>0</v>
          </cell>
          <cell r="N82">
            <v>1760</v>
          </cell>
          <cell r="O82">
            <v>440000</v>
          </cell>
        </row>
        <row r="83">
          <cell r="B83">
            <v>78</v>
          </cell>
          <cell r="C83" t="str">
            <v>Clindamycin 2µg</v>
          </cell>
          <cell r="D83" t="str">
            <v>Thử nghiệm kháng sinh đồ, khoanh giấy được in một mã nhận dạng thích hợp dạng chữ hoặc số và được tẩm một lượng kháng sinh chính xác
Đạt tiêu chuẩn ISO 13485 hoặc tương đương</v>
          </cell>
          <cell r="E83" t="str">
            <v>Hộp/5 x 50 khoanh</v>
          </cell>
          <cell r="F83" t="str">
            <v>Khoanh</v>
          </cell>
          <cell r="J83">
            <v>250</v>
          </cell>
          <cell r="K83">
            <v>250</v>
          </cell>
          <cell r="L83">
            <v>250</v>
          </cell>
          <cell r="M83">
            <v>0</v>
          </cell>
          <cell r="N83">
            <v>2120</v>
          </cell>
          <cell r="O83">
            <v>530000</v>
          </cell>
        </row>
        <row r="84">
          <cell r="B84">
            <v>79</v>
          </cell>
          <cell r="C84" t="str">
            <v>Cefuroxime 30µg</v>
          </cell>
          <cell r="D84" t="str">
            <v>Thử nghiệm kháng sinh đồ, khoanh giấy được in một mã nhận dạng thích hợp dạng chữ hoặc số và được tẩm một lượng kháng sinh chính xác
Đạt tiêu chuẩn ISO 13485 hoặc tương đương</v>
          </cell>
          <cell r="E84" t="str">
            <v>Hộp/5 x 50 khoanh</v>
          </cell>
          <cell r="F84" t="str">
            <v>Khoanh</v>
          </cell>
          <cell r="J84">
            <v>250</v>
          </cell>
          <cell r="K84">
            <v>250</v>
          </cell>
          <cell r="L84">
            <v>250</v>
          </cell>
          <cell r="M84">
            <v>0</v>
          </cell>
          <cell r="N84">
            <v>2040</v>
          </cell>
          <cell r="O84">
            <v>510000</v>
          </cell>
        </row>
        <row r="85">
          <cell r="B85">
            <v>80</v>
          </cell>
          <cell r="C85" t="str">
            <v>Cefepime 30µg</v>
          </cell>
          <cell r="D85" t="str">
            <v>Thử nghiệm kháng sinh đồ, khoanh giấy được in một mã nhận dạng thích hợp dạng chữ hoặc số và được tẩm một lượng kháng sinh chính xác
Đạt tiêu chuẩn ISO 13485 hoặc tương đương</v>
          </cell>
          <cell r="E85" t="str">
            <v>Hộp/5 x 50 khoanh</v>
          </cell>
          <cell r="F85" t="str">
            <v>Khoanh</v>
          </cell>
          <cell r="J85">
            <v>250</v>
          </cell>
          <cell r="K85">
            <v>250</v>
          </cell>
          <cell r="L85">
            <v>250</v>
          </cell>
          <cell r="M85">
            <v>0</v>
          </cell>
          <cell r="N85">
            <v>2120</v>
          </cell>
          <cell r="O85">
            <v>530000</v>
          </cell>
        </row>
        <row r="86">
          <cell r="B86">
            <v>81</v>
          </cell>
          <cell r="C86" t="str">
            <v>Bột Skim milk</v>
          </cell>
          <cell r="D86" t="str">
            <v>Sử dụng để tạo môi trường bảo quản vi khuẩn trong thời gian dài</v>
          </cell>
          <cell r="E86" t="str">
            <v>Hộp 500g</v>
          </cell>
          <cell r="F86" t="str">
            <v>gam</v>
          </cell>
          <cell r="J86">
            <v>2000</v>
          </cell>
          <cell r="K86">
            <v>2000</v>
          </cell>
          <cell r="L86">
            <v>2000</v>
          </cell>
          <cell r="M86">
            <v>0</v>
          </cell>
          <cell r="N86">
            <v>2700</v>
          </cell>
          <cell r="O86">
            <v>5400000</v>
          </cell>
        </row>
        <row r="87">
          <cell r="B87">
            <v>82</v>
          </cell>
          <cell r="C87" t="str">
            <v>Aztreonam 30µg</v>
          </cell>
          <cell r="D87" t="str">
            <v>Thử nghiệm kháng sinh đồ. Khoanh giấy được tẩm một lượng kháng sinh chính xác
Đạt tiêu chuẩn ISO 13485 hoặc tương đương</v>
          </cell>
          <cell r="E87" t="str">
            <v>Hộp/5 x 50 khoanh</v>
          </cell>
          <cell r="F87" t="str">
            <v>Khoanh</v>
          </cell>
          <cell r="J87">
            <v>250</v>
          </cell>
          <cell r="K87">
            <v>250</v>
          </cell>
          <cell r="L87">
            <v>250</v>
          </cell>
          <cell r="M87">
            <v>0</v>
          </cell>
          <cell r="N87">
            <v>1940</v>
          </cell>
          <cell r="O87">
            <v>485000</v>
          </cell>
        </row>
        <row r="88">
          <cell r="B88">
            <v>83</v>
          </cell>
          <cell r="C88" t="str">
            <v>Azithromycin 15µg</v>
          </cell>
          <cell r="D88" t="str">
            <v>Thử nghiệm kháng sinh đồ, khoanh giấy được in một mã nhận dạng thích hợp dạng chữ hoặc số và được tẩm một lượng kháng sinh chính xác
Đạt tiêu chuẩn ISO 13485 hoặc tương đương</v>
          </cell>
          <cell r="E88" t="str">
            <v>Hộp/5 x 50 khoanh</v>
          </cell>
          <cell r="F88" t="str">
            <v>Khoanh</v>
          </cell>
          <cell r="J88">
            <v>250</v>
          </cell>
          <cell r="K88">
            <v>250</v>
          </cell>
          <cell r="L88">
            <v>250</v>
          </cell>
          <cell r="M88">
            <v>0</v>
          </cell>
          <cell r="N88">
            <v>2080</v>
          </cell>
          <cell r="O88">
            <v>520000</v>
          </cell>
        </row>
        <row r="89">
          <cell r="B89">
            <v>84</v>
          </cell>
          <cell r="C89" t="str">
            <v>Ampicillin/sulbactam 10/10mg</v>
          </cell>
          <cell r="D89" t="str">
            <v>Thử nghiệm kháng sinh đồ, khoanh giấy được in một mã nhận dạng thích hợp dạng chữ hoặc số và được tẩm một lượng kháng sinh chính xác
Đạt tiêu chuẩn ISO 13485 hoặc tương đương</v>
          </cell>
          <cell r="E89" t="str">
            <v>Hộp/5 x 50 khoanh</v>
          </cell>
          <cell r="F89" t="str">
            <v>Khoanh</v>
          </cell>
          <cell r="J89">
            <v>250</v>
          </cell>
          <cell r="K89">
            <v>250</v>
          </cell>
          <cell r="L89">
            <v>250</v>
          </cell>
          <cell r="M89">
            <v>0</v>
          </cell>
          <cell r="N89">
            <v>2080</v>
          </cell>
          <cell r="O89">
            <v>520000</v>
          </cell>
        </row>
        <row r="90">
          <cell r="B90">
            <v>85</v>
          </cell>
          <cell r="C90" t="str">
            <v>Vật liệu kiểm soát xét nghiệm kháng thể kháng Syphilis</v>
          </cell>
          <cell r="D90" t="str">
            <v>Huyết thanh chứng đông khô lấy từ huyết thanh người. Mẫu chứng được dùng để kiểm tra độ đúng của xét nghiệm miễn dịch Syphilis
Hộp ≥ 4 x 2 ml</v>
          </cell>
          <cell r="E90" t="str">
            <v>4 x 2 ml</v>
          </cell>
          <cell r="F90" t="str">
            <v>Hộp</v>
          </cell>
          <cell r="J90">
            <v>4</v>
          </cell>
          <cell r="K90">
            <v>4</v>
          </cell>
          <cell r="L90">
            <v>4</v>
          </cell>
          <cell r="M90">
            <v>0</v>
          </cell>
          <cell r="N90">
            <v>1315349</v>
          </cell>
          <cell r="O90">
            <v>5261396</v>
          </cell>
        </row>
        <row r="91">
          <cell r="B91">
            <v>86</v>
          </cell>
          <cell r="C91" t="str">
            <v>Vật liệu kiểm soát xét nghiệm kháng thể kháng EBV IgM/VCA IgG</v>
          </cell>
          <cell r="D91" t="str">
            <v>Huyết thanh chứng đông khô lấy từ huyết thanh người. Mẫu chứng được dùng để kiểm tra độ đúng của các xét nghiệm miễn dịch EBV IgM và EBV VCA IgG
Hộp ≥ 6 x 2 mL</v>
          </cell>
          <cell r="E91" t="str">
            <v>6 x 2 mL</v>
          </cell>
          <cell r="F91" t="str">
            <v>Hộp</v>
          </cell>
          <cell r="J91">
            <v>4</v>
          </cell>
          <cell r="K91">
            <v>4</v>
          </cell>
          <cell r="L91">
            <v>2</v>
          </cell>
          <cell r="M91">
            <v>2</v>
          </cell>
          <cell r="N91">
            <v>4189500</v>
          </cell>
          <cell r="O91">
            <v>8379000</v>
          </cell>
        </row>
        <row r="92">
          <cell r="B92">
            <v>87</v>
          </cell>
          <cell r="C92" t="str">
            <v>Thuốc thử xét nghiệm định tính kháng thể IgM kháng EBV</v>
          </cell>
          <cell r="D92" t="str">
            <v>Sử dụng cho xét nghiệm thuộc phương pháp miễn dịch điện hóa phát quang. Thành phần gồm:
1 chai: Vi hạt phủ streptavidin. 
1 chai: Phân đoạn kháng thể đơn dòng kháng h‑IgM đánh dấu biotin, đệm MES. 
1 chai: Kháng nguyên đặc hiệu EBV đánh dấu phức hợp ruthenium; đệm MES
Hộp ≥ 100 test</v>
          </cell>
          <cell r="E92" t="str">
            <v>100 Test</v>
          </cell>
          <cell r="F92" t="str">
            <v>Hộp</v>
          </cell>
          <cell r="J92">
            <v>25</v>
          </cell>
          <cell r="K92">
            <v>25</v>
          </cell>
          <cell r="L92">
            <v>10</v>
          </cell>
          <cell r="M92">
            <v>15</v>
          </cell>
          <cell r="N92">
            <v>7717500</v>
          </cell>
          <cell r="O92">
            <v>77175000</v>
          </cell>
        </row>
        <row r="93">
          <cell r="B93">
            <v>88</v>
          </cell>
          <cell r="C93" t="str">
            <v>Thuốc thử xét nghiệm định tính kháng thể IgG kháng EBV</v>
          </cell>
          <cell r="D93" t="str">
            <v>Sử dụng cho xét nghiệm thuộc phương pháp miễn dịch điện hóa phát quang. Thành phần gồm:
1 chai: Vi hạt phủ streptavidin . 
1 chai: Kháng nguyên đặc hiệu EBV‑đánh dấu biotin; đệm MESb. 
1 chai: Kháng nguyên đặc hiệu EBV đánh dấu phức hợp ruthenium; đệm MES
Hộp ≥ 100 test</v>
          </cell>
          <cell r="E93" t="str">
            <v>100 Test</v>
          </cell>
          <cell r="F93" t="str">
            <v>Hộp</v>
          </cell>
          <cell r="J93">
            <v>25</v>
          </cell>
          <cell r="K93">
            <v>25</v>
          </cell>
          <cell r="L93">
            <v>10</v>
          </cell>
          <cell r="M93">
            <v>15</v>
          </cell>
          <cell r="N93">
            <v>7717500</v>
          </cell>
          <cell r="O93">
            <v>77175000</v>
          </cell>
        </row>
        <row r="94">
          <cell r="B94">
            <v>89</v>
          </cell>
          <cell r="C94" t="str">
            <v>Thuốc thử xét nghiệm định tính các kháng thể kháng Treponema pallidum</v>
          </cell>
          <cell r="D94" t="str">
            <v>Sử dụng cho xét nghiệm thuộc phương pháp miễn dịch điện hóa phát quang. Thành phần gồm:
1 chai: Vi hạt phủ streptavidin . 
1 chai: Kháng nguyên tái tổ hợp đặc hiệu TP đánh dấu biotin; đệm MES. 
1 chai: Kháng nguyên tái tổ hợp đặc hiệu TP đánh dấu phức hợp ruthenium; đệm MES
Hộp ≥ 100 test</v>
          </cell>
          <cell r="E94" t="str">
            <v>100 Test</v>
          </cell>
          <cell r="F94" t="str">
            <v>Hộp</v>
          </cell>
          <cell r="J94">
            <v>25</v>
          </cell>
          <cell r="K94">
            <v>25</v>
          </cell>
          <cell r="L94">
            <v>10</v>
          </cell>
          <cell r="M94">
            <v>15</v>
          </cell>
          <cell r="N94">
            <v>4147495</v>
          </cell>
          <cell r="O94">
            <v>41474950</v>
          </cell>
        </row>
        <row r="95">
          <cell r="B95">
            <v>90</v>
          </cell>
          <cell r="C95" t="str">
            <v>Test phát hiện kháng nguyên NS1 của virus Dengue</v>
          </cell>
          <cell r="D95" t="str">
            <v>Phát hiện kháng nguyên NS1 trong huyết thanh, huyết tương hoặc máu toàn phần của người. Dạng khay.
Độ nhạy ≥ 92% và độ đặc hiệu ≥ 98%  so với RT-PCR.
Đọc kết quả trong 15-20 phút.
Không cần dung dịch pha loãng.
Các mẫu bệnh phẩm huyết tán, nhiễm mỡ, mật và những mẫu có chứa các yếu tố dạng thấp không gây nhiễu cho sản phẩm.
Các chất chống đông: heparin, EDTA và natri citrat không ảnh hưởng đến kết quả xét nghiệm
Không gây phản ứng chéo với tác nhân viêm não Nhật Bản, Sốt vàng da, Malaria P. falciparum, Malaria P. vivax 
Thanh thử ổn định ít nhất 72 giờ sau khi mở túi nhôm
Tiêu chuẩn ISO, CE, CFS EU</v>
          </cell>
          <cell r="E95" t="str">
            <v>25 test</v>
          </cell>
          <cell r="F95" t="str">
            <v>Test</v>
          </cell>
          <cell r="J95">
            <v>5000</v>
          </cell>
          <cell r="K95">
            <v>5000</v>
          </cell>
          <cell r="L95">
            <v>5000</v>
          </cell>
          <cell r="M95">
            <v>0</v>
          </cell>
          <cell r="N95">
            <v>105000</v>
          </cell>
          <cell r="O95">
            <v>525000000</v>
          </cell>
        </row>
        <row r="96">
          <cell r="B96">
            <v>91</v>
          </cell>
          <cell r="C96" t="str">
            <v>Test nhanh phát hiện gen kháng carbapenem</v>
          </cell>
          <cell r="D96" t="str">
            <v>Bộ dụng cụ dựa trên công nghệ màng với các hạt nano vàng dạng keo bao gồm các hóa chất và 2 băng cassette dòng chảy ngang để phát hiện và xác định carbapenemases (i) OXA-48, KPC, NDM và (ii) VIM và IMP từ khuẩn lạc vi khuẩn Enterobacteriaceae hoặc trực khuẩn gram âm không lên men phân lập trên đĩa thạch. Độ nhạy ≥ 98,2% Độ đặc hiệu 100%</v>
          </cell>
          <cell r="E96" t="str">
            <v>Hộp 20 test</v>
          </cell>
          <cell r="F96" t="str">
            <v>Test</v>
          </cell>
          <cell r="J96">
            <v>400</v>
          </cell>
          <cell r="K96">
            <v>400</v>
          </cell>
          <cell r="L96">
            <v>360</v>
          </cell>
          <cell r="M96">
            <v>40</v>
          </cell>
          <cell r="N96">
            <v>320000</v>
          </cell>
          <cell r="O96">
            <v>115200000</v>
          </cell>
        </row>
        <row r="97">
          <cell r="B97">
            <v>92</v>
          </cell>
          <cell r="C97" t="str">
            <v xml:space="preserve">Dung dịch dùng để loại bỏ các yếu tố viêm khớp dạng thấp RF </v>
          </cell>
          <cell r="D97" t="str">
            <v>Dung dịch dùng để loại bỏ các yếu tố viêm khớp dạng thấp RF IgM trong huyết thanh, huyết tương hoặc dịch não tuỷ (CSF), là bước ban đầu trong việc xác định sự hiện diện của kháng thể đặc hiệu IgM trong các xét nghiệm miễn dịch gián tiếp
Chai ≥ 20ml</v>
          </cell>
          <cell r="E97" t="str">
            <v>20mL/chai</v>
          </cell>
          <cell r="F97" t="str">
            <v>Chai</v>
          </cell>
          <cell r="J97">
            <v>24</v>
          </cell>
          <cell r="K97">
            <v>24</v>
          </cell>
          <cell r="L97">
            <v>24</v>
          </cell>
          <cell r="M97">
            <v>0</v>
          </cell>
          <cell r="N97">
            <v>702000</v>
          </cell>
          <cell r="O97">
            <v>16848000</v>
          </cell>
        </row>
        <row r="98">
          <cell r="B98">
            <v>93</v>
          </cell>
          <cell r="C98" t="str">
            <v>Ống đựng chất kiểm soát</v>
          </cell>
          <cell r="D98" t="str">
            <v>Kích thước: 10mm x 45mm (đường kính x dài), vật liệu:  Polypropylene,  thể tích: 5mL
Túi ≥ 33 ống</v>
          </cell>
          <cell r="E98" t="str">
            <v>33 ống/túi</v>
          </cell>
          <cell r="F98" t="str">
            <v>Túi</v>
          </cell>
          <cell r="J98">
            <v>10</v>
          </cell>
          <cell r="K98">
            <v>10</v>
          </cell>
          <cell r="L98">
            <v>10</v>
          </cell>
          <cell r="M98">
            <v>0</v>
          </cell>
          <cell r="N98">
            <v>1043500</v>
          </cell>
          <cell r="O98">
            <v>10435000</v>
          </cell>
        </row>
        <row r="99">
          <cell r="B99">
            <v>94</v>
          </cell>
          <cell r="C99" t="str">
            <v>Lọ chứa hóa chất loại 25mL</v>
          </cell>
          <cell r="D99" t="str">
            <v>Sử dụng cho máy làm xét nghiệm Mycobacterium Tuberculosis Quantiferon, Kích thước: 23mm x 90mm (đường kính x dài), vật liệu:  Polypropylene, thể tích: 25mL, dùng để đựng thuốc thử 
Túi ≥ 10 lọ</v>
          </cell>
          <cell r="E99" t="str">
            <v>10 lọ/túi</v>
          </cell>
          <cell r="F99" t="str">
            <v>Túi</v>
          </cell>
          <cell r="J99">
            <v>40</v>
          </cell>
          <cell r="K99">
            <v>40</v>
          </cell>
          <cell r="L99">
            <v>40</v>
          </cell>
          <cell r="M99">
            <v>0</v>
          </cell>
          <cell r="N99">
            <v>826500</v>
          </cell>
          <cell r="O99">
            <v>33060000</v>
          </cell>
        </row>
        <row r="100">
          <cell r="B100">
            <v>95</v>
          </cell>
          <cell r="C100" t="str">
            <v>Lọ chứa hóa chất loại 15 mL</v>
          </cell>
          <cell r="D100" t="str">
            <v>Sử dụng cho máy làm xét nghiệm Mycobacterium Tuberculosis Quantiferon, Kích thước: 20mm x 79mm (đường kính x dài), vật liệu: Polypropylene thể tích: 15mL , dùng để đựng thuốc thử khi chạy ELISA
Túi ≥ 10 lọ</v>
          </cell>
          <cell r="E100" t="str">
            <v>10 lọ/túi</v>
          </cell>
          <cell r="F100" t="str">
            <v>Túi</v>
          </cell>
          <cell r="J100">
            <v>50</v>
          </cell>
          <cell r="K100">
            <v>50</v>
          </cell>
          <cell r="L100">
            <v>50</v>
          </cell>
          <cell r="M100">
            <v>0</v>
          </cell>
          <cell r="N100">
            <v>991800</v>
          </cell>
          <cell r="O100">
            <v>49590000</v>
          </cell>
        </row>
        <row r="101">
          <cell r="B101">
            <v>96</v>
          </cell>
          <cell r="C101" t="str">
            <v>Thuốc nhuộm Lactophenol Blue</v>
          </cell>
          <cell r="D101" t="str">
            <v>Thuốc nhuộm được sử dụng để phát hiện các thành phần nấm dưới kính hiển vi.</v>
          </cell>
          <cell r="E101" t="str">
            <v>50 ống/hộp</v>
          </cell>
          <cell r="F101" t="str">
            <v>Ống</v>
          </cell>
          <cell r="J101">
            <v>150</v>
          </cell>
          <cell r="K101">
            <v>150</v>
          </cell>
          <cell r="L101">
            <v>150</v>
          </cell>
          <cell r="M101">
            <v>0</v>
          </cell>
          <cell r="N101">
            <v>134600</v>
          </cell>
          <cell r="O101">
            <v>20190000</v>
          </cell>
        </row>
        <row r="102">
          <cell r="B102">
            <v>97</v>
          </cell>
          <cell r="C102" t="str">
            <v>Imipenem/Relebactam</v>
          </cell>
          <cell r="D102" t="str">
            <v>Thử nghiệm kháng sinh đồ định lượng. Thanh nhựa hoặc dải giấy mỏng chứa kháng sinh Imipenem và Relebactam, đóng từng thanh riêng rẽ</v>
          </cell>
          <cell r="E102" t="str">
            <v>Hộp 30 thanh</v>
          </cell>
          <cell r="F102" t="str">
            <v>Thanh</v>
          </cell>
          <cell r="J102">
            <v>120</v>
          </cell>
          <cell r="K102">
            <v>120</v>
          </cell>
          <cell r="L102">
            <v>90</v>
          </cell>
          <cell r="M102">
            <v>30</v>
          </cell>
          <cell r="N102">
            <v>393750</v>
          </cell>
          <cell r="O102">
            <v>35437500</v>
          </cell>
        </row>
        <row r="103">
          <cell r="B103">
            <v>98</v>
          </cell>
          <cell r="C103" t="str">
            <v>Sinh phẩm xét nghiệm miễn dịch định lượng và định tính  phát hiện kháng thể IgM  kháng lại virus sởi bằng kỹ thuật ELISA</v>
          </cell>
          <cell r="D103" t="str">
            <v>Là xét nghiệm miễn dịch định lượng và định tính để phát hiện kháng thể IgM kháng lại virus sởi (Measles Virus) bằng kỹ thuật ELISA. 
Loại mẫu: huyết thanh, huyết tương
Thành phần: Khay vi giếng, huyết thanh chuẩn, huyết thanh chứng âm, chất liên hợp kháng IgM người, dung dịch đệm rửa đậm đặc, đệm pha loãng, dung dịch dừng, cơ chất
Thời gian ủ: 60/30/30 ±5phút 
Đọc kết quả ở bước sóng 405nm/620-690nm
Độ nhạy: ≥98%
Độ đặc hiệu: ≥99%
Độ thu hồi: CV ≤10%
Đạt tiêu chuẩn ISO hoặc tương đương
Hộp ≥ 96 test</v>
          </cell>
          <cell r="E103" t="str">
            <v>96 test/ hộp</v>
          </cell>
          <cell r="F103" t="str">
            <v>Hộp</v>
          </cell>
          <cell r="J103">
            <v>24</v>
          </cell>
          <cell r="K103">
            <v>24</v>
          </cell>
          <cell r="L103">
            <v>6</v>
          </cell>
          <cell r="M103">
            <v>18</v>
          </cell>
          <cell r="N103">
            <v>6100000</v>
          </cell>
          <cell r="O103">
            <v>36600000</v>
          </cell>
        </row>
        <row r="104">
          <cell r="B104">
            <v>99</v>
          </cell>
          <cell r="C104" t="str">
            <v>Dung dịch kiểm tra sáng dùng cho máy xét nghiệm miễn dịch tự động</v>
          </cell>
          <cell r="D104" t="str">
            <v>Thành phần: ABEI (N-(4-Aminobutyl)-N-ethylisoluminol), BSA.
Hộp thể tích tối thiểu (5 x 2 mL).</v>
          </cell>
          <cell r="E104" t="str">
            <v>5x2mL</v>
          </cell>
          <cell r="F104" t="str">
            <v>Hộp</v>
          </cell>
          <cell r="J104">
            <v>12</v>
          </cell>
          <cell r="K104">
            <v>12</v>
          </cell>
          <cell r="L104">
            <v>10</v>
          </cell>
          <cell r="M104">
            <v>2</v>
          </cell>
          <cell r="N104">
            <v>1585500</v>
          </cell>
          <cell r="O104">
            <v>15855000</v>
          </cell>
        </row>
        <row r="105">
          <cell r="B105">
            <v>100</v>
          </cell>
          <cell r="C105" t="str">
            <v>Dung dịch pha loãng mẫu được chỉ định cho một số xét nghiệm</v>
          </cell>
          <cell r="D105" t="str">
            <v>Hỗn hợp protein; chất bảo quản ≤ 0.1 %
Hộp ≥ 2 x 36 ml</v>
          </cell>
          <cell r="E105" t="str">
            <v>hộp 2 x 36 ml</v>
          </cell>
          <cell r="F105" t="str">
            <v>Hộp</v>
          </cell>
          <cell r="J105">
            <v>40</v>
          </cell>
          <cell r="K105">
            <v>40</v>
          </cell>
          <cell r="L105">
            <v>30</v>
          </cell>
          <cell r="M105">
            <v>10</v>
          </cell>
          <cell r="N105">
            <v>4562233</v>
          </cell>
          <cell r="O105">
            <v>136866990</v>
          </cell>
        </row>
        <row r="106">
          <cell r="B106">
            <v>101</v>
          </cell>
          <cell r="C106" t="str">
            <v>Cóng đựng bệnh phẩm dùng cho máy xét nghiệm miễn dịch tự động</v>
          </cell>
          <cell r="D106" t="str">
            <v>Thành phần gồm Polypropylene, ≥546 Cup/hộp</v>
          </cell>
          <cell r="E106" t="str">
            <v>3x182 cái</v>
          </cell>
          <cell r="F106" t="str">
            <v>Hộp</v>
          </cell>
          <cell r="J106">
            <v>180</v>
          </cell>
          <cell r="K106">
            <v>180</v>
          </cell>
          <cell r="L106">
            <v>70</v>
          </cell>
          <cell r="M106">
            <v>110</v>
          </cell>
          <cell r="N106">
            <v>2532495</v>
          </cell>
          <cell r="O106">
            <v>177274650</v>
          </cell>
        </row>
        <row r="107">
          <cell r="B107">
            <v>102</v>
          </cell>
          <cell r="C107" t="str">
            <v>Dung dịch rửa dùng cho máy xét nghiệm miễn dịch tự động</v>
          </cell>
          <cell r="D107" t="str">
            <v>Dung dịch Tris-HCl, Hộp thể tích tối thiểu (714mL).</v>
          </cell>
          <cell r="E107" t="str">
            <v>1x714mL</v>
          </cell>
          <cell r="F107" t="str">
            <v>Hộp</v>
          </cell>
          <cell r="J107">
            <v>160</v>
          </cell>
          <cell r="K107">
            <v>160</v>
          </cell>
          <cell r="L107">
            <v>80</v>
          </cell>
          <cell r="M107">
            <v>80</v>
          </cell>
          <cell r="N107">
            <v>1241940</v>
          </cell>
          <cell r="O107">
            <v>99355200</v>
          </cell>
        </row>
        <row r="108">
          <cell r="B108">
            <v>103</v>
          </cell>
          <cell r="C108" t="str">
            <v>Dung dịch kích hoạt phát quang dùng cho máy xét nghiệm miễn dịch tự động</v>
          </cell>
          <cell r="D108" t="str">
            <v>Chất xúc tác 1: Chất xúc tác 1.5% NaOH, 230ml
Chất xúc tác 2: Dung dịch hydrogen peroxide 0,18%, 230ml.
Hộp thể tích tối thiểu (2 x 230 ml).</v>
          </cell>
          <cell r="E108" t="str">
            <v>2x230mL</v>
          </cell>
          <cell r="F108" t="str">
            <v>Hộp</v>
          </cell>
          <cell r="J108">
            <v>160</v>
          </cell>
          <cell r="K108">
            <v>160</v>
          </cell>
          <cell r="L108">
            <v>60</v>
          </cell>
          <cell r="M108">
            <v>100</v>
          </cell>
          <cell r="N108">
            <v>2968350</v>
          </cell>
          <cell r="O108">
            <v>178101000</v>
          </cell>
        </row>
        <row r="109">
          <cell r="B109">
            <v>104</v>
          </cell>
          <cell r="C109" t="str">
            <v>Đầu hút mẫu</v>
          </cell>
          <cell r="D109" t="str">
            <v>Sử dụng cho máy làm xét nghiệm Mycobacterium Tuberculosis Quantiferon, Kích thước: 0.45mm x 9mm x 105mm (đường kính x dài (đường kính đáy và đường kính miệng)), vật liệu: Polypropylene
Hộp ≥ 4x108 tip</v>
          </cell>
          <cell r="E109" t="str">
            <v>4x108 tip/Hộp</v>
          </cell>
          <cell r="F109" t="str">
            <v>Hộp</v>
          </cell>
          <cell r="J109">
            <v>12</v>
          </cell>
          <cell r="K109">
            <v>12</v>
          </cell>
          <cell r="L109">
            <v>12</v>
          </cell>
          <cell r="M109">
            <v>0</v>
          </cell>
          <cell r="N109">
            <v>2369200</v>
          </cell>
          <cell r="O109">
            <v>28430400</v>
          </cell>
        </row>
        <row r="110">
          <cell r="B110">
            <v>105</v>
          </cell>
          <cell r="C110" t="str">
            <v>Đầu hút hóa chất</v>
          </cell>
          <cell r="D110" t="str">
            <v>Sử dụng cho máy làm xét nghiệm Mycobacterium Tuberculosis Quantiferon, Kích thước: 0.45mm x 9mm x 99mm (đường kính x dài (đường kính đáy và đường kính miệng)), vật liệu: Polypropylene
Hộp ≥ 4x108 tip</v>
          </cell>
          <cell r="E110" t="str">
            <v>4x108 tip/Hộp</v>
          </cell>
          <cell r="F110" t="str">
            <v>Hộp</v>
          </cell>
          <cell r="J110">
            <v>6</v>
          </cell>
          <cell r="K110">
            <v>6</v>
          </cell>
          <cell r="L110">
            <v>6</v>
          </cell>
          <cell r="M110">
            <v>0</v>
          </cell>
          <cell r="N110">
            <v>3041600</v>
          </cell>
          <cell r="O110">
            <v>18249600</v>
          </cell>
        </row>
        <row r="111">
          <cell r="B111">
            <v>106</v>
          </cell>
          <cell r="C111" t="str">
            <v>Dải ống đáy sâu</v>
          </cell>
          <cell r="D111" t="str">
            <v>Sử dụng để pha dung dịch chuẩn cho máy làm xét nghiệm Mycobacterium Tuberculosis Quantiferon, Mỗi dải 8 giếng, kích thước: 79mm x 10mm x 40mm (dài x rộng x cao), vật liệu: Polypropylene 
Hộp ≥ 250 strip</v>
          </cell>
          <cell r="E111" t="str">
            <v>250 strip/hộp</v>
          </cell>
          <cell r="F111" t="str">
            <v>Hộp</v>
          </cell>
          <cell r="J111">
            <v>5</v>
          </cell>
          <cell r="K111">
            <v>5</v>
          </cell>
          <cell r="L111">
            <v>5</v>
          </cell>
          <cell r="M111">
            <v>0</v>
          </cell>
          <cell r="N111">
            <v>8163700</v>
          </cell>
          <cell r="O111">
            <v>40818500</v>
          </cell>
        </row>
        <row r="112">
          <cell r="B112">
            <v>107</v>
          </cell>
          <cell r="C112" t="str">
            <v>Dung dịch làm sạch đường ống dùng cho máy xét nghiệm miễn dịch tự động</v>
          </cell>
          <cell r="D112" t="str">
            <v>Dung dịch Sodium hypochlorite. Hộp thể tích tối thiểu (500mL).</v>
          </cell>
          <cell r="E112" t="str">
            <v>1x500mL</v>
          </cell>
          <cell r="F112" t="str">
            <v>Hộp</v>
          </cell>
          <cell r="J112">
            <v>3</v>
          </cell>
          <cell r="K112">
            <v>3</v>
          </cell>
          <cell r="L112">
            <v>3</v>
          </cell>
          <cell r="M112">
            <v>0</v>
          </cell>
          <cell r="N112">
            <v>4276650</v>
          </cell>
          <cell r="O112">
            <v>12829950</v>
          </cell>
        </row>
        <row r="113">
          <cell r="B113">
            <v>108</v>
          </cell>
          <cell r="C113" t="str">
            <v>Bộ hóa chất cho xét nghiệm Syphilis</v>
          </cell>
          <cell r="D113" t="str">
            <v>Thành phần 1 hộp hóa chất tối thiểu bao gồm:
- Vi hạt từ phủ kháng nguyên tái tổ hợp đặc hiệu T. pallidum
- ABEI gắn với kháng nguyên tái tổ hợp đặc hiệu T. pallidum
- Chất hiệu chuẩn
- Mẫu đối chứng
Hộp ≥ 50 test</v>
          </cell>
          <cell r="E113" t="str">
            <v>50 test</v>
          </cell>
          <cell r="F113" t="str">
            <v>Hộp</v>
          </cell>
          <cell r="J113">
            <v>40</v>
          </cell>
          <cell r="K113">
            <v>40</v>
          </cell>
          <cell r="L113">
            <v>10</v>
          </cell>
          <cell r="M113">
            <v>30</v>
          </cell>
          <cell r="N113">
            <v>4083950</v>
          </cell>
          <cell r="O113">
            <v>40839500</v>
          </cell>
        </row>
        <row r="114">
          <cell r="B114">
            <v>109</v>
          </cell>
          <cell r="C114" t="str">
            <v>Bộ hóa chất cho xét nghiệm PCT</v>
          </cell>
          <cell r="D114" t="str">
            <v>Thành phần 1 hộp hóa chất tối thiểu bao gồm:
- Vi hạt từ phủ kháng thể đơn dòng PCT.
- ABEI gắn kháng thể đơn dòng PCT.
- Chất hiệu chuẩn.
- Mẫu đối chứng
Hộp ≥ 100 test</v>
          </cell>
          <cell r="E114" t="str">
            <v>100 test</v>
          </cell>
          <cell r="F114" t="str">
            <v>Hộp</v>
          </cell>
          <cell r="J114">
            <v>100</v>
          </cell>
          <cell r="K114">
            <v>100</v>
          </cell>
          <cell r="L114">
            <v>20</v>
          </cell>
          <cell r="M114">
            <v>80</v>
          </cell>
          <cell r="N114">
            <v>23415698</v>
          </cell>
          <cell r="O114">
            <v>468313960</v>
          </cell>
        </row>
        <row r="115">
          <cell r="B115">
            <v>110</v>
          </cell>
          <cell r="C115" t="str">
            <v>Bộ hóa chất cho xét nghiệm HIV Ab/Ag</v>
          </cell>
          <cell r="D115" t="str">
            <v>Thành phần 1 hộp hóa chất tối thiểu bao gồm:
- Vi hạt từ phủ kháng thể anti-HIV-1 p24.
- Kháng thể anti-HIV-1 p24 (ở chuột, đơn dòng) gắn với ABEI.
- Nhãn ABEI-2: Kháng nguyên HIV-1/HIV-2 (tái tổ hợp) gắn với ABEI.
- Chất hiệu chuẩn.
- Mẫu đối chứng.
Hộp ≥ 100 test</v>
          </cell>
          <cell r="E115" t="str">
            <v>100 test</v>
          </cell>
          <cell r="F115" t="str">
            <v>Hộp</v>
          </cell>
          <cell r="J115">
            <v>120</v>
          </cell>
          <cell r="K115">
            <v>120</v>
          </cell>
          <cell r="L115">
            <v>70</v>
          </cell>
          <cell r="M115">
            <v>50</v>
          </cell>
          <cell r="N115">
            <v>3990000</v>
          </cell>
          <cell r="O115">
            <v>279300000</v>
          </cell>
        </row>
        <row r="116">
          <cell r="B116">
            <v>111</v>
          </cell>
          <cell r="C116" t="str">
            <v>Bộ hóa chất cho xét nghiệm HBsAg</v>
          </cell>
          <cell r="D116" t="str">
            <v>Thành phần 1 hộp hóa chất tối thiểu bao gồm:
- Vi hạt từ phủ kháng thể đơn dòng anti-HBs.
- ABEI gắn với kháng thể đa dòng anti-HBs.
- Chất hiệu chuẩn.
- Mẫu đối chứng.
Hộp ≥ 100 test</v>
          </cell>
          <cell r="E116" t="str">
            <v>100 test</v>
          </cell>
          <cell r="F116" t="str">
            <v>Hộp</v>
          </cell>
          <cell r="J116">
            <v>140</v>
          </cell>
          <cell r="K116">
            <v>140</v>
          </cell>
          <cell r="L116">
            <v>50</v>
          </cell>
          <cell r="M116">
            <v>90</v>
          </cell>
          <cell r="N116">
            <v>2557685</v>
          </cell>
          <cell r="O116">
            <v>127884250</v>
          </cell>
        </row>
        <row r="117">
          <cell r="B117">
            <v>112</v>
          </cell>
          <cell r="C117" t="str">
            <v>Bộ hóa chất cho xét nghiệm HBeAg</v>
          </cell>
          <cell r="D117" t="str">
            <v>Thành phần 1 hộp hóa chất tối thiểu bao gồm:
- Vi hạt từ phủ anti-HBe đơn dòng.
- ABEI gắn anti-HBe đơn dòng.
- Chất hiệu chuẩn.
- Mẫu đối chứng.
Hộp ≥ 100 test</v>
          </cell>
          <cell r="E117" t="str">
            <v>100 test</v>
          </cell>
          <cell r="F117" t="str">
            <v>Hộp</v>
          </cell>
          <cell r="J117">
            <v>60</v>
          </cell>
          <cell r="K117">
            <v>60</v>
          </cell>
          <cell r="L117">
            <v>20</v>
          </cell>
          <cell r="M117">
            <v>40</v>
          </cell>
          <cell r="N117">
            <v>4882905</v>
          </cell>
          <cell r="O117">
            <v>97658100</v>
          </cell>
        </row>
        <row r="118">
          <cell r="B118">
            <v>113</v>
          </cell>
          <cell r="C118" t="str">
            <v>Bộ hóa chất cho xét nghiệm CMV IgM</v>
          </cell>
          <cell r="D118" t="str">
            <v>Thành phần 1 hộp hóa chất tối thiểu bao gồm:
- Hạt từ được phủ bởi kháng nguyên CMV.
- ABEI gắn bởi kháng thể kháng người IgM (chuột).
- Chất hiệu chuẩn.
- Mẫu đối chứng.
Hộp ≥ 100 test</v>
          </cell>
          <cell r="E118" t="str">
            <v>100 test</v>
          </cell>
          <cell r="F118" t="str">
            <v>Hộp</v>
          </cell>
          <cell r="J118">
            <v>48</v>
          </cell>
          <cell r="K118">
            <v>48</v>
          </cell>
          <cell r="L118">
            <v>10</v>
          </cell>
          <cell r="M118">
            <v>38</v>
          </cell>
          <cell r="N118">
            <v>6975564.9999999991</v>
          </cell>
          <cell r="O118">
            <v>69755649.999999985</v>
          </cell>
        </row>
        <row r="119">
          <cell r="B119">
            <v>114</v>
          </cell>
          <cell r="C119" t="str">
            <v>Bộ hóa chất cho xét nghiệm CMV IgG</v>
          </cell>
          <cell r="D119" t="str">
            <v>Thành phần 1 hộp hóa chất tối thiểu bao gồm:
- Hạt từ được phủ bởi kháng nguyên CMV.
- ABEI gắn bởi kháng thể kháng người IgG (chuột).
- Chất hiệu chuẩn.
- Mẫu đối chứng.
Hộp ≥ 100 test</v>
          </cell>
          <cell r="E119" t="str">
            <v>100 test</v>
          </cell>
          <cell r="F119" t="str">
            <v>Hộp</v>
          </cell>
          <cell r="J119">
            <v>48</v>
          </cell>
          <cell r="K119">
            <v>48</v>
          </cell>
          <cell r="L119">
            <v>10</v>
          </cell>
          <cell r="M119">
            <v>38</v>
          </cell>
          <cell r="N119">
            <v>5115379.5</v>
          </cell>
          <cell r="O119">
            <v>51153795</v>
          </cell>
        </row>
        <row r="120">
          <cell r="B120">
            <v>115</v>
          </cell>
          <cell r="C120" t="str">
            <v>Bộ hóa chất cho xét nghiệm Anti-HCV</v>
          </cell>
          <cell r="D120" t="str">
            <v>Thành phần 1 hộp hóa chất tối thiểu bao gồm:
- Các vi hạt từ phủ streptavidin.
- Kháng thể đa dòng kháng FITC của cừu gắn với ABEI.
- Chất hiệu chuẩn.
- Mẫu đối chứng.
Hộp ≥ 100 test</v>
          </cell>
          <cell r="E120" t="str">
            <v>100 test</v>
          </cell>
          <cell r="F120" t="str">
            <v>Hộp</v>
          </cell>
          <cell r="J120">
            <v>120</v>
          </cell>
          <cell r="K120">
            <v>120</v>
          </cell>
          <cell r="L120">
            <v>50</v>
          </cell>
          <cell r="M120">
            <v>70</v>
          </cell>
          <cell r="N120">
            <v>7208030</v>
          </cell>
          <cell r="O120">
            <v>360401500</v>
          </cell>
        </row>
        <row r="121">
          <cell r="B121">
            <v>116</v>
          </cell>
          <cell r="C121" t="str">
            <v>Bộ hóa chất cho xét nghiệm Anti-HBs</v>
          </cell>
          <cell r="D121" t="str">
            <v>Thành phần 1 hộp hóa chất tối thiểu bao gồm:
- Vi hạt từ phủ HBsAg tái tổ hợp.
- ABEI gắn HBsAg tái tổ hợp.
- Chất hiệu chuẩn.
- Mẫu đối chứng.
Hộp ≥ 100 test</v>
          </cell>
          <cell r="E121" t="str">
            <v>100 test</v>
          </cell>
          <cell r="F121" t="str">
            <v>Hộp</v>
          </cell>
          <cell r="J121">
            <v>60</v>
          </cell>
          <cell r="K121">
            <v>60</v>
          </cell>
          <cell r="L121">
            <v>15</v>
          </cell>
          <cell r="M121">
            <v>45</v>
          </cell>
          <cell r="N121">
            <v>2557685</v>
          </cell>
          <cell r="O121">
            <v>38365275</v>
          </cell>
        </row>
        <row r="122">
          <cell r="B122">
            <v>117</v>
          </cell>
          <cell r="C122" t="str">
            <v>Bộ hóa chất cho xét nghiệm Anti-Hbe</v>
          </cell>
          <cell r="D122" t="str">
            <v>Thành phần 1 hộp hóa chất tối thiểu bao gồm:
- Vi hạt từ phủ anti-HBe đơn dòng.
- ABEI gắn anti-HBe đơn dòng.
- Chất hiệu chuẩn.
- Mẫu đối chứng.
Hộp ≥ 100 test</v>
          </cell>
          <cell r="E122" t="str">
            <v>100 test</v>
          </cell>
          <cell r="F122" t="str">
            <v>Hộp</v>
          </cell>
          <cell r="J122">
            <v>60</v>
          </cell>
          <cell r="K122">
            <v>60</v>
          </cell>
          <cell r="L122">
            <v>20</v>
          </cell>
          <cell r="M122">
            <v>40</v>
          </cell>
          <cell r="N122">
            <v>4882905</v>
          </cell>
          <cell r="O122">
            <v>97658100</v>
          </cell>
        </row>
        <row r="123">
          <cell r="B123">
            <v>118</v>
          </cell>
          <cell r="C123" t="str">
            <v>Bộ hóa chất cho xét nghiệm Anti-HBc</v>
          </cell>
          <cell r="D123" t="str">
            <v>Thành phần 1 hộp hóa chất tối thiểu bao gồm:
- Các vi hạt từ phủ kháng thể đa dòng Anti-FICT.
- ABEI gắn kháng thể đơn dòng Anti-HBc.
- Chất hiệu chuẩn.
- Mẫu đối chứng.
Hộp ≥ 100 test</v>
          </cell>
          <cell r="E123" t="str">
            <v>100 test</v>
          </cell>
          <cell r="F123" t="str">
            <v>Hộp</v>
          </cell>
          <cell r="J123">
            <v>30</v>
          </cell>
          <cell r="K123">
            <v>30</v>
          </cell>
          <cell r="L123">
            <v>8</v>
          </cell>
          <cell r="M123">
            <v>22</v>
          </cell>
          <cell r="N123">
            <v>4185319.9999999995</v>
          </cell>
          <cell r="O123">
            <v>33482559.999999996</v>
          </cell>
        </row>
        <row r="124">
          <cell r="B124">
            <v>119</v>
          </cell>
          <cell r="C124" t="str">
            <v>Ampicillin/sulbactam</v>
          </cell>
          <cell r="D124" t="str">
            <v>Thử nghiệm kháng sinh đồ định lượng. Thanh nhựa hoặc dải giấy mỏng chứa kháng sinh Ampicillin và sulbactam, đóng từng thanh riêng rẽ</v>
          </cell>
          <cell r="E124" t="str">
            <v>Hộp 30 thanh</v>
          </cell>
          <cell r="F124" t="str">
            <v>Thanh</v>
          </cell>
          <cell r="J124">
            <v>90</v>
          </cell>
          <cell r="K124">
            <v>90</v>
          </cell>
          <cell r="L124">
            <v>90</v>
          </cell>
          <cell r="M124">
            <v>0</v>
          </cell>
          <cell r="N124">
            <v>187845</v>
          </cell>
          <cell r="O124">
            <v>16906050</v>
          </cell>
        </row>
        <row r="125">
          <cell r="B125">
            <v>120</v>
          </cell>
          <cell r="C125" t="str">
            <v>Nitrofurantion 300µg</v>
          </cell>
          <cell r="D125" t="str">
            <v>Thử nghiệm kháng sinh đồ. Khoanh giấy được in một mã nhận dạng thích hợp dạng chữ hoặc số và được tẩm một lượng kháng sinh chính xác
 Đạt tiêu chuẩn ISO 13485 hoặc tương đương</v>
          </cell>
          <cell r="E125" t="str">
            <v>Hộp/5 x 50 khoanh</v>
          </cell>
          <cell r="F125" t="str">
            <v>Khoanh</v>
          </cell>
          <cell r="J125">
            <v>250</v>
          </cell>
          <cell r="K125">
            <v>250</v>
          </cell>
          <cell r="L125">
            <v>250</v>
          </cell>
          <cell r="M125">
            <v>0</v>
          </cell>
          <cell r="N125">
            <v>2120</v>
          </cell>
          <cell r="O125">
            <v>530000</v>
          </cell>
        </row>
        <row r="126">
          <cell r="B126">
            <v>121</v>
          </cell>
          <cell r="C126" t="str">
            <v>Môi trường sinh màu dùng cho phân lập và phân biệt liên cầu nhóm B</v>
          </cell>
          <cell r="D126" t="str">
            <v>Đĩa thạch dùng sẵn chứa môi trường sinh màu được sử dụng để phân lập và phân biệt Streptococcus nhóm B. Đĩa 90mm. Bao gói bằng màng bán thấm Cellophane.
 Thành phần: Peptone và nấm men, muối, hỗn hợp tạo màu, hỗn hợp yếu tố tăng trưởng, hỗn hợp yếu tố chọn lọc, Agar, ; pH: 7.3±0.2.
 Đóng gói: ≥10 đĩa/Hộp</v>
          </cell>
          <cell r="E126" t="str">
            <v>Hộp 10 đĩa</v>
          </cell>
          <cell r="F126" t="str">
            <v>Đĩa</v>
          </cell>
          <cell r="I126">
            <v>10</v>
          </cell>
          <cell r="J126">
            <v>90</v>
          </cell>
          <cell r="K126">
            <v>90</v>
          </cell>
          <cell r="L126">
            <v>90</v>
          </cell>
          <cell r="M126">
            <v>0</v>
          </cell>
          <cell r="N126">
            <v>40200</v>
          </cell>
          <cell r="O126">
            <v>3618000</v>
          </cell>
        </row>
        <row r="127">
          <cell r="B127">
            <v>122</v>
          </cell>
          <cell r="C127" t="str">
            <v>Môi trường canh thang bổ sung kháng sinh dùng cho tăng sinh chọn lọc liên cầu nhóm B</v>
          </cell>
          <cell r="D127" t="str">
            <v>Ống nhựa chứa ≥5ml môi trường dạng lỏng có kháng sinh dùng để tăng sinh chọn lọc cho liên cầu, đặc biệt là liên cầu nhóm B (GBS)
 Thành phần: Infusion from 450 g fat-free minced meat, Tryptone, Glucose, Sodium bicarbonate, Sodium chloride, Disodium phosphate, Nalidixic acid, Colistin sulfate, pH: 7.8±0.2 ở 25°C
 Đóng gói: hộp ≥10 ống</v>
          </cell>
          <cell r="E127" t="str">
            <v>Hộp 10 ống</v>
          </cell>
          <cell r="F127" t="str">
            <v>Ống</v>
          </cell>
          <cell r="I127">
            <v>10</v>
          </cell>
          <cell r="J127">
            <v>90</v>
          </cell>
          <cell r="K127">
            <v>90</v>
          </cell>
          <cell r="L127">
            <v>90</v>
          </cell>
          <cell r="M127">
            <v>0</v>
          </cell>
          <cell r="N127">
            <v>14595</v>
          </cell>
          <cell r="O127">
            <v>1313550</v>
          </cell>
        </row>
        <row r="128">
          <cell r="B128">
            <v>123</v>
          </cell>
          <cell r="C128" t="str">
            <v>Máu cừu vô trùng</v>
          </cell>
          <cell r="D128" t="str">
            <v>Máu cừu tươi, vô trùng. Không chứa cục máu đông. Được kiểm soát chất lượng đạt yêu cầu về vô trùng. Hiệu năng đạt yêu cầu tương ứng các môi trường sử dụng máu.</v>
          </cell>
          <cell r="E128" t="str">
            <v>100ml/ Lọ</v>
          </cell>
          <cell r="F128" t="str">
            <v>ml</v>
          </cell>
          <cell r="J128">
            <v>10000</v>
          </cell>
          <cell r="K128">
            <v>10000</v>
          </cell>
          <cell r="L128">
            <v>10000</v>
          </cell>
          <cell r="M128">
            <v>0</v>
          </cell>
          <cell r="N128">
            <v>6000</v>
          </cell>
          <cell r="O128">
            <v>60000000</v>
          </cell>
        </row>
        <row r="129">
          <cell r="B129">
            <v>124</v>
          </cell>
          <cell r="C129" t="str">
            <v>Etest Ofloxacin</v>
          </cell>
          <cell r="D129" t="str">
            <v>Thử nghiệm kháng sinh đồ định lượng. Thanh nhựa mỏng hoặc dải giấy được ngâm tẩm với gradinet nồng độ xác định trước của kháng sinh Ofloxacin</v>
          </cell>
          <cell r="E129" t="str">
            <v>Hộp 30 thanh</v>
          </cell>
          <cell r="F129" t="str">
            <v>Thanh</v>
          </cell>
          <cell r="J129">
            <v>30</v>
          </cell>
          <cell r="K129">
            <v>30</v>
          </cell>
          <cell r="L129">
            <v>30</v>
          </cell>
          <cell r="M129">
            <v>0</v>
          </cell>
          <cell r="N129">
            <v>235445</v>
          </cell>
          <cell r="O129">
            <v>7063350</v>
          </cell>
        </row>
        <row r="130">
          <cell r="B130">
            <v>125</v>
          </cell>
          <cell r="C130" t="str">
            <v>Etest Amoxicillin/clavulanic acid (2/1)</v>
          </cell>
          <cell r="D130" t="str">
            <v>Thử nghiệm kháng sinh đồ định lượng. Thanh nhựa mỏng hoặc dải giấy được ngâm tẩm với gradinet nồng độ xác định trước của kháng sinh Amoxicillin/clavulanic</v>
          </cell>
          <cell r="E130" t="str">
            <v>Hộp 30 thanh</v>
          </cell>
          <cell r="F130" t="str">
            <v>Thanh</v>
          </cell>
          <cell r="J130">
            <v>60</v>
          </cell>
          <cell r="K130">
            <v>60</v>
          </cell>
          <cell r="L130">
            <v>30</v>
          </cell>
          <cell r="M130">
            <v>30</v>
          </cell>
          <cell r="N130">
            <v>180180</v>
          </cell>
          <cell r="O130">
            <v>5405400</v>
          </cell>
        </row>
        <row r="131">
          <cell r="B131">
            <v>126</v>
          </cell>
          <cell r="C131" t="str">
            <v>Dung dịch rửa phản ứng</v>
          </cell>
          <cell r="D131" t="str">
            <v>1. Công dụng: sử dụng để rửa trong xét nghiệm HBcrAg
 2. Thành phần:
Chứa ≥342 mM NaCl trong dung dịch đệm Tris có chứa chất tẩy rửa.
Chất bảo quản: natri azid
 3. Tiêu chuẩn chất lượng: ISO 13485
 4. Quy cách đóng gói: ≥1000mL</v>
          </cell>
          <cell r="E131" t="str">
            <v>1000ml/ hộp</v>
          </cell>
          <cell r="F131" t="str">
            <v>ml</v>
          </cell>
          <cell r="J131">
            <v>10000</v>
          </cell>
          <cell r="K131">
            <v>10000</v>
          </cell>
          <cell r="L131">
            <v>10000</v>
          </cell>
          <cell r="M131">
            <v>0</v>
          </cell>
          <cell r="N131">
            <v>2168</v>
          </cell>
          <cell r="O131">
            <v>21680000</v>
          </cell>
        </row>
        <row r="132">
          <cell r="B132">
            <v>127</v>
          </cell>
          <cell r="C132" t="str">
            <v xml:space="preserve">Dung dịch rửa điện cực </v>
          </cell>
          <cell r="D132" t="str">
            <v>Để làm sạch điện cực trên máy phân tích miễn dịch. Thành phần: dung dịch natri hydroxide, dung dịch natri hypochlorite, phụ gia.
Hộp ≥ 5x100ml</v>
          </cell>
          <cell r="E132" t="str">
            <v>5 x 100 ml</v>
          </cell>
          <cell r="F132" t="str">
            <v>Hộp</v>
          </cell>
          <cell r="J132">
            <v>2</v>
          </cell>
          <cell r="K132">
            <v>2</v>
          </cell>
          <cell r="L132">
            <v>2</v>
          </cell>
          <cell r="M132">
            <v>0</v>
          </cell>
          <cell r="N132">
            <v>1630535</v>
          </cell>
          <cell r="O132">
            <v>3261070</v>
          </cell>
        </row>
        <row r="133">
          <cell r="B133">
            <v>128</v>
          </cell>
          <cell r="C133" t="str">
            <v>Dung dịch pha loãng mẫu bệnh phẩm</v>
          </cell>
          <cell r="D133" t="str">
            <v>1. Công dụng: Dùng để pha loãng mẫu trên Hệ thống miễn dịch xét nghiệm HBcrAg 
 2. Thành Phần: Chứa ≥0,15 M NaCl trong dung dịch đệm Tris có protein (bò) và chất ổn định hóa học. Chất bảo quản: natri azid.
 3. Tiêu chuẩn chất lượng: ISO 13485
 4. Tiêu chuẩn đóng gói: ≥ 4 x ≥ 300mL</v>
          </cell>
          <cell r="E133" t="str">
            <v>4*300 ml/hộp</v>
          </cell>
          <cell r="F133" t="str">
            <v>ml</v>
          </cell>
          <cell r="J133">
            <v>2400</v>
          </cell>
          <cell r="K133">
            <v>2400</v>
          </cell>
          <cell r="L133">
            <v>2000</v>
          </cell>
          <cell r="M133">
            <v>400</v>
          </cell>
          <cell r="N133">
            <v>6431</v>
          </cell>
          <cell r="O133">
            <v>12862000</v>
          </cell>
        </row>
        <row r="134">
          <cell r="B134">
            <v>129</v>
          </cell>
          <cell r="C134" t="str">
            <v>Cartridges trống</v>
          </cell>
          <cell r="D134" t="str">
            <v>1. Công dụng: Sử dụng để pha loãng mẫu khi vượt ngưỡng đo, và cho kiểm tra Substrate blank và chất lượng nước dùng cho hệ thống xét nghiệm HBcrAg.
 2. Thành phần: polypropylene.
 3. Tiêu chuẩn chất lượng: ISO 13485
 4. Tiêu chuẩn đóng gói: ≥3x14 cartridges</v>
          </cell>
          <cell r="E134" t="str">
            <v>3x14 test/ hộp</v>
          </cell>
          <cell r="F134" t="str">
            <v>Hộp</v>
          </cell>
          <cell r="J134">
            <v>300</v>
          </cell>
          <cell r="K134">
            <v>300</v>
          </cell>
          <cell r="L134">
            <v>300</v>
          </cell>
          <cell r="M134">
            <v>0</v>
          </cell>
          <cell r="N134">
            <v>43000</v>
          </cell>
          <cell r="O134">
            <v>12900000</v>
          </cell>
        </row>
        <row r="135">
          <cell r="B135">
            <v>130</v>
          </cell>
          <cell r="C135" t="str">
            <v>Thuốc thử chẩn đoán để định tính ASO</v>
          </cell>
          <cell r="D135" t="str">
            <v>Sinh phẩm bao gồm cả thuốc thử và chất chuẩn. Dùng để phát hiện kháng thể Anti-Streptolysin O có trong máu của người bệnh</v>
          </cell>
          <cell r="E135" t="str">
            <v>100 Test/ Hộp</v>
          </cell>
          <cell r="F135" t="str">
            <v>Test</v>
          </cell>
          <cell r="J135">
            <v>1400</v>
          </cell>
          <cell r="K135">
            <v>1400</v>
          </cell>
          <cell r="L135">
            <v>1400</v>
          </cell>
          <cell r="M135">
            <v>0</v>
          </cell>
          <cell r="N135">
            <v>3000</v>
          </cell>
          <cell r="O135">
            <v>4200000</v>
          </cell>
        </row>
        <row r="136">
          <cell r="B136">
            <v>131</v>
          </cell>
          <cell r="C136" t="str">
            <v>Test nhanh chẩn đoán viêm hô hấp (RSV)</v>
          </cell>
          <cell r="D136" t="str">
            <v>- Phát hiện định tính kháng nguyên RSV có trong tăm bông tỵ hầu hoặc dịch rửa / dịch hút tỵ hầu từ bệnh nhân có triệu chứng nhiễm trùng đường hô hấp do vi rút.
- Thành phần bao gồm chứng âm, chứng dương'
- Độ nhạy: ≥92%; Độ đặc hiệu: ≥98% so với RT-PCR 
- Độ chính xác 100% đối với RSV A và RSV B
 - Giới hạn phát hiện: ≤1.78 x 10^4 TCID50/ml đối với RSV A và ≤1.35 x 10^3 TCID50/ml với RSV B. 
- Không có phản ứng gây nhiễu với Ibuprofen, Acetaminophen, Hemoglobin, Bilirubin, Ciprofloxacin, Promethazine 
- Dạng khay
- Tiêu chuẩn: ISO 13485</v>
          </cell>
          <cell r="E136" t="str">
            <v>20 test/ hộp</v>
          </cell>
          <cell r="F136" t="str">
            <v>Test</v>
          </cell>
          <cell r="J136">
            <v>500</v>
          </cell>
          <cell r="K136">
            <v>500</v>
          </cell>
          <cell r="L136">
            <v>500</v>
          </cell>
          <cell r="M136">
            <v>0</v>
          </cell>
          <cell r="N136">
            <v>75000</v>
          </cell>
          <cell r="O136">
            <v>37500000</v>
          </cell>
        </row>
        <row r="137">
          <cell r="B137">
            <v>132</v>
          </cell>
          <cell r="C137" t="str">
            <v>Sinh phẩm phát hiện định tính yếu tố thấp RF</v>
          </cell>
          <cell r="D137" t="str">
            <v>Sinh phẩm phát hiện định tính yếu tố thấp Rheumatoid factor trong huyết thanh và hoặc huyết tương. Sinh phẩm bao gồm cả thuốc thử và chất chuẩn
Độ nhạy: ≥99%. Độ đặt hiệu: ≥99%. Giới hạn phát hiện ≥ 8IU/mL.
Thành phần: lọ Latex reagent, lọ chứng dương, lọ chứng âm, Glass slide, 100 Disposable stirrers.
Tiêu chuẩn chất lượng: ISO hoặc CFS hoặc tương đương</v>
          </cell>
          <cell r="E137" t="str">
            <v>100 test/ kit</v>
          </cell>
          <cell r="F137" t="str">
            <v>Test</v>
          </cell>
          <cell r="J137">
            <v>1800</v>
          </cell>
          <cell r="K137">
            <v>1800</v>
          </cell>
          <cell r="L137">
            <v>1800</v>
          </cell>
          <cell r="M137">
            <v>0</v>
          </cell>
          <cell r="N137">
            <v>5900</v>
          </cell>
          <cell r="O137">
            <v>10620000</v>
          </cell>
        </row>
        <row r="138">
          <cell r="B138">
            <v>133</v>
          </cell>
          <cell r="C138" t="str">
            <v>Lọc CO2</v>
          </cell>
          <cell r="D138" t="str">
            <v>1. Công dụng: Sử dụng để ngăn chặn sự hư hỏng của dung dịch Substrate Solutionn trong xét nghiệm HBcrAg
 2. Thành phần: Ca(OH)2: 80-85%, NaOH:1-5%, KOH: 1-5%
 3. Tiêu chuẩn chất lượng: ISO 13485.
 4. Đóng gói: ≥6 x 2 ống</v>
          </cell>
          <cell r="E138" t="str">
            <v>6x2 ống/hộp</v>
          </cell>
          <cell r="F138" t="str">
            <v>Hộp</v>
          </cell>
          <cell r="J138">
            <v>600</v>
          </cell>
          <cell r="K138">
            <v>600</v>
          </cell>
          <cell r="L138">
            <v>300</v>
          </cell>
          <cell r="M138">
            <v>300</v>
          </cell>
          <cell r="N138">
            <v>199745</v>
          </cell>
          <cell r="O138">
            <v>59923500</v>
          </cell>
        </row>
        <row r="139">
          <cell r="B139">
            <v>134</v>
          </cell>
          <cell r="C139" t="str">
            <v>Kit xét nghiệm Adeno virus</v>
          </cell>
          <cell r="D139" t="str">
            <v>Dễ dàng sử dụng
- Độ nhạy: ≥ 98%%,
- Độ đặc hiệu: ≥ 98%,
- Dạng khay, có vị trí ghi mã bệnh phẩm
- Nhiệt độ bảo quản: 2-30 độ C
- Tiêu chuẩn ISO, CE</v>
          </cell>
          <cell r="F139" t="str">
            <v>Test</v>
          </cell>
          <cell r="J139">
            <v>1000</v>
          </cell>
          <cell r="K139">
            <v>1000</v>
          </cell>
          <cell r="L139">
            <v>1000</v>
          </cell>
          <cell r="M139">
            <v>0</v>
          </cell>
          <cell r="N139">
            <v>75000</v>
          </cell>
          <cell r="O139">
            <v>75000000</v>
          </cell>
        </row>
        <row r="140">
          <cell r="B140">
            <v>135</v>
          </cell>
          <cell r="C140" t="str">
            <v>Khoanh Ceftazidime/Avibactam</v>
          </cell>
          <cell r="D140" t="str">
            <v>Thử nghiệm kháng sinh đồ, khoanh giấy được in một mã nhận dạng thích hợp dạng chữ hoặc số và được tẩm một lượng kháng sinh chính xác
 Đạt tiêu chuẩn ISO 13485 hoặc tương đương</v>
          </cell>
          <cell r="E140" t="str">
            <v>Hộp/5 x 50 khoanh</v>
          </cell>
          <cell r="F140" t="str">
            <v>Khoanh</v>
          </cell>
          <cell r="J140">
            <v>250</v>
          </cell>
          <cell r="K140">
            <v>250</v>
          </cell>
          <cell r="L140">
            <v>250</v>
          </cell>
          <cell r="M140">
            <v>0</v>
          </cell>
          <cell r="N140">
            <v>6420</v>
          </cell>
          <cell r="O140">
            <v>1605000</v>
          </cell>
        </row>
        <row r="141">
          <cell r="B141">
            <v>136</v>
          </cell>
          <cell r="C141" t="str">
            <v>Hóa chất xét nghiệm Rubella IgM</v>
          </cell>
          <cell r="D141" t="str">
            <v>Sử dụng cho xét nghiệm thuộc phương pháp miễn dịch điện hóa phát quang. Thành phần gồm:
- 1 chai:Vi hạt phủ Streptavidin ≥0.72 mg/mL; chất bảo quản.
- 1 chai: Kháng thể đơn dòng kháng IgM người đánh dấu biotin (chuột) ≥ 500 ng/mL, các hạt tương tự Rubella (RLP) khoảng ≥0.1 U/mL; đệm natri phosphate pH ≥7.7; chất bảo quản.
- 1 chai: Kháng thể kháng Rubella đánh dấu phức hợp ruthenium ≥ 400 ng/mL; đệm natri phosphate pH ≥7.7; chất bảo quản.</v>
          </cell>
          <cell r="E141" t="str">
            <v>100 test</v>
          </cell>
          <cell r="F141" t="str">
            <v>Test</v>
          </cell>
          <cell r="J141">
            <v>500</v>
          </cell>
          <cell r="K141">
            <v>500</v>
          </cell>
          <cell r="L141">
            <v>200</v>
          </cell>
          <cell r="M141">
            <v>300</v>
          </cell>
          <cell r="N141">
            <v>77097.83</v>
          </cell>
          <cell r="O141">
            <v>15419566</v>
          </cell>
        </row>
        <row r="142">
          <cell r="B142">
            <v>137</v>
          </cell>
          <cell r="C142" t="str">
            <v>Hóa chất xét nghiệm Rubella IgG</v>
          </cell>
          <cell r="D142" t="str">
            <v>Sử dụng cho xét nghiệm miễn dịch điện hóa phát quang. Thành phần gồm:
- 1 chai: Vi hạt phủ Streptavidin ≥0.72 mg/mL; chất bảo quản.
- 1 chai: Kháng thể đơn dòng kháng IgG người đánh dấu biotin (chuột), hạt tương tự Rubella (RLP), đệm phosphate, pH ≥6.8; chất bảo quản.
- 1 chai: Phân đoạn kháng thể đơn dòng kháng Rubella đánh dấu ruthenium, E1 tái tổ hợp đánh dấu biotin, E1 tái tổ hợp đánh dấu ruthenium, đệm phosphate, pH ≥6.8; chất bảo quản.</v>
          </cell>
          <cell r="E142" t="str">
            <v>100 test</v>
          </cell>
          <cell r="F142" t="str">
            <v>Test</v>
          </cell>
          <cell r="J142">
            <v>500</v>
          </cell>
          <cell r="K142">
            <v>500</v>
          </cell>
          <cell r="L142">
            <v>200</v>
          </cell>
          <cell r="M142">
            <v>300</v>
          </cell>
          <cell r="N142">
            <v>53846.1</v>
          </cell>
          <cell r="O142">
            <v>10769220</v>
          </cell>
        </row>
        <row r="143">
          <cell r="B143">
            <v>138</v>
          </cell>
          <cell r="C143" t="str">
            <v>Hóa chất xét nghiệm HBcrAg</v>
          </cell>
          <cell r="D143" t="str">
            <v>Phát hiện định lượng kháng nguyên liên quan đến lõi vi rút Viêm gan B (HBcrAg) trong huyết tương hoặc huyết thanh người. Bộ thuốc thử gồm:
- HBcrAg Immunoreaction Cartridges
- HBcrAg Pretreatment Solution: Dạng lỏng ≥8mL
- HBcrAg Calibrators: Dạng lỏng,  2 nồng độ
Tiêu chuẩn chất lượng: ISO hoặc CE hoặc tương đương
Đóng gói kèm theo: 1 lọ ≥8ml dung dịch HBcrAg Pretreatment và hóa chất hiệu chuẩn ≥2 x 1.5mL</v>
          </cell>
          <cell r="E143" t="str">
            <v>3x14 test/hộp</v>
          </cell>
          <cell r="F143" t="str">
            <v>Test</v>
          </cell>
          <cell r="J143">
            <v>3000</v>
          </cell>
          <cell r="K143">
            <v>3000</v>
          </cell>
          <cell r="L143">
            <v>1000</v>
          </cell>
          <cell r="M143">
            <v>2000</v>
          </cell>
          <cell r="N143">
            <v>285357.14285714284</v>
          </cell>
          <cell r="O143">
            <v>285357142.85714287</v>
          </cell>
        </row>
        <row r="144">
          <cell r="B144">
            <v>139</v>
          </cell>
          <cell r="C144" t="str">
            <v>Hóa chất kiểm chuẩn xét nghiệm HBcrAg</v>
          </cell>
          <cell r="D144" t="str">
            <v>1. Công dụng: Những chất đối chứng này được thiết kế để sử dụng như một chất đối chứng chất lượng đã thử nghiệm nhằm giám sát tính chính xác của các thủ thuật xét nghiệm phân tích kháng nguyên liên quan đến lõi vi rút viêm gan B (HBcrAg) 
 2. Thành phần: 2 nồng độ
 3. Tiêu chuẩn chất lượng: ISO 13485.
 4. Hộp ≥4 lọ x 1.5mL</v>
          </cell>
          <cell r="E144" t="str">
            <v>2x2x1,5 ml/hộp</v>
          </cell>
          <cell r="F144" t="str">
            <v>Hộp</v>
          </cell>
          <cell r="J144">
            <v>10</v>
          </cell>
          <cell r="K144">
            <v>10</v>
          </cell>
          <cell r="L144">
            <v>2</v>
          </cell>
          <cell r="M144">
            <v>8</v>
          </cell>
          <cell r="N144">
            <v>3876000</v>
          </cell>
          <cell r="O144">
            <v>7752000</v>
          </cell>
        </row>
        <row r="145">
          <cell r="B145">
            <v>140</v>
          </cell>
          <cell r="C145" t="str">
            <v>ETEST Tobramycin</v>
          </cell>
          <cell r="D145" t="str">
            <v xml:space="preserve"> Thử nghiệm kháng sinh đồ định lượng. Thanh nhựa mỏng hoặc dải giấy được ngâm tẩm với gradinet nồng độ xác định trước của kháng sinh Tobramycin</v>
          </cell>
          <cell r="E145" t="str">
            <v>Hộp 30 thanh</v>
          </cell>
          <cell r="F145" t="str">
            <v>Thanh</v>
          </cell>
          <cell r="J145">
            <v>60</v>
          </cell>
          <cell r="K145">
            <v>60</v>
          </cell>
          <cell r="L145">
            <v>60</v>
          </cell>
          <cell r="M145">
            <v>0</v>
          </cell>
          <cell r="N145">
            <v>135450</v>
          </cell>
          <cell r="O145">
            <v>8127000</v>
          </cell>
        </row>
        <row r="146">
          <cell r="B146">
            <v>141</v>
          </cell>
          <cell r="C146" t="str">
            <v>Etest Tigecycline</v>
          </cell>
          <cell r="D146" t="str">
            <v>Thử nghiệm kháng sinh đồ định lượng. Thanh nhựa mỏng hoặc dải giấy được ngâm tẩm với gradinet nồng độ xác định trước của kháng sinh Tigecycline</v>
          </cell>
          <cell r="E146" t="str">
            <v>Hộp 30 thanh</v>
          </cell>
          <cell r="F146" t="str">
            <v>Thanh</v>
          </cell>
          <cell r="J146">
            <v>60</v>
          </cell>
          <cell r="K146">
            <v>60</v>
          </cell>
          <cell r="L146">
            <v>60</v>
          </cell>
          <cell r="M146">
            <v>0</v>
          </cell>
          <cell r="N146">
            <v>125445</v>
          </cell>
          <cell r="O146">
            <v>7526700</v>
          </cell>
        </row>
        <row r="147">
          <cell r="B147">
            <v>142</v>
          </cell>
          <cell r="C147" t="str">
            <v>Etest Ticcacillin/Clavulanic acid</v>
          </cell>
          <cell r="D147" t="str">
            <v>Thử nghiệm kháng sinh đồ định lượng. Thanh nhựa mỏng hoặc dải giấy được ngâm tẩm với gradinet nồng độ xác định trước của kháng sinh Ticarcilin/ Clavulanic acid</v>
          </cell>
          <cell r="E147" t="str">
            <v>Hộp 30 thanh</v>
          </cell>
          <cell r="F147" t="str">
            <v>Thanh</v>
          </cell>
          <cell r="J147">
            <v>60</v>
          </cell>
          <cell r="K147">
            <v>60</v>
          </cell>
          <cell r="L147">
            <v>60</v>
          </cell>
          <cell r="M147">
            <v>0</v>
          </cell>
          <cell r="N147">
            <v>195300</v>
          </cell>
          <cell r="O147">
            <v>11718000</v>
          </cell>
        </row>
        <row r="148">
          <cell r="B148">
            <v>143</v>
          </cell>
          <cell r="C148" t="str">
            <v>Etest Tetracycline</v>
          </cell>
          <cell r="D148" t="str">
            <v xml:space="preserve"> Thử nghiệm kháng sinh đồ định lượng. Thanh nhựa mỏng hoặc dải giấy được ngâm tẩm với gradinet nồng độ xác định trước của kháng sinh Tetracycline</v>
          </cell>
          <cell r="E148" t="str">
            <v>Hộp 30 thanh</v>
          </cell>
          <cell r="F148" t="str">
            <v>Thanh</v>
          </cell>
          <cell r="J148">
            <v>60</v>
          </cell>
          <cell r="K148">
            <v>60</v>
          </cell>
          <cell r="L148">
            <v>60</v>
          </cell>
          <cell r="M148">
            <v>0</v>
          </cell>
          <cell r="N148">
            <v>116333.33333333333</v>
          </cell>
          <cell r="O148">
            <v>6980000</v>
          </cell>
        </row>
        <row r="149">
          <cell r="B149">
            <v>144</v>
          </cell>
          <cell r="C149" t="str">
            <v>ETEST Spectinomycin</v>
          </cell>
          <cell r="D149" t="str">
            <v>Thử nghiệm kháng sinh đồ định lượng. Thanh nhựa mỏng hoặc dải giấy được ngâm tẩm với gradinet nồng độ xác định trước của kháng sinh Spectinomycin</v>
          </cell>
          <cell r="E149" t="str">
            <v>Hộp 30 thanh</v>
          </cell>
          <cell r="F149" t="str">
            <v>Thanh</v>
          </cell>
          <cell r="J149">
            <v>60</v>
          </cell>
          <cell r="K149">
            <v>60</v>
          </cell>
          <cell r="L149">
            <v>60</v>
          </cell>
          <cell r="M149">
            <v>0</v>
          </cell>
          <cell r="N149">
            <v>225050</v>
          </cell>
          <cell r="O149">
            <v>13503000</v>
          </cell>
        </row>
        <row r="150">
          <cell r="B150">
            <v>145</v>
          </cell>
          <cell r="C150" t="str">
            <v>Etest Piperacillin/tazobactam</v>
          </cell>
          <cell r="D150" t="str">
            <v>Thử nghiệm kháng sinh đồ định lượng. Thanh nhựa mỏng hoặc dải giấy được ngâm tẩm với gradinet nồng độ xác định trước của kháng sinh Piperacillin và Tazobactam</v>
          </cell>
          <cell r="E150" t="str">
            <v>Hộp 30 thanh</v>
          </cell>
          <cell r="F150" t="str">
            <v>Thanh</v>
          </cell>
          <cell r="J150">
            <v>60</v>
          </cell>
          <cell r="K150">
            <v>60</v>
          </cell>
          <cell r="L150">
            <v>60</v>
          </cell>
          <cell r="M150">
            <v>0</v>
          </cell>
          <cell r="N150">
            <v>172200</v>
          </cell>
          <cell r="O150">
            <v>10332000</v>
          </cell>
        </row>
        <row r="151">
          <cell r="B151">
            <v>146</v>
          </cell>
          <cell r="C151" t="str">
            <v>Etest Piperacillin</v>
          </cell>
          <cell r="D151" t="str">
            <v>Thử nghiệm kháng sinh đồ định lượng. Thanh nhựa mỏng hoặc dải giấy được ngâm tẩm với gradinet nồng độ xác định trước của kháng sinh Piperacilin</v>
          </cell>
          <cell r="E151" t="str">
            <v>Hộp 30 thanh</v>
          </cell>
          <cell r="F151" t="str">
            <v>Thanh</v>
          </cell>
          <cell r="J151">
            <v>60</v>
          </cell>
          <cell r="K151">
            <v>60</v>
          </cell>
          <cell r="L151">
            <v>60</v>
          </cell>
          <cell r="M151">
            <v>0</v>
          </cell>
          <cell r="N151">
            <v>141190</v>
          </cell>
          <cell r="O151">
            <v>8471400</v>
          </cell>
        </row>
        <row r="152">
          <cell r="B152">
            <v>147</v>
          </cell>
          <cell r="C152" t="str">
            <v>Etest Moxifloxacin</v>
          </cell>
          <cell r="D152" t="str">
            <v>Thử nghiệm kháng sinh đồ định lượng. Thanh nhựa mỏng hoặc dải giấy được ngâm tẩm với gradinet nồng độ xác định trước của kháng sinh Moxifloxacin</v>
          </cell>
          <cell r="E152" t="str">
            <v>Hộp 30 thanh</v>
          </cell>
          <cell r="F152" t="str">
            <v>Thanh</v>
          </cell>
          <cell r="J152">
            <v>60</v>
          </cell>
          <cell r="K152">
            <v>60</v>
          </cell>
          <cell r="L152">
            <v>60</v>
          </cell>
          <cell r="M152">
            <v>0</v>
          </cell>
          <cell r="N152">
            <v>130095</v>
          </cell>
          <cell r="O152">
            <v>7805700</v>
          </cell>
        </row>
        <row r="153">
          <cell r="B153">
            <v>148</v>
          </cell>
          <cell r="C153" t="str">
            <v>Etest Minoxyclin</v>
          </cell>
          <cell r="D153" t="str">
            <v>Thử nghiệm kháng sinh đồ định lượng. Thanh nhựa mỏng hoặc dải giấy được ngâm tẩm với gradinet nồng độ xác định trước của kháng sinh Minocycline</v>
          </cell>
          <cell r="E153" t="str">
            <v>Hộp 30 thanh</v>
          </cell>
          <cell r="F153" t="str">
            <v>Thanh</v>
          </cell>
          <cell r="J153">
            <v>60</v>
          </cell>
          <cell r="K153">
            <v>60</v>
          </cell>
          <cell r="L153">
            <v>60</v>
          </cell>
          <cell r="M153">
            <v>0</v>
          </cell>
          <cell r="N153">
            <v>138600</v>
          </cell>
          <cell r="O153">
            <v>8316000</v>
          </cell>
        </row>
        <row r="154">
          <cell r="B154">
            <v>149</v>
          </cell>
          <cell r="C154" t="str">
            <v>ETEST Linezolid</v>
          </cell>
          <cell r="D154" t="str">
            <v>Thử nghiệm kháng sinh đồ, khoanh giấy được in một mã nhận dạng thích hợp dạng chữ hoặc số và được tẩm một lượng kháng sinh chính xác</v>
          </cell>
          <cell r="E154" t="str">
            <v>Hộp 30 thanh</v>
          </cell>
          <cell r="F154" t="str">
            <v>Thanh</v>
          </cell>
          <cell r="J154">
            <v>60</v>
          </cell>
          <cell r="K154">
            <v>60</v>
          </cell>
          <cell r="L154">
            <v>60</v>
          </cell>
          <cell r="M154">
            <v>0</v>
          </cell>
          <cell r="N154">
            <v>135800</v>
          </cell>
          <cell r="O154">
            <v>8148000</v>
          </cell>
        </row>
        <row r="155">
          <cell r="B155">
            <v>150</v>
          </cell>
          <cell r="C155" t="str">
            <v>Etest Levofloxacin</v>
          </cell>
          <cell r="D155" t="str">
            <v>Thử nghiệm kháng sinh đồ định lượng. Thanh nhựa mỏng hoặc dải giấy được ngâm tẩm với gradinet nồng độ xác định trước của kháng sinh Levofloxacin</v>
          </cell>
          <cell r="E155" t="str">
            <v>Hộp 30 thanh</v>
          </cell>
          <cell r="F155" t="str">
            <v>Thanh</v>
          </cell>
          <cell r="J155">
            <v>60</v>
          </cell>
          <cell r="K155">
            <v>60</v>
          </cell>
          <cell r="L155">
            <v>60</v>
          </cell>
          <cell r="M155">
            <v>0</v>
          </cell>
          <cell r="N155">
            <v>168700</v>
          </cell>
          <cell r="O155">
            <v>10122000</v>
          </cell>
        </row>
        <row r="156">
          <cell r="B156">
            <v>151</v>
          </cell>
          <cell r="C156" t="str">
            <v>Etest Imipenem</v>
          </cell>
          <cell r="D156" t="str">
            <v>Thử nghiệm kháng sinh đồ định lượng. Thanh nhựa mỏng hoặc dải giấy được ngâm tẩm với gradinet nồng độ xác định trước của kháng sinh Imipenem</v>
          </cell>
          <cell r="E156" t="str">
            <v>Hộp 30 thanh</v>
          </cell>
          <cell r="F156" t="str">
            <v>Thanh</v>
          </cell>
          <cell r="J156">
            <v>120</v>
          </cell>
          <cell r="K156">
            <v>120</v>
          </cell>
          <cell r="L156">
            <v>120</v>
          </cell>
          <cell r="M156">
            <v>0</v>
          </cell>
          <cell r="N156">
            <v>124950</v>
          </cell>
          <cell r="O156">
            <v>14994000</v>
          </cell>
        </row>
        <row r="157">
          <cell r="B157">
            <v>152</v>
          </cell>
          <cell r="C157" t="str">
            <v>Etest Gentamicin</v>
          </cell>
          <cell r="D157" t="str">
            <v>Thử nghiệm kháng sinh đồ định lượng. Thanh nhựa mỏng hoặc dải giấy được ngâm tẩm với gradinet nồng độ xác định trước của kháng sinh Gentamicin</v>
          </cell>
          <cell r="E157" t="str">
            <v>Hộp 30 thanh</v>
          </cell>
          <cell r="F157" t="str">
            <v>Thanh</v>
          </cell>
          <cell r="J157">
            <v>60</v>
          </cell>
          <cell r="K157">
            <v>60</v>
          </cell>
          <cell r="L157">
            <v>60</v>
          </cell>
          <cell r="M157">
            <v>0</v>
          </cell>
          <cell r="N157">
            <v>135800</v>
          </cell>
          <cell r="O157">
            <v>8148000</v>
          </cell>
        </row>
        <row r="158">
          <cell r="B158">
            <v>153</v>
          </cell>
          <cell r="C158" t="str">
            <v>Etest Fosfomycin</v>
          </cell>
          <cell r="D158" t="str">
            <v>Thử nghiệm kháng sinh đồ định lượng. Thanh nhựa mỏng hoặc dải giấy được ngâm tẩm với gradinet nồng độ xác định trước của kháng sinh Fosfomycin</v>
          </cell>
          <cell r="E158" t="str">
            <v>Hộp 30 thanh</v>
          </cell>
          <cell r="F158" t="str">
            <v>Thanh</v>
          </cell>
          <cell r="J158">
            <v>60</v>
          </cell>
          <cell r="K158">
            <v>60</v>
          </cell>
          <cell r="L158">
            <v>60</v>
          </cell>
          <cell r="M158">
            <v>0</v>
          </cell>
          <cell r="N158">
            <v>125445</v>
          </cell>
          <cell r="O158">
            <v>7526700</v>
          </cell>
        </row>
        <row r="159">
          <cell r="B159">
            <v>154</v>
          </cell>
          <cell r="C159" t="str">
            <v>Etest Doripenem</v>
          </cell>
          <cell r="D159" t="str">
            <v>Thử nghiệm kháng sinh đồ định lượng. Thanh nhựa mỏng hoặc dải giấy được ngâm tẩm với gradinet nồng độ xác định trước của kháng sinh Doripenem</v>
          </cell>
          <cell r="E159" t="str">
            <v>Hộp 30 thanh</v>
          </cell>
          <cell r="F159" t="str">
            <v>Thanh</v>
          </cell>
          <cell r="J159">
            <v>60</v>
          </cell>
          <cell r="K159">
            <v>60</v>
          </cell>
          <cell r="L159">
            <v>60</v>
          </cell>
          <cell r="M159">
            <v>0</v>
          </cell>
          <cell r="N159">
            <v>186690</v>
          </cell>
          <cell r="O159">
            <v>11201400</v>
          </cell>
        </row>
        <row r="160">
          <cell r="B160">
            <v>155</v>
          </cell>
          <cell r="C160" t="str">
            <v>Etest Ciprofloxacin</v>
          </cell>
          <cell r="D160" t="str">
            <v>Thử nghiệm kháng sinh đồ định lượng. Thanh nhựa mỏng hoặc dải giấy được ngâm tẩm với gradinet nồng độ xác định trước của kháng sinh Ciprofloxacin</v>
          </cell>
          <cell r="E160" t="str">
            <v>Hộp 30 thanh</v>
          </cell>
          <cell r="F160" t="str">
            <v>Thanh</v>
          </cell>
          <cell r="J160">
            <v>60</v>
          </cell>
          <cell r="K160">
            <v>60</v>
          </cell>
          <cell r="L160">
            <v>60</v>
          </cell>
          <cell r="M160">
            <v>0</v>
          </cell>
          <cell r="N160">
            <v>110250</v>
          </cell>
          <cell r="O160">
            <v>6615000</v>
          </cell>
        </row>
        <row r="161">
          <cell r="B161">
            <v>156</v>
          </cell>
          <cell r="C161" t="str">
            <v>Etest Chloramphenicol</v>
          </cell>
          <cell r="D161" t="str">
            <v>Thử nghiệm kháng sinh đồ định lượng. Thanh nhựa mỏng hoặc dải giấy được ngâm tẩm với gradinet nồng độ xác định trước của kháng sinh Chloramphenicol</v>
          </cell>
          <cell r="E161" t="str">
            <v>Hộp 30 thanh</v>
          </cell>
          <cell r="F161" t="str">
            <v>Thanh</v>
          </cell>
          <cell r="J161">
            <v>60</v>
          </cell>
          <cell r="K161">
            <v>60</v>
          </cell>
          <cell r="L161">
            <v>60</v>
          </cell>
          <cell r="M161">
            <v>0</v>
          </cell>
          <cell r="N161">
            <v>135800</v>
          </cell>
          <cell r="O161">
            <v>8148000</v>
          </cell>
        </row>
        <row r="162">
          <cell r="B162">
            <v>157</v>
          </cell>
          <cell r="C162" t="str">
            <v>Etest Cefuroxime</v>
          </cell>
          <cell r="D162" t="str">
            <v xml:space="preserve">Thử nghiệm kháng sinh đồ định lượng. Thanh nhựa mỏng hoặc dải giấy được ngâm tẩm với gradinet nồng độ xác định trước của kháng sinh Cefuroxime </v>
          </cell>
          <cell r="E162" t="str">
            <v>Hộp 30 thanh</v>
          </cell>
          <cell r="F162" t="str">
            <v>Thanh</v>
          </cell>
          <cell r="J162">
            <v>60</v>
          </cell>
          <cell r="K162">
            <v>60</v>
          </cell>
          <cell r="L162">
            <v>60</v>
          </cell>
          <cell r="M162">
            <v>0</v>
          </cell>
          <cell r="N162">
            <v>136500</v>
          </cell>
          <cell r="O162">
            <v>8190000</v>
          </cell>
        </row>
        <row r="163">
          <cell r="B163">
            <v>158</v>
          </cell>
          <cell r="C163" t="str">
            <v>Etest Ceftriaxone</v>
          </cell>
          <cell r="D163" t="str">
            <v>Thử nghiệm kháng sinh đồ định lượng. Thanh nhựa mỏng hoặc dải giấy được ngâm tẩm với gradinet nồng độ xác định trước của kháng sinh Ceftriaxone</v>
          </cell>
          <cell r="E163" t="str">
            <v>Hộp 30 thanh</v>
          </cell>
          <cell r="F163" t="str">
            <v>Thanh</v>
          </cell>
          <cell r="J163">
            <v>60</v>
          </cell>
          <cell r="K163">
            <v>60</v>
          </cell>
          <cell r="L163">
            <v>60</v>
          </cell>
          <cell r="M163">
            <v>0</v>
          </cell>
          <cell r="N163">
            <v>210000</v>
          </cell>
          <cell r="O163">
            <v>12600000</v>
          </cell>
        </row>
        <row r="164">
          <cell r="B164">
            <v>159</v>
          </cell>
          <cell r="C164" t="str">
            <v>Etest Ceftolozane/Tazobactam</v>
          </cell>
          <cell r="D164" t="str">
            <v>Thử nghiệm kháng sinh đồ định lượng. Thanh nhựa mỏng hoặc dải giấy được ngâm tẩm với gradinet nồng độ xác định trước của kháng sinh Ceftolozane và Tazobactam</v>
          </cell>
          <cell r="E164" t="str">
            <v>Hộp 30 thanh</v>
          </cell>
          <cell r="F164" t="str">
            <v>Thanh</v>
          </cell>
          <cell r="J164">
            <v>120</v>
          </cell>
          <cell r="K164">
            <v>120</v>
          </cell>
          <cell r="L164">
            <v>60</v>
          </cell>
          <cell r="M164">
            <v>60</v>
          </cell>
          <cell r="N164">
            <v>133290</v>
          </cell>
          <cell r="O164">
            <v>7997400</v>
          </cell>
        </row>
        <row r="165">
          <cell r="B165">
            <v>160</v>
          </cell>
          <cell r="C165" t="str">
            <v>Etest Cefepime</v>
          </cell>
          <cell r="D165" t="str">
            <v>Thử nghiệm kháng sinh đồ định lượng. Thanh nhựa mỏng hoặc dải giấy được ngâm tẩm với gradinet nồng độ xác định trước của kháng sinh Cefepime</v>
          </cell>
          <cell r="E165" t="str">
            <v>Hộp 30 thanh</v>
          </cell>
          <cell r="F165" t="str">
            <v>Thanh</v>
          </cell>
          <cell r="J165">
            <v>60</v>
          </cell>
          <cell r="K165">
            <v>60</v>
          </cell>
          <cell r="L165">
            <v>60</v>
          </cell>
          <cell r="M165">
            <v>0</v>
          </cell>
          <cell r="N165">
            <v>141190</v>
          </cell>
          <cell r="O165">
            <v>8471400</v>
          </cell>
        </row>
        <row r="166">
          <cell r="B166">
            <v>161</v>
          </cell>
          <cell r="C166" t="str">
            <v>Etest Azithromycin</v>
          </cell>
          <cell r="D166" t="str">
            <v>Thử nghiệm kháng sinh đồ định lượng. Thanh nhựa mỏng hoặc dải giấy được ngâm tẩm với gradinet nồng độ xác định trước của kháng sinh Azithromycin</v>
          </cell>
          <cell r="E166" t="str">
            <v>Hộp 30 thanh</v>
          </cell>
          <cell r="F166" t="str">
            <v>Thanh</v>
          </cell>
          <cell r="J166">
            <v>60</v>
          </cell>
          <cell r="K166">
            <v>60</v>
          </cell>
          <cell r="L166">
            <v>60</v>
          </cell>
          <cell r="M166">
            <v>0</v>
          </cell>
          <cell r="N166">
            <v>176400</v>
          </cell>
          <cell r="O166">
            <v>10584000</v>
          </cell>
        </row>
        <row r="167">
          <cell r="B167">
            <v>162</v>
          </cell>
          <cell r="C167" t="str">
            <v>Etest Amikacin</v>
          </cell>
          <cell r="D167" t="str">
            <v>Thử nghiệm kháng sinh đồ định lượng. Thanh nhựa mỏng hoặc dải giấy được ngâm tẩm với gradinet nồng độ xác định trước của kháng sinh Amikacin</v>
          </cell>
          <cell r="E167" t="str">
            <v>Hộp 30 thanh</v>
          </cell>
          <cell r="F167" t="str">
            <v>Thanh</v>
          </cell>
          <cell r="J167">
            <v>60</v>
          </cell>
          <cell r="K167">
            <v>60</v>
          </cell>
          <cell r="L167">
            <v>60</v>
          </cell>
          <cell r="M167">
            <v>0</v>
          </cell>
          <cell r="N167">
            <v>163800</v>
          </cell>
          <cell r="O167">
            <v>9828000</v>
          </cell>
        </row>
        <row r="168">
          <cell r="B168">
            <v>163</v>
          </cell>
          <cell r="C168" t="str">
            <v>Dung dịch cơ chất</v>
          </cell>
          <cell r="D168" t="str">
            <v>1. Công dụng: là một loại thuốc thử phổ biến được dùng cho phản ứng enzym trong xét nghiệm HBcrAg
 2. Thành phần: dạng lỏng
 Chứa ≥0.2 mg/mL AMPPD là một chất nền trong dung dịch đệm diethanolamine với chất ổn định hóa học. Chất bảo quản: natri azid
 3. Tiêu chuẩn chất lượng: ISO 13485
 4 Quy cách đóng gói: ≥6 x ≥100mL</v>
          </cell>
          <cell r="E168" t="str">
            <v>6x100 ml/ hộp</v>
          </cell>
          <cell r="F168" t="str">
            <v>ml</v>
          </cell>
          <cell r="J168">
            <v>6000</v>
          </cell>
          <cell r="K168">
            <v>6000</v>
          </cell>
          <cell r="L168">
            <v>3000</v>
          </cell>
          <cell r="M168">
            <v>3000</v>
          </cell>
          <cell r="N168">
            <v>40726</v>
          </cell>
          <cell r="O168">
            <v>122178000</v>
          </cell>
        </row>
        <row r="169">
          <cell r="B169">
            <v>164</v>
          </cell>
          <cell r="C169" t="str">
            <v>Đầu côn hút mẫu bệnh phẩm</v>
          </cell>
          <cell r="D169" t="str">
            <v>1. Công dụng: Đầu côn hút mẫu bệnh phẩm dùng cho hệ thống xét nghiệm HBcrAg
 2. Tiêu chuẩn chất lượng: ISO 13485
 3. Đóng gói: 12x 96 cái</v>
          </cell>
          <cell r="E169" t="str">
            <v>96x12 khay/ hộp</v>
          </cell>
          <cell r="F169" t="str">
            <v>Hộp</v>
          </cell>
          <cell r="J169">
            <v>10</v>
          </cell>
          <cell r="K169">
            <v>10</v>
          </cell>
          <cell r="L169">
            <v>10</v>
          </cell>
          <cell r="M169">
            <v>0</v>
          </cell>
          <cell r="N169">
            <v>2150000</v>
          </cell>
          <cell r="O169">
            <v>21500000</v>
          </cell>
        </row>
        <row r="170">
          <cell r="B170">
            <v>165</v>
          </cell>
          <cell r="C170" t="str">
            <v>Cefotaxime + Clavulanic acid (30µg/10µg)</v>
          </cell>
          <cell r="D170" t="str">
            <v>Thử nghiệm kháng sinh đồ. Phát hiện Beta-lactamases phổ rộng ở Enterobacterales có chứa Cefotaxime 30µg và Clavulanic acid 10µg
 Đạt tiêu chuẩn ISO</v>
          </cell>
          <cell r="E170" t="str">
            <v>Hộp/5 x 50 khoanh</v>
          </cell>
          <cell r="F170" t="str">
            <v>Khoanh</v>
          </cell>
          <cell r="J170">
            <v>250</v>
          </cell>
          <cell r="K170">
            <v>250</v>
          </cell>
          <cell r="L170">
            <v>250</v>
          </cell>
          <cell r="M170">
            <v>0</v>
          </cell>
          <cell r="N170">
            <v>1960</v>
          </cell>
          <cell r="O170">
            <v>490000</v>
          </cell>
        </row>
        <row r="171">
          <cell r="B171">
            <v>166</v>
          </cell>
          <cell r="C171" t="str">
            <v>Bộ xét nghiệm ngưng kết phân biệt các loại liên cầu</v>
          </cell>
          <cell r="D171" t="str">
            <v>Thử nghiệm ngưng kết định tính sử dụng để phân biệt được các loại liên cầu. Sự ngưng kết của các hạt có thể nhìn thấy bằng mắt thường</v>
          </cell>
          <cell r="E171" t="str">
            <v>100 test/ kit</v>
          </cell>
          <cell r="F171" t="str">
            <v>Test</v>
          </cell>
          <cell r="J171">
            <v>100</v>
          </cell>
          <cell r="K171">
            <v>100</v>
          </cell>
          <cell r="L171">
            <v>100</v>
          </cell>
          <cell r="M171">
            <v>0</v>
          </cell>
          <cell r="N171">
            <v>7500</v>
          </cell>
          <cell r="O171">
            <v>750000</v>
          </cell>
        </row>
        <row r="172">
          <cell r="B172">
            <v>167</v>
          </cell>
          <cell r="C172" t="str">
            <v>Môi trường canh thang thực hiện kháng nấm đồ</v>
          </cell>
          <cell r="D172" t="str">
            <v>Môi trường canh thang thực hiện kháng nấm đồ, xác định nồng độ ức chế tối thiểu của vi nấm với kháng sinh bằng phương pháp vi pha loãng.
Đạt tiêu chuẩn ISO 13485
Quy cách: Ống tối thiểu 10ml</v>
          </cell>
          <cell r="E172" t="str">
            <v>Hộp/100 ống x 11 ml</v>
          </cell>
          <cell r="F172" t="str">
            <v>ống</v>
          </cell>
          <cell r="J172">
            <v>100</v>
          </cell>
          <cell r="K172">
            <v>100</v>
          </cell>
          <cell r="L172">
            <v>100</v>
          </cell>
          <cell r="M172">
            <v>0</v>
          </cell>
          <cell r="N172">
            <v>15800</v>
          </cell>
          <cell r="O172">
            <v>1580000</v>
          </cell>
        </row>
        <row r="173">
          <cell r="B173">
            <v>168</v>
          </cell>
          <cell r="C173" t="str">
            <v>Thuốc thử chẩn đoán xét nghiệm RPR carbon</v>
          </cell>
          <cell r="D173" t="str">
            <v>Buffer sodium/potassium phosphate 10 mM 
Choline chloride 10.0%
Lipids 0.12 %
Charcoal 0.02 %
EDTA 12.5 mM
Chứng dương: Huyết thanh của người, phản ứng chống lại các kháng nguyên Carbon RPR.
Chứng âm: huyết thanh động vật
Tiêu chuẩn chất lượng: ISO 9001, ISO 13485, CE, giấy phép lưu hành</v>
          </cell>
          <cell r="E173" t="str">
            <v>500 test/
hộp</v>
          </cell>
          <cell r="F173" t="str">
            <v>Test</v>
          </cell>
          <cell r="J173">
            <v>1000</v>
          </cell>
          <cell r="K173">
            <v>1000</v>
          </cell>
          <cell r="L173">
            <v>1000</v>
          </cell>
          <cell r="M173">
            <v>0</v>
          </cell>
          <cell r="N173">
            <v>4500</v>
          </cell>
          <cell r="O173">
            <v>4500000</v>
          </cell>
        </row>
        <row r="174">
          <cell r="C174" t="str">
            <v>Tổng cộng:</v>
          </cell>
          <cell r="O174">
            <v>9995337174.8571434</v>
          </cell>
        </row>
        <row r="175">
          <cell r="O175">
            <v>9995337174.8571434</v>
          </cell>
        </row>
        <row r="176">
          <cell r="C176" t="str">
            <v>Tổng số khoản: 171.</v>
          </cell>
        </row>
        <row r="177">
          <cell r="C177" t="str">
            <v>Tổng giá trị kế hoạch dự kiến: 17.275.423.691 đồng.</v>
          </cell>
        </row>
        <row r="178">
          <cell r="C178" t="str">
            <v>Bằng chữ: Mười bảy tỷ, hai trăm bảy mươi lăm triệu, bốn trăm hai mươi ba ngàn, sáu trăm chín mươi mốt đồng chẵn./.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SV"/>
      <sheetName val="SHPT"/>
      <sheetName val="Sheet3"/>
      <sheetName val="DM gốc"/>
      <sheetName val="GT dự kiến_NCC_VSV"/>
      <sheetName val="Giá trị dự kiến_Máy_VSV"/>
      <sheetName val="GT dự kiến_NCC_SHPT"/>
      <sheetName val="Giá trị dự kiến_Máy_SHPT"/>
    </sheetNames>
    <sheetDataSet>
      <sheetData sheetId="0">
        <row r="6">
          <cell r="B6">
            <v>1</v>
          </cell>
          <cell r="C6" t="str">
            <v>Bộ nhuộm các loài Mycobacteria</v>
          </cell>
          <cell r="D6" t="str">
            <v>Bảo quản: nhiệt độ 15-30 độ C
01 bộ gồm có 3 chai: Methylene Blue, Carbon Fuchsin, dung dịch tẩy màu Hydrochloric acid trong Ethanol, mỗi chai ≥250ml
Tiêu chuẩn chất lượng: ISO 9001:2015, ISO 13485: 2016
Bộ ≥ 3 chai</v>
          </cell>
          <cell r="E6" t="str">
            <v>Bộ 3 chai 250ml</v>
          </cell>
          <cell r="F6" t="str">
            <v>Bộ</v>
          </cell>
          <cell r="I6">
            <v>16</v>
          </cell>
          <cell r="J6">
            <v>6</v>
          </cell>
          <cell r="K6">
            <v>6</v>
          </cell>
          <cell r="L6">
            <v>924000</v>
          </cell>
          <cell r="M6">
            <v>5544000</v>
          </cell>
          <cell r="N6" t="str">
            <v>Bộ nhuộm các loài Mycobacteria</v>
          </cell>
          <cell r="O6" t="str">
            <v>MELAB Ziehl Neelsen Set; B250902</v>
          </cell>
          <cell r="P6" t="str">
            <v>IB2400466075</v>
          </cell>
          <cell r="Q6" t="str">
            <v>823/QĐ-BVQY103</v>
          </cell>
          <cell r="R6" t="str">
            <v>05/3/2025</v>
          </cell>
          <cell r="S6" t="str">
            <v>Bệnh viện Quân y 103</v>
          </cell>
          <cell r="T6" t="str">
            <v>365 ngày</v>
          </cell>
          <cell r="U6" t="str">
            <v>Công ty TNHH DEKA</v>
          </cell>
          <cell r="V6" t="str">
            <v>IB2400466075; QĐTT số: 823/QĐ-BVQY103; 05/3/2025; Bệnh viện Quân y 103; 365 ngày</v>
          </cell>
        </row>
        <row r="7">
          <cell r="B7">
            <v>2</v>
          </cell>
          <cell r="C7" t="str">
            <v>Test nhanh phát hiện kháng nguyên Rotavirus</v>
          </cell>
          <cell r="D7" t="str">
            <v>Xét nghiệm miễn dịch sắc ký phát hiện nhanh Rotavirus nhóm A trong mẫu bệnh phẩm phân.
Độ nhạy tương đối: ≥ 99%  
Tính đặc hiệu tương đối: ≥ 98%
Tiêu chuẩn chất lượng: ISO 13485</v>
          </cell>
          <cell r="E7" t="str">
            <v>25 test/hộp</v>
          </cell>
          <cell r="F7" t="str">
            <v>Test</v>
          </cell>
          <cell r="I7">
            <v>25</v>
          </cell>
          <cell r="J7">
            <v>300</v>
          </cell>
          <cell r="K7">
            <v>300</v>
          </cell>
          <cell r="L7">
            <v>36750</v>
          </cell>
          <cell r="M7">
            <v>11025000</v>
          </cell>
          <cell r="N7" t="str">
            <v>Test nhanh phát hiện kháng nguyên Rotavirus</v>
          </cell>
          <cell r="O7" t="str">
            <v>MELAB ROTAVIRUS Ag RAPID TEST; ROT025</v>
          </cell>
          <cell r="P7" t="str">
            <v>IB2400466075</v>
          </cell>
          <cell r="Q7" t="str">
            <v>823/QĐ-BVQY103</v>
          </cell>
          <cell r="R7" t="str">
            <v>05/3/2025</v>
          </cell>
          <cell r="S7" t="str">
            <v>Bệnh viện Quân y 103</v>
          </cell>
          <cell r="T7" t="str">
            <v>365 ngày</v>
          </cell>
          <cell r="U7" t="str">
            <v>Công ty TNHH DEKA</v>
          </cell>
          <cell r="V7" t="str">
            <v>IB2400466075; QĐTT số: 823/QĐ-BVQY103; 05/3/2025; Bệnh viện Quân y 103; 365 ngày</v>
          </cell>
        </row>
        <row r="8">
          <cell r="B8">
            <v>3</v>
          </cell>
          <cell r="C8" t="str">
            <v>Etest Ceftazidime/Avibactam</v>
          </cell>
          <cell r="D8" t="str">
            <v>Thử nghiệm kháng sinh đồ định lượng. Thanh nhựa mỏng hoặc dải giấy được ngâm tẩm với gradinet nồng độ xác định trước của kháng sinh kết hợp Ceftazidime và Avibactam</v>
          </cell>
          <cell r="E8" t="str">
            <v>Hộp 30 thanh</v>
          </cell>
          <cell r="F8" t="str">
            <v>Thanh</v>
          </cell>
          <cell r="I8">
            <v>32</v>
          </cell>
          <cell r="J8">
            <v>120</v>
          </cell>
          <cell r="K8">
            <v>120</v>
          </cell>
          <cell r="L8">
            <v>250950</v>
          </cell>
          <cell r="M8">
            <v>30114000</v>
          </cell>
          <cell r="N8" t="str">
            <v>Etest Ceftazidime/Avibactam</v>
          </cell>
          <cell r="O8" t="str">
            <v>ETEST Ceftazidime/ Avibactam; 419556</v>
          </cell>
          <cell r="P8" t="str">
            <v>IB2400466075</v>
          </cell>
          <cell r="Q8" t="str">
            <v>823/QĐ-BVQY103</v>
          </cell>
          <cell r="R8" t="str">
            <v>05/3/2025</v>
          </cell>
          <cell r="S8" t="str">
            <v>Bệnh viện Quân y 103</v>
          </cell>
          <cell r="T8" t="str">
            <v>365 ngày</v>
          </cell>
          <cell r="U8" t="str">
            <v>Công ty TNHH DEKA</v>
          </cell>
          <cell r="V8" t="str">
            <v>IB2400466075; QĐTT số: 823/QĐ-BVQY103; 05/3/2025; Bệnh viện Quân y 103; 365 ngày</v>
          </cell>
        </row>
        <row r="9">
          <cell r="B9">
            <v>4</v>
          </cell>
          <cell r="C9" t="str">
            <v>Etest Vancomycin</v>
          </cell>
          <cell r="D9" t="str">
            <v>Thử nghiệm kháng sinh đồ định lượng. Thanh nhựa mỏng hoặc dải giấy được ngâm tẩm với gradinet nồng độ xác định trước của kháng sinh Vancomycin</v>
          </cell>
          <cell r="E9" t="str">
            <v>Hộp 30 thanh</v>
          </cell>
          <cell r="F9" t="str">
            <v>Thanh</v>
          </cell>
          <cell r="I9">
            <v>98</v>
          </cell>
          <cell r="J9">
            <v>60</v>
          </cell>
          <cell r="K9">
            <v>60</v>
          </cell>
          <cell r="L9">
            <v>122850</v>
          </cell>
          <cell r="M9">
            <v>7371000</v>
          </cell>
          <cell r="N9" t="str">
            <v>Etest Vancomycin</v>
          </cell>
          <cell r="O9" t="str">
            <v>ETEST Vancomycin; 412488</v>
          </cell>
          <cell r="P9" t="str">
            <v>IB2400466075</v>
          </cell>
          <cell r="Q9" t="str">
            <v>823/QĐ-BVQY103</v>
          </cell>
          <cell r="R9" t="str">
            <v>05/3/2025</v>
          </cell>
          <cell r="S9" t="str">
            <v>Bệnh viện Quân y 103</v>
          </cell>
          <cell r="T9" t="str">
            <v>365 ngày</v>
          </cell>
          <cell r="U9" t="str">
            <v>Công ty TNHH DEKA</v>
          </cell>
          <cell r="V9" t="str">
            <v>IB2400466075; QĐTT số: 823/QĐ-BVQY103; 05/3/2025; Bệnh viện Quân y 103; 365 ngày</v>
          </cell>
        </row>
        <row r="10">
          <cell r="B10">
            <v>5</v>
          </cell>
          <cell r="C10" t="str">
            <v>Bộ nhuộm Gram</v>
          </cell>
          <cell r="D10" t="str">
            <v>Bảo quản nhiệt độ phòng.
01 bộ gồm có 4 chai dung dịch Crystal Violet, Lugol, Decolor (alcohol-acetone), Safranine, mỗi chai ≥250ml; Bộ ≥ 4 chai
Tiêu chuẩn chất lượng: ISO 9001:2015, ISO 13485: 2016</v>
          </cell>
          <cell r="E10" t="str">
            <v>Bộ 4 chai 250ml</v>
          </cell>
          <cell r="F10" t="str">
            <v>Bộ</v>
          </cell>
          <cell r="I10">
            <v>15</v>
          </cell>
          <cell r="J10">
            <v>13</v>
          </cell>
          <cell r="K10">
            <v>13</v>
          </cell>
          <cell r="L10">
            <v>693000</v>
          </cell>
          <cell r="M10">
            <v>9009000</v>
          </cell>
          <cell r="N10" t="str">
            <v>Bộ nhuộm Gram</v>
          </cell>
          <cell r="O10" t="str">
            <v>MELAB Color Gram Set; B250900</v>
          </cell>
          <cell r="P10" t="str">
            <v>IB2400466075</v>
          </cell>
          <cell r="Q10" t="str">
            <v>823/QĐ-BVQY103</v>
          </cell>
          <cell r="R10" t="str">
            <v>05/3/2025</v>
          </cell>
          <cell r="S10" t="str">
            <v>Bệnh viện Quân y 103</v>
          </cell>
          <cell r="T10" t="str">
            <v>365 ngày</v>
          </cell>
          <cell r="U10" t="str">
            <v>Công ty TNHH DEKA</v>
          </cell>
          <cell r="V10" t="str">
            <v>IB2400466075; QĐTT số: 823/QĐ-BVQY103; 05/3/2025; Bệnh viện Quân y 103; 365 ngày</v>
          </cell>
        </row>
        <row r="11">
          <cell r="B11">
            <v>6</v>
          </cell>
          <cell r="C11" t="str">
            <v>Ống lưu chủng chứa các hạt chuyên dụng trong môi trường bảo quản vi khuẩn</v>
          </cell>
          <cell r="D11" t="str">
            <v>Vô trùng, chứa các hạt chuyên dụng trong môi trường bảo quản vi khuẩn, chịu được nhiệt độ -80 độ C. Ống môi trường bảo quản chủng vi sinh vật. Mỗi ống chứa ≥25 hạt có thể kết dính các vi sinh vật và dung dịch bảo quản lạnh ưu trương</v>
          </cell>
          <cell r="E11" t="str">
            <v>Hộp 64 ống</v>
          </cell>
          <cell r="F11" t="str">
            <v>Ống</v>
          </cell>
          <cell r="I11">
            <v>64</v>
          </cell>
          <cell r="J11">
            <v>640</v>
          </cell>
          <cell r="K11">
            <v>640</v>
          </cell>
          <cell r="L11">
            <v>86400</v>
          </cell>
          <cell r="M11">
            <v>55296000</v>
          </cell>
          <cell r="N11" t="str">
            <v>Ống lưu chủng chứa các hạt chuyên dụng trong môi trường bảo quản vi khuẩn</v>
          </cell>
          <cell r="O11" t="str">
            <v>CRYO-BEADS; AEB400100</v>
          </cell>
          <cell r="P11" t="str">
            <v>IB2400466075</v>
          </cell>
          <cell r="Q11" t="str">
            <v>823/QĐ-BVQY103</v>
          </cell>
          <cell r="R11" t="str">
            <v>05/3/2025</v>
          </cell>
          <cell r="S11" t="str">
            <v>Bệnh viện Quân y 103</v>
          </cell>
          <cell r="T11" t="str">
            <v>365 ngày</v>
          </cell>
          <cell r="U11" t="str">
            <v>Công ty TNHH DEKA</v>
          </cell>
          <cell r="V11" t="str">
            <v>IB2400466075; QĐTT số: 823/QĐ-BVQY103; 05/3/2025; Bệnh viện Quân y 103; 365 ngày</v>
          </cell>
        </row>
        <row r="12">
          <cell r="B12">
            <v>7</v>
          </cell>
          <cell r="C12" t="str">
            <v>Môi trường Urea indole medium</v>
          </cell>
          <cell r="D12" t="str">
            <v>Dùng phát hiện khả năng phân hủy ure và sinh Indole của vi khuẩn
Ống ≥10ml. Môi trường phát hiện đặc tính Urease, Indole và TDA. Môi trường chứa urea, L-tryptophan, Phenol red, 95% alcohol
Đạt tiêu chuẩn ISO</v>
          </cell>
          <cell r="E12" t="str">
            <v>Hộp 10 ống x 10ml</v>
          </cell>
          <cell r="F12" t="str">
            <v>Ống</v>
          </cell>
          <cell r="I12">
            <v>314</v>
          </cell>
          <cell r="J12">
            <v>700</v>
          </cell>
          <cell r="K12">
            <v>700</v>
          </cell>
          <cell r="L12">
            <v>109200</v>
          </cell>
          <cell r="M12">
            <v>76440000</v>
          </cell>
          <cell r="N12" t="str">
            <v>Môi trường Urea indole medium</v>
          </cell>
          <cell r="O12" t="str">
            <v>Urea indole medium (UI-F); 55752</v>
          </cell>
          <cell r="P12" t="str">
            <v>IB2400466075</v>
          </cell>
          <cell r="Q12" t="str">
            <v>823/QĐ-BVQY103</v>
          </cell>
          <cell r="R12" t="str">
            <v>05/3/2025</v>
          </cell>
          <cell r="S12" t="str">
            <v>Bệnh viện Quân y 103</v>
          </cell>
          <cell r="T12" t="str">
            <v>365 ngày</v>
          </cell>
          <cell r="U12" t="str">
            <v>Công ty TNHH DEKA</v>
          </cell>
          <cell r="V12" t="str">
            <v>IB2400466075; QĐTT số: 823/QĐ-BVQY103; 05/3/2025; Bệnh viện Quân y 103; 365 ngày</v>
          </cell>
        </row>
        <row r="13">
          <cell r="B13">
            <v>8</v>
          </cell>
          <cell r="C13" t="str">
            <v>Chai cấy máu hiếu khí</v>
          </cell>
          <cell r="D13" t="str">
            <v xml:space="preserve">Chai cấy máu cấu tạo bằng polycarbonate, chứa ≥30ml môi trường và hạt polime hấp phụ, phát hiện vi khuẩn hiếu khi và kị khí tùy tiện từ máu và dịch vô khuẩn của cơ thể
- Có khả năng trung hòa tối thiểu các kháng sinh: Piperacillin/Tazobactam, Cefotaxime, Ceftriaxone, Gentamicin, Ciprofloxacin, Levofloxacin, Vancomycin.
- Đạt tiêu chuẩn ISO, FDA hoặc tương đương
</v>
          </cell>
          <cell r="E13" t="str">
            <v>(30 ml/chai x100 chai)/hộp</v>
          </cell>
          <cell r="F13" t="str">
            <v>Chai</v>
          </cell>
          <cell r="I13">
            <v>6860</v>
          </cell>
          <cell r="J13">
            <v>1800</v>
          </cell>
          <cell r="K13">
            <v>1800</v>
          </cell>
          <cell r="L13">
            <v>111300</v>
          </cell>
          <cell r="M13">
            <v>200340000</v>
          </cell>
          <cell r="N13" t="str">
            <v>Chai cấy máu hiếu khí</v>
          </cell>
          <cell r="O13" t="str">
            <v>BacT/ALERT FA Plus; 410851</v>
          </cell>
          <cell r="P13" t="str">
            <v>IB2400466075</v>
          </cell>
          <cell r="Q13" t="str">
            <v>823/QĐ-BVQY103</v>
          </cell>
          <cell r="R13" t="str">
            <v>05/3/2025</v>
          </cell>
          <cell r="S13" t="str">
            <v>Bệnh viện Quân y 103</v>
          </cell>
          <cell r="T13" t="str">
            <v>365 ngày</v>
          </cell>
          <cell r="U13" t="str">
            <v>Công ty TNHH DEKA</v>
          </cell>
          <cell r="V13" t="str">
            <v>IB2400466075; QĐTT số: 823/QĐ-BVQY103; 05/3/2025; Bệnh viện Quân y 103; 365 ngày</v>
          </cell>
        </row>
        <row r="14">
          <cell r="B14">
            <v>9</v>
          </cell>
          <cell r="C14" t="str">
            <v>Chai cấy máu kỵ khí</v>
          </cell>
          <cell r="D14" t="str">
            <v>Chai cấy máu cấu tạo bằng polycarbonate, chứa ≥40ml môi trường và hạt polime hấp phụ, phát hiện vi sinh vật kị khí và kị khí tuỳ tiện từ máu và dịch vô khuẩn của cơ thể, sử dụng với hệ thống cấy máu cấy máu tự động.
- Có khả năng trung hòa tối thiểu các kháng sinh: Gentamicin, Piperacillin + Tazobactam, Cefoxitin, Cefotaxime, Meropenem, Vancomycin
- Đạt tiêu chuẩn ISO, FDA hoặc tương đương</v>
          </cell>
          <cell r="E14" t="str">
            <v>(40 ml/chai x100 chai)/hộp</v>
          </cell>
          <cell r="F14" t="str">
            <v>Chai</v>
          </cell>
          <cell r="I14">
            <v>6615</v>
          </cell>
          <cell r="J14">
            <v>1800</v>
          </cell>
          <cell r="K14">
            <v>1800</v>
          </cell>
          <cell r="L14">
            <v>111300</v>
          </cell>
          <cell r="M14">
            <v>200340000</v>
          </cell>
          <cell r="N14" t="str">
            <v>Chai cấy máu kỵ khí</v>
          </cell>
          <cell r="O14" t="str">
            <v>BACT/ALERT FN Plus; 410852</v>
          </cell>
          <cell r="P14" t="str">
            <v>IB2400466075</v>
          </cell>
          <cell r="Q14" t="str">
            <v>823/QĐ-BVQY103</v>
          </cell>
          <cell r="R14" t="str">
            <v>05/3/2025</v>
          </cell>
          <cell r="S14" t="str">
            <v>Bệnh viện Quân y 103</v>
          </cell>
          <cell r="T14" t="str">
            <v>365 ngày</v>
          </cell>
          <cell r="U14" t="str">
            <v>Công ty TNHH DEKA</v>
          </cell>
          <cell r="V14" t="str">
            <v>IB2400466075; QĐTT số: 823/QĐ-BVQY103; 05/3/2025; Bệnh viện Quân y 103; 365 ngày</v>
          </cell>
        </row>
        <row r="15">
          <cell r="B15">
            <v>10</v>
          </cell>
          <cell r="C15" t="str">
            <v>Chai cấy máu trẻ em</v>
          </cell>
          <cell r="D15" t="str">
            <v>Chai cấy máu cấu tạo bằng polycarbonate, nắp màu vàng, chứa ≥30ml môi trường và hạt polime hấp phụ, phát hiện vi khuẩn hiếu khi và kị khí tùy tiện từ máu, sử dụng với hệ thống cấy máu cấy máu tự động
 - Có khả năng trung hòa tối thiểu các kháng sinh: Gentamicin,  Piperacillin + Tazobactam, Cefoxitin, Cefotaxime, Ciprofloxacin, Vancomycin
- Đạt tiêu chuẩn ISO, FDA hoặc tương đương"</v>
          </cell>
          <cell r="E15" t="str">
            <v>(30 ml/chai x100 chai)/hộp</v>
          </cell>
          <cell r="F15" t="str">
            <v>Chai</v>
          </cell>
          <cell r="I15">
            <v>10</v>
          </cell>
          <cell r="J15">
            <v>100</v>
          </cell>
          <cell r="K15">
            <v>100</v>
          </cell>
          <cell r="L15">
            <v>111300</v>
          </cell>
          <cell r="M15">
            <v>11130000</v>
          </cell>
          <cell r="N15" t="str">
            <v>Chai cấy máu trẻ em</v>
          </cell>
          <cell r="O15" t="str">
            <v>BACT/ALERT PF Plus; 410853</v>
          </cell>
          <cell r="P15" t="str">
            <v>IB2400466075</v>
          </cell>
          <cell r="Q15" t="str">
            <v>823/QĐ-BVQY103</v>
          </cell>
          <cell r="R15" t="str">
            <v>05/3/2025</v>
          </cell>
          <cell r="S15" t="str">
            <v>Bệnh viện Quân y 103</v>
          </cell>
          <cell r="T15" t="str">
            <v>365 ngày</v>
          </cell>
          <cell r="U15" t="str">
            <v>Công ty TNHH DEKA</v>
          </cell>
          <cell r="V15" t="str">
            <v>IB2400466075; QĐTT số: 823/QĐ-BVQY103; 05/3/2025; Bệnh viện Quân y 103; 365 ngày</v>
          </cell>
        </row>
        <row r="16">
          <cell r="B16">
            <v>11</v>
          </cell>
          <cell r="C16" t="str">
            <v>Thẻ kháng sinh đồ Liên cầu</v>
          </cell>
          <cell r="D16" t="str">
            <v>Sử dụng cho máy định danh và kháng sinh đồ tự động. Thẻ làm kháng sinh đồ Streptococcus.
Mỗi thẻ chứa các kháng sinh chọn lọc ở các nồng độ khác nhau, được sấy khô với môi trường nuôi cấy vi sinh</v>
          </cell>
          <cell r="E16" t="str">
            <v>Hộp 20 thẻ</v>
          </cell>
          <cell r="F16" t="str">
            <v>Card</v>
          </cell>
          <cell r="I16">
            <v>160</v>
          </cell>
          <cell r="J16">
            <v>40</v>
          </cell>
          <cell r="K16">
            <v>40</v>
          </cell>
          <cell r="L16">
            <v>163800</v>
          </cell>
          <cell r="M16">
            <v>6552000</v>
          </cell>
          <cell r="N16" t="str">
            <v>Thẻ kháng sinh đồ Liên cầu</v>
          </cell>
          <cell r="O16" t="str">
            <v>VITEK® 2 AST-ST03; 421040</v>
          </cell>
          <cell r="P16" t="str">
            <v>IB2400466075</v>
          </cell>
          <cell r="Q16" t="str">
            <v>823/QĐ-BVQY103</v>
          </cell>
          <cell r="R16" t="str">
            <v>05/3/2025</v>
          </cell>
          <cell r="S16" t="str">
            <v>Bệnh viện Quân y 103</v>
          </cell>
          <cell r="T16" t="str">
            <v>365 ngày</v>
          </cell>
          <cell r="U16" t="str">
            <v>Công ty TNHH DEKA</v>
          </cell>
          <cell r="V16" t="str">
            <v>IB2400466075; QĐTT số: 823/QĐ-BVQY103; 05/3/2025; Bệnh viện Quân y 103; 365 ngày</v>
          </cell>
        </row>
        <row r="17">
          <cell r="B17">
            <v>12</v>
          </cell>
          <cell r="C17" t="str">
            <v>Thẻ kháng sinh đồ vi khuẩn Gram âm không thuộc họ vi khuẩn đường ruột</v>
          </cell>
          <cell r="D17" t="str">
            <v>Sử dụng cho máy định danh và kháng sinh đồ tự động. Thẻ làm kháng sinh đồ Gram âm không thuộc họ vi khuẩn đường ruột
Mỗi thẻ chứa các kháng sinh chọn lọc ở các nồng độ khác nhau, được sấy khô với môi trường nuôi cấy vi sinh</v>
          </cell>
          <cell r="E17" t="str">
            <v>Hộp 20 thẻ</v>
          </cell>
          <cell r="F17" t="str">
            <v>Card</v>
          </cell>
          <cell r="I17">
            <v>900</v>
          </cell>
          <cell r="J17">
            <v>700</v>
          </cell>
          <cell r="K17">
            <v>700</v>
          </cell>
          <cell r="L17">
            <v>163800</v>
          </cell>
          <cell r="M17">
            <v>114660000</v>
          </cell>
          <cell r="N17" t="str">
            <v>Thẻ kháng sinh đồ vi khuẩn Gram âm không thuộc họ vi khuẩn đường ruột</v>
          </cell>
          <cell r="O17" t="str">
            <v>VITEK® 2 AST-N443; 424541</v>
          </cell>
          <cell r="P17" t="str">
            <v>IB2400466075</v>
          </cell>
          <cell r="Q17" t="str">
            <v>823/QĐ-BVQY103</v>
          </cell>
          <cell r="R17" t="str">
            <v>05/3/2025</v>
          </cell>
          <cell r="S17" t="str">
            <v>Bệnh viện Quân y 103</v>
          </cell>
          <cell r="T17" t="str">
            <v>365 ngày</v>
          </cell>
          <cell r="U17" t="str">
            <v>Công ty TNHH DEKA</v>
          </cell>
          <cell r="V17" t="str">
            <v>IB2400466075; QĐTT số: 823/QĐ-BVQY103; 05/3/2025; Bệnh viện Quân y 103; 365 ngày</v>
          </cell>
        </row>
        <row r="18">
          <cell r="B18">
            <v>13</v>
          </cell>
          <cell r="C18" t="str">
            <v>Thẻ kháng sinh đồ vi khuẩn Gram âm, họ vi khuẩn đường ruột</v>
          </cell>
          <cell r="D18" t="str">
            <v>Sử dụng cho máy định danh và kháng sinh đồ tự động. Thẻ làm kháng sinh đồ Gram âm họ vi khuẩn đường ruột. Mỗi thẻ chứa các kháng sinh chọn lọc ở các nồng độ khác nhau, được sấy khô với môi trường nuôi cấy vi sinh</v>
          </cell>
          <cell r="E18" t="str">
            <v>Hộp 20 thẻ</v>
          </cell>
          <cell r="F18" t="str">
            <v>Card</v>
          </cell>
          <cell r="I18">
            <v>1200</v>
          </cell>
          <cell r="J18">
            <v>400</v>
          </cell>
          <cell r="K18">
            <v>400</v>
          </cell>
          <cell r="L18">
            <v>163800</v>
          </cell>
          <cell r="M18">
            <v>65520000</v>
          </cell>
          <cell r="N18" t="str">
            <v>Thẻ kháng sinh đồ vi khuẩn Gram âm, họ vi khuẩn đường ruột</v>
          </cell>
          <cell r="O18" t="str">
            <v>VITEK® 2 AST-N415; 423934</v>
          </cell>
          <cell r="P18" t="str">
            <v>IB2400466075</v>
          </cell>
          <cell r="Q18" t="str">
            <v>823/QĐ-BVQY103</v>
          </cell>
          <cell r="R18" t="str">
            <v>05/3/2025</v>
          </cell>
          <cell r="S18" t="str">
            <v>Bệnh viện Quân y 103</v>
          </cell>
          <cell r="T18" t="str">
            <v>365 ngày</v>
          </cell>
          <cell r="U18" t="str">
            <v>Công ty TNHH DEKA</v>
          </cell>
          <cell r="V18" t="str">
            <v>IB2400466075; QĐTT số: 823/QĐ-BVQY103; 05/3/2025; Bệnh viện Quân y 103; 365 ngày</v>
          </cell>
        </row>
        <row r="19">
          <cell r="B19">
            <v>14</v>
          </cell>
          <cell r="C19" t="str">
            <v>Thẻ kháng sinh đồ vi khuẩn Gram dương</v>
          </cell>
          <cell r="D19" t="str">
            <v>Sử dụng cho máy định danh và kháng sinh đồ tự động. Thẻ làm kháng sinh đồ Gram dương. Mỗi thẻ chứa các kháng sinh chọn lọc ở các nồng độ khác nhau, được sấy khô với môi trường nuôi cấy vi sinh</v>
          </cell>
          <cell r="E19" t="str">
            <v>Hộp 20 thẻ</v>
          </cell>
          <cell r="F19" t="str">
            <v>Card</v>
          </cell>
          <cell r="I19">
            <v>700</v>
          </cell>
          <cell r="J19">
            <v>500</v>
          </cell>
          <cell r="K19">
            <v>500</v>
          </cell>
          <cell r="L19">
            <v>163800</v>
          </cell>
          <cell r="M19">
            <v>81900000</v>
          </cell>
          <cell r="N19" t="str">
            <v>Thẻ kháng sinh đồ vi khuẩn Gram dương</v>
          </cell>
          <cell r="O19" t="str">
            <v>VITEK® 2 AST-GP67; 22226</v>
          </cell>
          <cell r="P19" t="str">
            <v>IB2400466075</v>
          </cell>
          <cell r="Q19" t="str">
            <v>823/QĐ-BVQY103</v>
          </cell>
          <cell r="R19" t="str">
            <v>05/3/2025</v>
          </cell>
          <cell r="S19" t="str">
            <v>Bệnh viện Quân y 103</v>
          </cell>
          <cell r="T19" t="str">
            <v>365 ngày</v>
          </cell>
          <cell r="U19" t="str">
            <v>Công ty TNHH DEKA</v>
          </cell>
          <cell r="V19" t="str">
            <v>IB2400466075; QĐTT số: 823/QĐ-BVQY103; 05/3/2025; Bệnh viện Quân y 103; 365 ngày</v>
          </cell>
        </row>
        <row r="20">
          <cell r="B20">
            <v>15</v>
          </cell>
          <cell r="C20" t="str">
            <v>Thẻ định danh vi khuẩn Gram âm</v>
          </cell>
          <cell r="D20" t="str">
            <v>Sử dụng cho máy định danh và kháng sinh đồ tự động. Thẻ định danh Gram âm sử dụng để định danh trực khuẩn Gram âm lên men và không lên men.</v>
          </cell>
          <cell r="E20" t="str">
            <v>Hộp 20 thẻ</v>
          </cell>
          <cell r="F20" t="str">
            <v>Card</v>
          </cell>
          <cell r="I20">
            <v>2400</v>
          </cell>
          <cell r="J20">
            <v>600</v>
          </cell>
          <cell r="K20">
            <v>600</v>
          </cell>
          <cell r="L20">
            <v>163800</v>
          </cell>
          <cell r="M20">
            <v>98280000</v>
          </cell>
          <cell r="N20" t="str">
            <v>Thẻ định danh vi khuẩn Gram âm</v>
          </cell>
          <cell r="O20" t="str">
            <v>VITEK® 2 GN; 21341</v>
          </cell>
          <cell r="P20" t="str">
            <v>IB2400466075</v>
          </cell>
          <cell r="Q20" t="str">
            <v>823/QĐ-BVQY103</v>
          </cell>
          <cell r="R20" t="str">
            <v>05/3/2025</v>
          </cell>
          <cell r="S20" t="str">
            <v>Bệnh viện Quân y 103</v>
          </cell>
          <cell r="T20" t="str">
            <v>365 ngày</v>
          </cell>
          <cell r="U20" t="str">
            <v>Công ty TNHH DEKA</v>
          </cell>
          <cell r="V20" t="str">
            <v>IB2400466075; QĐTT số: 823/QĐ-BVQY103; 05/3/2025; Bệnh viện Quân y 103; 365 ngày</v>
          </cell>
        </row>
        <row r="21">
          <cell r="B21">
            <v>16</v>
          </cell>
          <cell r="C21" t="str">
            <v>Thẻ định danh vi khuẩn Gram dương</v>
          </cell>
          <cell r="D21" t="str">
            <v>Sử dụng cho máy định danh và kháng sinh đồ tự động. Thẻ làm kháng sinh đồ Gram dương
Mỗi thẻ chứa các kháng sinh chọn lọc ở các nồng độ khác nhau, được sấy khô với môi trường nuôi cấy vi sinh
Đạt tiêu chuẩn ISO</v>
          </cell>
          <cell r="E21" t="str">
            <v>Hộp 20 thẻ</v>
          </cell>
          <cell r="F21" t="str">
            <v>Card</v>
          </cell>
          <cell r="I21">
            <v>1000</v>
          </cell>
          <cell r="J21">
            <v>500</v>
          </cell>
          <cell r="K21">
            <v>500</v>
          </cell>
          <cell r="L21">
            <v>163800</v>
          </cell>
          <cell r="M21">
            <v>81900000</v>
          </cell>
          <cell r="N21" t="str">
            <v>Thẻ định danh vi khuẩn Gram dương</v>
          </cell>
          <cell r="O21" t="str">
            <v>VITEK® 2 GP; 21342</v>
          </cell>
          <cell r="P21" t="str">
            <v>IB2400466075</v>
          </cell>
          <cell r="Q21" t="str">
            <v>823/QĐ-BVQY103</v>
          </cell>
          <cell r="R21" t="str">
            <v>05/3/2025</v>
          </cell>
          <cell r="S21" t="str">
            <v>Bệnh viện Quân y 103</v>
          </cell>
          <cell r="T21" t="str">
            <v>365 ngày</v>
          </cell>
          <cell r="U21" t="str">
            <v>Công ty TNHH DEKA</v>
          </cell>
          <cell r="V21" t="str">
            <v>IB2400466075; QĐTT số: 823/QĐ-BVQY103; 05/3/2025; Bệnh viện Quân y 103; 365 ngày</v>
          </cell>
        </row>
        <row r="22">
          <cell r="B22">
            <v>17</v>
          </cell>
          <cell r="C22" t="str">
            <v>Nước muối vô trùng 0.45%</v>
          </cell>
          <cell r="D22" t="str">
            <v>Pha huyền dịch vi khuẩn</v>
          </cell>
          <cell r="E22" t="str">
            <v>Hộp 20 chai x 500 ml</v>
          </cell>
          <cell r="F22" t="str">
            <v>ml</v>
          </cell>
          <cell r="I22">
            <v>24000</v>
          </cell>
          <cell r="J22">
            <v>12000</v>
          </cell>
          <cell r="K22">
            <v>12000</v>
          </cell>
          <cell r="L22">
            <v>966</v>
          </cell>
          <cell r="M22">
            <v>11592000</v>
          </cell>
          <cell r="N22" t="str">
            <v>Nước muối vô trùng 0.45%</v>
          </cell>
          <cell r="O22" t="str">
            <v>Saline Solution; 423520</v>
          </cell>
          <cell r="P22" t="str">
            <v>IB2400466075</v>
          </cell>
          <cell r="Q22" t="str">
            <v>823/QĐ-BVQY103</v>
          </cell>
          <cell r="R22" t="str">
            <v>05/3/2025</v>
          </cell>
          <cell r="S22" t="str">
            <v>Bệnh viện Quân y 103</v>
          </cell>
          <cell r="T22" t="str">
            <v>365 ngày</v>
          </cell>
          <cell r="U22" t="str">
            <v>Công ty TNHH DEKA</v>
          </cell>
          <cell r="V22" t="str">
            <v>IB2400466075; QĐTT số: 823/QĐ-BVQY103; 05/3/2025; Bệnh viện Quân y 103; 365 ngày</v>
          </cell>
        </row>
        <row r="23">
          <cell r="B23">
            <v>18</v>
          </cell>
          <cell r="C23" t="str">
            <v>Ống tuýp pha huyền dịch vi khuẩn</v>
          </cell>
          <cell r="D23" t="str">
            <v>Phù hợp với máy định danh và kháng sinh đồ tự động Vitek 2 compact. Ống nghiệm bằng nhựa trong (polystyrene), kích thước ≥12 mm x 75 mm, dùng một lần.</v>
          </cell>
          <cell r="E23" t="str">
            <v>Hộp 2000 ống</v>
          </cell>
          <cell r="F23" t="str">
            <v>Ống</v>
          </cell>
          <cell r="I23">
            <v>8000</v>
          </cell>
          <cell r="J23">
            <v>12000</v>
          </cell>
          <cell r="K23">
            <v>12000</v>
          </cell>
          <cell r="L23">
            <v>7560</v>
          </cell>
          <cell r="M23">
            <v>90720000</v>
          </cell>
          <cell r="N23" t="str">
            <v>Ống tuýp pha huyền dịch vi khuẩn</v>
          </cell>
          <cell r="O23" t="str">
            <v>UNSENSITIZED TUBES; 69285</v>
          </cell>
          <cell r="P23" t="str">
            <v>IB2400466075</v>
          </cell>
          <cell r="Q23" t="str">
            <v>823/QĐ-BVQY103</v>
          </cell>
          <cell r="R23" t="str">
            <v>05/3/2025</v>
          </cell>
          <cell r="S23" t="str">
            <v>Bệnh viện Quân y 103</v>
          </cell>
          <cell r="T23" t="str">
            <v>365 ngày</v>
          </cell>
          <cell r="U23" t="str">
            <v>Công ty TNHH DEKA</v>
          </cell>
          <cell r="V23" t="str">
            <v>IB2400466075; QĐTT số: 823/QĐ-BVQY103; 05/3/2025; Bệnh viện Quân y 103; 365 ngày</v>
          </cell>
        </row>
        <row r="24">
          <cell r="B24">
            <v>19</v>
          </cell>
          <cell r="C24" t="str">
            <v>Test nhanh phát hiện kháng thể IgG và IgM kháng vi rút Dengue</v>
          </cell>
          <cell r="D24" t="str">
            <v>Phát hiện và phân biệt kháng thể IgG và IgM kháng các type virus Dengue 1,2,3 và 4. Sử dụng mẫu huyết thanh hoặc huyết tương . Dạng khay.
Các mẫu bệnh phẩm huyết tán, nhiễm mỡ, mật và những mẫu có chứa các yếu tố dạng thấp  không gây nhiễu cho sản phẩm. Các chất chống đông: heparin, EDTA và natri citrat không ảnh hưởng đến kết quả xét nghiệm,
Độ nhạy ≥ 94% , Độ đặc hiệu ≥  96% so với phương pháp ELISA.
Đọc kết quả trong 15-20 phút.
Dung dịch pha loãng ổn định ít nhất 24 tháng sau khi mở.
Đạt tiêu chuẩn: ISO, CE, CFS EU</v>
          </cell>
          <cell r="E24" t="str">
            <v>Hộp 25 Test</v>
          </cell>
          <cell r="F24" t="str">
            <v>Test</v>
          </cell>
          <cell r="I24">
            <v>15680</v>
          </cell>
          <cell r="J24">
            <v>2000</v>
          </cell>
          <cell r="K24">
            <v>2000</v>
          </cell>
          <cell r="L24">
            <v>23793</v>
          </cell>
          <cell r="M24">
            <v>47586000</v>
          </cell>
          <cell r="N24" t="str">
            <v>Test nhanh phát hiện kháng thể IgG và IgM kháng vi rút Dengue</v>
          </cell>
          <cell r="O24" t="str">
            <v>Dengue IgM/IgG Rapid Test; GS110407C25</v>
          </cell>
          <cell r="P24" t="str">
            <v>IB2400466075</v>
          </cell>
          <cell r="Q24" t="str">
            <v>823/QĐ-BVQY103</v>
          </cell>
          <cell r="R24" t="str">
            <v>05/3/2025</v>
          </cell>
          <cell r="S24" t="str">
            <v>Bệnh viện Quân y 103</v>
          </cell>
          <cell r="T24" t="str">
            <v>365 ngày</v>
          </cell>
          <cell r="U24" t="str">
            <v>Công ty Cổ phần Thương mại Thiên Lương</v>
          </cell>
          <cell r="V24" t="str">
            <v>IB2400466075; QĐTT số: 823/QĐ-BVQY103; 05/3/2025; Bệnh viện Quân y 103; 365 ngày</v>
          </cell>
        </row>
        <row r="25">
          <cell r="B25">
            <v>20</v>
          </cell>
          <cell r="C25" t="str">
            <v>Test nhanh phát hiện kháng nguyên vi rút Dengue NS1</v>
          </cell>
          <cell r="D25" t="str">
            <v>- Xét nghiệm miễn dịch sắc ký dùng để phát hiện kháng nguyên Dengue NS1 của virus Dengue trong máu toàn phần, huyết thanh hoặc huyết tương. 
- Thời gian đọc kết quả xét nghiệm: 15-20 phút
- Độ nhạy ≥ 92% và độ đặc hiệu ≥ 98%
- Không cần dung dịch pha loãng với xét nghiệm Dengue NS1
- Dạng khay hoặc thanh, có vị trí ghi mã bệnh phẩm
- Tiêu chuẩn chất lượng: ISO, CE hoặc tương đương</v>
          </cell>
          <cell r="E25" t="str">
            <v>25 Test/ Hộp</v>
          </cell>
          <cell r="F25" t="str">
            <v>Test</v>
          </cell>
          <cell r="I25">
            <v>15680</v>
          </cell>
          <cell r="J25">
            <v>2000</v>
          </cell>
          <cell r="K25">
            <v>2000</v>
          </cell>
          <cell r="L25">
            <v>21945</v>
          </cell>
          <cell r="M25">
            <v>43890000</v>
          </cell>
          <cell r="N25" t="str">
            <v>Test nhanh phát hiện kháng nguyên vi rút Dengue NS1</v>
          </cell>
          <cell r="O25" t="str">
            <v>Dengue NS1 Antigen Rapid Test; GS110405C25</v>
          </cell>
          <cell r="P25" t="str">
            <v>IB2400466075</v>
          </cell>
          <cell r="Q25" t="str">
            <v>823/QĐ-BVQY103</v>
          </cell>
          <cell r="R25" t="str">
            <v>05/3/2025</v>
          </cell>
          <cell r="S25" t="str">
            <v>Bệnh viện Quân y 103</v>
          </cell>
          <cell r="T25" t="str">
            <v>365 ngày</v>
          </cell>
          <cell r="U25" t="str">
            <v>Công ty Cổ phần Thương mại Thiên Lương</v>
          </cell>
          <cell r="V25" t="str">
            <v>IB2400466075; QĐTT số: 823/QĐ-BVQY103; 05/3/2025; Bệnh viện Quân y 103; 365 ngày</v>
          </cell>
        </row>
        <row r="26">
          <cell r="B26">
            <v>21</v>
          </cell>
          <cell r="C26" t="str">
            <v>Test nhanh Cúm A/B</v>
          </cell>
          <cell r="D26" t="str">
            <v>Xét nghiệm sắc ký miễn dịch nhanh để phát hiện định tính các kháng nguyên cúm A và B trong các bệnh phẩm từ dịch tiết ở mũi.
- Với cúm A : độ nhạy ≥ 82%, độ đặc hiệu 100%, độ chính xác ≥ 95%; với cúm B: độ nhạy 100%, độ đặc hiệu 100%, độ chính xác 100% (tương quan RT-PCR)
Không phản ứng chéo với Enterococcus faecium, Pseudomonas aeruginosa, Streptococcus pneumoniae, Escherichia coli, Staphylococcus aureus subspaureus, Haemophilus parahaemolyticus, Streptococcus pygenes, Moraxella cataharrlis.
Không bị gây nhiễu bởi Hemoglobin
Thời gian trả kết quả: trong vòng 20 phút
HSD: ≥ 24 tháng, sản phẩm đạt tiêu chuẩn ISO, CE</v>
          </cell>
          <cell r="E26" t="str">
            <v>25 Test/ Hộp</v>
          </cell>
          <cell r="F26" t="str">
            <v>Test</v>
          </cell>
          <cell r="I26">
            <v>2940</v>
          </cell>
          <cell r="J26">
            <v>3000</v>
          </cell>
          <cell r="K26">
            <v>3000</v>
          </cell>
          <cell r="L26">
            <v>29400</v>
          </cell>
          <cell r="M26">
            <v>88200000</v>
          </cell>
          <cell r="N26" t="str">
            <v>Test nhanh Cúm A/B</v>
          </cell>
          <cell r="O26" t="str">
            <v>Influenza A/B Antigen Rapid Test; GS110125C25</v>
          </cell>
          <cell r="P26" t="str">
            <v>IB2400466075</v>
          </cell>
          <cell r="Q26" t="str">
            <v>823/QĐ-BVQY103</v>
          </cell>
          <cell r="R26" t="str">
            <v>05/3/2025</v>
          </cell>
          <cell r="S26" t="str">
            <v>Bệnh viện Quân y 103</v>
          </cell>
          <cell r="T26" t="str">
            <v>365 ngày</v>
          </cell>
          <cell r="U26" t="str">
            <v>Công ty Cổ phần Thương mại Thiên Lương</v>
          </cell>
          <cell r="V26" t="str">
            <v>IB2400466075; QĐTT số: 823/QĐ-BVQY103; 05/3/2025; Bệnh viện Quân y 103; 365 ngày</v>
          </cell>
        </row>
        <row r="27">
          <cell r="B27">
            <v>22</v>
          </cell>
          <cell r="C27" t="str">
            <v>Khay kháng sinh dành cho vi khuẩn Gram âm có colistin</v>
          </cell>
          <cell r="D27" t="str">
            <v>Khay gồm ≥96 giếng, mỗi giếng chứa các kháng sinh ở độ pha loãng thích hợp, sử dụng để xác định nồng độ ức chế tối thiểu của kháng sinh với vi khuẩn bằng phương pháp vi pha loãng</v>
          </cell>
          <cell r="E27" t="str">
            <v>Hộp 10 khay</v>
          </cell>
          <cell r="F27" t="str">
            <v>khay</v>
          </cell>
          <cell r="I27">
            <v>10</v>
          </cell>
          <cell r="J27">
            <v>300</v>
          </cell>
          <cell r="K27">
            <v>300</v>
          </cell>
          <cell r="L27">
            <v>263000</v>
          </cell>
          <cell r="M27">
            <v>78900000</v>
          </cell>
          <cell r="N27" t="str">
            <v>Khay kháng sinh dành cho vi khuẩn Gram âm có colistin</v>
          </cell>
          <cell r="O27" t="str">
            <v>SENSITITRE DKMGN; DKMGN</v>
          </cell>
          <cell r="P27" t="str">
            <v>IB2400466075</v>
          </cell>
          <cell r="Q27" t="str">
            <v>823/QĐ-BVQY103</v>
          </cell>
          <cell r="R27" t="str">
            <v>05/3/2025</v>
          </cell>
          <cell r="S27" t="str">
            <v>Bệnh viện Quân y 103</v>
          </cell>
          <cell r="T27" t="str">
            <v>365 ngày</v>
          </cell>
          <cell r="U27" t="str">
            <v>Công ty TNHH Thiết bị Khoa học Việt Anh</v>
          </cell>
          <cell r="V27" t="str">
            <v>IB2400466075; QĐTT số: 823/QĐ-BVQY103; 05/3/2025; Bệnh viện Quân y 103; 365 ngày</v>
          </cell>
        </row>
        <row r="28">
          <cell r="B28">
            <v>23</v>
          </cell>
          <cell r="C28" t="str">
            <v>Khay kháng sinh đồ với 4 kháng sinh dành cho vi khuẩn đa kháng</v>
          </cell>
          <cell r="D28" t="str">
            <v>Khay gồm ≥96 giếng, mỗi giếng chứa các kháng sinh ở độ pha loãng thích hợp, sử dụng để xác định nồng độ ức chế tối thiểu của 4 kháng sinh Colistin, Piperacillin/tazobactam, Ceftolozane/tazobactam, Ceftazidime/avibactam, Meropenem bằng phương pháp vi pha loãng</v>
          </cell>
          <cell r="E28" t="str">
            <v>Hộp 10 khay</v>
          </cell>
          <cell r="F28" t="str">
            <v>khay</v>
          </cell>
          <cell r="I28">
            <v>10</v>
          </cell>
          <cell r="J28">
            <v>300</v>
          </cell>
          <cell r="K28">
            <v>300</v>
          </cell>
          <cell r="L28">
            <v>263000</v>
          </cell>
          <cell r="M28">
            <v>78900000</v>
          </cell>
          <cell r="N28" t="str">
            <v>Khay kháng sinh đồ với 4 kháng sinh dành cho vi khuẩn đa kháng</v>
          </cell>
          <cell r="O28" t="str">
            <v>SENSITITRE EURGNCOL; EURGNCOL</v>
          </cell>
          <cell r="P28" t="str">
            <v>IB2400466075</v>
          </cell>
          <cell r="Q28" t="str">
            <v>823/QĐ-BVQY103</v>
          </cell>
          <cell r="R28" t="str">
            <v>05/3/2025</v>
          </cell>
          <cell r="S28" t="str">
            <v>Bệnh viện Quân y 103</v>
          </cell>
          <cell r="T28" t="str">
            <v>365 ngày</v>
          </cell>
          <cell r="U28" t="str">
            <v>Công ty TNHH Thiết bị Khoa học Việt Anh</v>
          </cell>
          <cell r="V28" t="str">
            <v>IB2400466075; QĐTT số: 823/QĐ-BVQY103; 05/3/2025; Bệnh viện Quân y 103; 365 ngày</v>
          </cell>
        </row>
        <row r="29">
          <cell r="B29">
            <v>24</v>
          </cell>
          <cell r="C29" t="str">
            <v>Khay kháng sinh đồ với colistin</v>
          </cell>
          <cell r="D29" t="str">
            <v>Khay gồm ≥96 giếng, mỗi giếng chứa colistin ở độ pha loãng thích hợp, sử dụng để xác định nồng độ ức chế tối thiểu của colistin với vi khuẩn bằng phương pháp vi pha loãng</v>
          </cell>
          <cell r="E29" t="str">
            <v>Hộp 10 khay</v>
          </cell>
          <cell r="F29" t="str">
            <v>khay</v>
          </cell>
          <cell r="I29">
            <v>10</v>
          </cell>
          <cell r="J29">
            <v>50</v>
          </cell>
          <cell r="K29">
            <v>50</v>
          </cell>
          <cell r="L29">
            <v>263000</v>
          </cell>
          <cell r="M29">
            <v>13150000</v>
          </cell>
          <cell r="N29" t="str">
            <v>Khay kháng sinh đồ với colistin</v>
          </cell>
          <cell r="O29" t="str">
            <v>SENSITITRE FRCOL; FRCOL</v>
          </cell>
          <cell r="P29" t="str">
            <v>IB2400466075</v>
          </cell>
          <cell r="Q29" t="str">
            <v>823/QĐ-BVQY103</v>
          </cell>
          <cell r="R29" t="str">
            <v>05/3/2025</v>
          </cell>
          <cell r="S29" t="str">
            <v>Bệnh viện Quân y 103</v>
          </cell>
          <cell r="T29" t="str">
            <v>365 ngày</v>
          </cell>
          <cell r="U29" t="str">
            <v>Công ty TNHH Thiết bị Khoa học Việt Anh</v>
          </cell>
          <cell r="V29" t="str">
            <v>IB2400466075; QĐTT số: 823/QĐ-BVQY103; 05/3/2025; Bệnh viện Quân y 103; 365 ngày</v>
          </cell>
        </row>
        <row r="30">
          <cell r="B30">
            <v>25</v>
          </cell>
          <cell r="C30" t="str">
            <v>Môi trường canh thang Mueller Hinton có điều chỉnh cation và bổ sung đệm TES</v>
          </cell>
          <cell r="D30" t="str">
            <v>Canh thang Mueller-Hilton có điều chỉnh cation và bổ sung đệm TES cho chuẩn bị huyền phù vi khuẩn làm kháng sinh đồ
Ống ≥ 11ml</v>
          </cell>
          <cell r="E30" t="str">
            <v>Hộp/100 ống x 11 ml</v>
          </cell>
          <cell r="F30" t="str">
            <v>ống</v>
          </cell>
          <cell r="I30">
            <v>100</v>
          </cell>
          <cell r="J30">
            <v>1100</v>
          </cell>
          <cell r="K30">
            <v>1100</v>
          </cell>
          <cell r="L30">
            <v>36840</v>
          </cell>
          <cell r="M30">
            <v>40524000</v>
          </cell>
          <cell r="N30" t="str">
            <v>Môi trường canh thang Mueller Hinton có điều chỉnh cation và bổ sung đệm TES</v>
          </cell>
          <cell r="O30" t="str">
            <v>Môi trường canh thang cho nuôi cấy vi khuẩn T3462; T3462</v>
          </cell>
          <cell r="P30" t="str">
            <v>IB2400466075</v>
          </cell>
          <cell r="Q30" t="str">
            <v>823/QĐ-BVQY103</v>
          </cell>
          <cell r="R30" t="str">
            <v>05/3/2025</v>
          </cell>
          <cell r="S30" t="str">
            <v>Bệnh viện Quân y 103</v>
          </cell>
          <cell r="T30" t="str">
            <v>365 ngày</v>
          </cell>
          <cell r="U30" t="str">
            <v>Công ty TNHH Thiết bị Khoa học Việt Anh</v>
          </cell>
          <cell r="V30" t="str">
            <v>IB2400466075; QĐTT số: 823/QĐ-BVQY103; 05/3/2025; Bệnh viện Quân y 103; 365 ngày</v>
          </cell>
        </row>
        <row r="31">
          <cell r="B31">
            <v>26</v>
          </cell>
          <cell r="C31" t="str">
            <v>Hóa chất kiểm tra xét nghiệm CMV IgG</v>
          </cell>
          <cell r="D31" t="str">
            <v xml:space="preserve">Hóa chất kiểm chuẩn xét nghiệm CMV IgG bằng phương pháp miễn dịch điện hóa phát quang, thành phần bao gồm 08 cặp chứng âm, chứng dương như sau: 
 ▪ 8 chai, mỗi chai chứa ≥1.0 mL huyết thanh chứng.  Huyết thanh người, dương tính yếu với kháng thể CMV IgG (khoảng 1.5 U/mL); chất bảo quản.
 ▪ 8 chai, mỗi chai chứa ≥1.0 mL huyết thanh chứng. Huyết thanh người, dương tính với kháng thể CMV IgG (khoảng 25 U/mL); chất bảo quản. </v>
          </cell>
          <cell r="E31" t="str">
            <v>16 x 1.0 ml</v>
          </cell>
          <cell r="F31" t="str">
            <v>Hộp</v>
          </cell>
          <cell r="I31">
            <v>3</v>
          </cell>
          <cell r="J31">
            <v>2</v>
          </cell>
          <cell r="K31">
            <v>2</v>
          </cell>
          <cell r="L31">
            <v>2802445</v>
          </cell>
          <cell r="M31">
            <v>5604890</v>
          </cell>
          <cell r="N31" t="str">
            <v>Hóa chất kiểm tra xét nghiệm CMV IgG</v>
          </cell>
          <cell r="O31" t="str">
            <v>PreciControl CMV IgG; 04784600190</v>
          </cell>
          <cell r="P31" t="str">
            <v>IB2400466075</v>
          </cell>
          <cell r="Q31" t="str">
            <v>823/QĐ-BVQY103</v>
          </cell>
          <cell r="R31" t="str">
            <v>05/3/2025</v>
          </cell>
          <cell r="S31" t="str">
            <v>Bệnh viện Quân y 103</v>
          </cell>
          <cell r="T31" t="str">
            <v>365 ngày</v>
          </cell>
          <cell r="U31" t="str">
            <v>Công ty cổ phần thiết bị y tế Thành An</v>
          </cell>
          <cell r="V31" t="str">
            <v>IB2400466075; QĐTT số: 823/QĐ-BVQY103; 05/3/2025; Bệnh viện Quân y 103; 365 ngày</v>
          </cell>
        </row>
        <row r="32">
          <cell r="B32">
            <v>27</v>
          </cell>
          <cell r="C32" t="str">
            <v>Hóa chất xét nghiệm CMV IgG</v>
          </cell>
          <cell r="D32" t="str">
            <v>Sử dụng cho xét nghiệm thuộc phương pháp miễn dịch điện hóa phát quang. Gồm bộ thuốc thử chính cho xét nghiệm CMV IgG, mẫu chuẩn âm tính, mẫu chuẩn dương tính có thành phần sau:
- 1 chai: Vi hạt phủ Streptavidin ≥0.72 mg/mL; chất bảo quản.
- 1 chai: Kháng nguyên đặc hiệu CMV đánh dấu biotin , ≥ 400 µg/L, đệm MES ≥50 mmol/L, pH ≥6.5; chất bảo quản.
- 1 chai: Kháng nguyên đặc hiệu CMV  đánh dấu phức hợp ruthenium ≥ 400 µg/L; đệm MES ≥50 mmol/L, pH ≥6.5; chất bảo quản.</v>
          </cell>
          <cell r="E32" t="str">
            <v>100 test</v>
          </cell>
          <cell r="F32" t="str">
            <v>Test</v>
          </cell>
          <cell r="I32">
            <v>2352</v>
          </cell>
          <cell r="J32">
            <v>600</v>
          </cell>
          <cell r="K32">
            <v>600</v>
          </cell>
          <cell r="L32">
            <v>48951</v>
          </cell>
          <cell r="M32">
            <v>29370600</v>
          </cell>
          <cell r="N32" t="str">
            <v>Hóa chất xét nghiệm CMV IgG</v>
          </cell>
          <cell r="O32" t="str">
            <v>Elecsys CMV IgG; 09118543190</v>
          </cell>
          <cell r="P32" t="str">
            <v>IB2400466075</v>
          </cell>
          <cell r="Q32" t="str">
            <v>823/QĐ-BVQY103</v>
          </cell>
          <cell r="R32" t="str">
            <v>05/3/2025</v>
          </cell>
          <cell r="S32" t="str">
            <v>Bệnh viện Quân y 103</v>
          </cell>
          <cell r="T32" t="str">
            <v>365 ngày</v>
          </cell>
          <cell r="U32" t="str">
            <v>Công ty cổ phần thiết bị y tế Thành An</v>
          </cell>
          <cell r="V32" t="str">
            <v>IB2400466075; QĐTT số: 823/QĐ-BVQY103; 05/3/2025; Bệnh viện Quân y 103; 365 ngày</v>
          </cell>
        </row>
        <row r="33">
          <cell r="B33">
            <v>28</v>
          </cell>
          <cell r="C33" t="str">
            <v>Hóa chất kiểm tra xét nghiệm CMV IgM</v>
          </cell>
          <cell r="D33" t="str">
            <v xml:space="preserve">Hóa chất kiểm chuẩn xét nghiệm CMV IgM bằng phương pháp miễn dịch điện hóa phát quang, thành phần bao gồm 08 cặp chứng âm, chứng dương như sau:
 ▪8 chai, mỗi chai chứa ≥1.0 mL huyết thanh chứng. Huyết thanh người, âm tính với kháng thể CMV IgM; chất bảo quản.
 ▪ 8 chai, mỗi chai chứa ≥1.0 mL huyết thanh chứng. Huyết thanh người, dương tính với kháng thể CMV IgM, đệm HEPES, pH ≥7.4; albumin bò; chất bảo quản. </v>
          </cell>
          <cell r="E33" t="str">
            <v>16 x 1.0 ml</v>
          </cell>
          <cell r="F33" t="str">
            <v>Hộp</v>
          </cell>
          <cell r="I33">
            <v>5</v>
          </cell>
          <cell r="J33">
            <v>2</v>
          </cell>
          <cell r="K33">
            <v>2</v>
          </cell>
          <cell r="L33">
            <v>2802445</v>
          </cell>
          <cell r="M33">
            <v>5604890</v>
          </cell>
          <cell r="N33" t="str">
            <v>Hóa chất kiểm tra xét nghiệm CMV IgM</v>
          </cell>
          <cell r="O33" t="str">
            <v>PreciControl CMV IgM; 04784626190</v>
          </cell>
          <cell r="P33" t="str">
            <v>IB2400466075</v>
          </cell>
          <cell r="Q33" t="str">
            <v>823/QĐ-BVQY103</v>
          </cell>
          <cell r="R33" t="str">
            <v>05/3/2025</v>
          </cell>
          <cell r="S33" t="str">
            <v>Bệnh viện Quân y 103</v>
          </cell>
          <cell r="T33" t="str">
            <v>365 ngày</v>
          </cell>
          <cell r="U33" t="str">
            <v>Công ty cổ phần thiết bị y tế Thành An</v>
          </cell>
          <cell r="V33" t="str">
            <v>IB2400466075; QĐTT số: 823/QĐ-BVQY103; 05/3/2025; Bệnh viện Quân y 103; 365 ngày</v>
          </cell>
        </row>
        <row r="34">
          <cell r="B34">
            <v>29</v>
          </cell>
          <cell r="C34" t="str">
            <v>Hóa chất xét nghiệm CMV IgM</v>
          </cell>
          <cell r="D34" t="str">
            <v>Sử dụng cho xét nghiệm thuộc phương pháp miễn dịch điện hóa phát quang. Gồm bộ thuốc thử chính cho xét nghiệm CMV IgM, mẫu chuẩn âm tính, mẫu chuẩn dương tính có thành phần sau:
- 1 chai: Vi hạt phủ Streptavidin ≥0.72 mg/mL; chất bảo quản.
- 1 chai: Kháng thể đơn dòng kháng IgM người đánh dấu biotin ≥ 500 µg/L; đệm MES ≥50 mmol/L, pH ≥6.5; chất bảo quản.
- 1 chai: Kháng nguyên đặc hiệu CMV  đánh dấu phức hợp ruthenium ≥ 50 µg/L; đệm MES ≥50 mmol/L, pH ≥5.5; chất bảo quản.</v>
          </cell>
          <cell r="E34" t="str">
            <v>100 test</v>
          </cell>
          <cell r="F34" t="str">
            <v>Test</v>
          </cell>
          <cell r="I34">
            <v>2352</v>
          </cell>
          <cell r="J34">
            <v>800</v>
          </cell>
          <cell r="K34">
            <v>800</v>
          </cell>
          <cell r="L34">
            <v>73427</v>
          </cell>
          <cell r="M34">
            <v>58741600</v>
          </cell>
          <cell r="N34" t="str">
            <v>Hóa chất xét nghiệm CMV IgM</v>
          </cell>
          <cell r="O34" t="str">
            <v>Elecsys CMV IgM; 04784618190</v>
          </cell>
          <cell r="P34" t="str">
            <v>IB2400466075</v>
          </cell>
          <cell r="Q34" t="str">
            <v>823/QĐ-BVQY103</v>
          </cell>
          <cell r="R34" t="str">
            <v>05/3/2025</v>
          </cell>
          <cell r="S34" t="str">
            <v>Bệnh viện Quân y 103</v>
          </cell>
          <cell r="T34" t="str">
            <v>365 ngày</v>
          </cell>
          <cell r="U34" t="str">
            <v>Công ty cổ phần thiết bị y tế Thành An</v>
          </cell>
          <cell r="V34" t="str">
            <v>IB2400466075; QĐTT số: 823/QĐ-BVQY103; 05/3/2025; Bệnh viện Quân y 103; 365 ngày</v>
          </cell>
        </row>
        <row r="35">
          <cell r="B35">
            <v>30</v>
          </cell>
          <cell r="C35" t="str">
            <v>Hóa chất kiểm tra xét nghiệm Anti HBC IgM</v>
          </cell>
          <cell r="D35" t="str">
            <v xml:space="preserve">Hóa chất kiểm chuẩn Anti HBc IgM ồm 08 cặp chứng âm, chứng dương, bằng phương pháp miễn dịch điện hóa phát quang, thành phần bao gồm:
▪ 8 chai, mỗi chai chứa ≥1.0 mL huyết thanh chứng. Huyết thanh người, âm tính với kháng thể IgM kháng HBc; chất bảo quản.
▪ 8 chai, mỗi chai chứa ≥1.0 mL huyết thanh chứng. Kháng thể IgM kháng HBc (người) ≥ 130 U/mL (đơn vị ViệnPaul‑Ehrlich) trong huyết thanh người; chất bảo quản.
</v>
          </cell>
          <cell r="E35" t="str">
            <v>16 x 1 ml</v>
          </cell>
          <cell r="F35" t="str">
            <v>Hộp</v>
          </cell>
          <cell r="I35">
            <v>4</v>
          </cell>
          <cell r="J35">
            <v>2</v>
          </cell>
          <cell r="K35">
            <v>2</v>
          </cell>
          <cell r="L35">
            <v>2851396</v>
          </cell>
          <cell r="M35">
            <v>5702792</v>
          </cell>
          <cell r="N35" t="str">
            <v>Hóa chất kiểm tra xét nghiệm Anti HBC IgM</v>
          </cell>
          <cell r="O35" t="str">
            <v>PreciControl Anti-HBc IgM; 11876333122</v>
          </cell>
          <cell r="P35" t="str">
            <v>IB2400466075</v>
          </cell>
          <cell r="Q35" t="str">
            <v>823/QĐ-BVQY103</v>
          </cell>
          <cell r="R35" t="str">
            <v>05/3/2025</v>
          </cell>
          <cell r="S35" t="str">
            <v>Bệnh viện Quân y 103</v>
          </cell>
          <cell r="T35" t="str">
            <v>365 ngày</v>
          </cell>
          <cell r="U35" t="str">
            <v>Công ty cổ phần thiết bị y tế Thành An</v>
          </cell>
          <cell r="V35" t="str">
            <v>IB2400466075; QĐTT số: 823/QĐ-BVQY103; 05/3/2025; Bệnh viện Quân y 103; 365 ngày</v>
          </cell>
        </row>
        <row r="36">
          <cell r="B36">
            <v>31</v>
          </cell>
          <cell r="C36" t="str">
            <v>Hóa chất xét nghiệm Anti HBc IgM</v>
          </cell>
          <cell r="D36" t="str">
            <v>Sử dụng cho xét nghiệm thuộc phương pháp miễn dịch điện hóa phát quang. Gồm bộ thuốc thử chính cho xét nghiệm HBc IgM, mẫu chuẩn âm tính, mẫu chuẩn dương tính có thành phần sau:
- 1 chai: Vi hạt phủ Streptavidin ≥0.72 mg/mL; chất bảo quản.
- 1 chai: Kháng thể kháng Fdγ người (cừu) ≥ 0.05 mg/mL; đệm phosphate ≥100 mmol/L, pH ≥7.4; chất bảo quản.
-  1 chai: Kháng thể đơn dòng kháng IgM người đánh dấu biotin (chuột); HBcAg đánh dấu phức hợp ruthenium; đệm phosphate , pH ≥7.4; chất bảo quản.</v>
          </cell>
          <cell r="E36" t="str">
            <v>100 test</v>
          </cell>
          <cell r="F36" t="str">
            <v>Test</v>
          </cell>
          <cell r="I36">
            <v>1372</v>
          </cell>
          <cell r="J36">
            <v>1000</v>
          </cell>
          <cell r="K36">
            <v>1000</v>
          </cell>
          <cell r="L36">
            <v>61189</v>
          </cell>
          <cell r="M36">
            <v>61189000</v>
          </cell>
          <cell r="N36" t="str">
            <v>Hóa chất xét nghiệm Anti HBc IgM</v>
          </cell>
          <cell r="O36" t="str">
            <v>Elecsys Anti-HBc IgM; 11820567122</v>
          </cell>
          <cell r="P36" t="str">
            <v>IB2400466075</v>
          </cell>
          <cell r="Q36" t="str">
            <v>823/QĐ-BVQY103</v>
          </cell>
          <cell r="R36" t="str">
            <v>05/3/2025</v>
          </cell>
          <cell r="S36" t="str">
            <v>Bệnh viện Quân y 103</v>
          </cell>
          <cell r="T36" t="str">
            <v>365 ngày</v>
          </cell>
          <cell r="U36" t="str">
            <v>Công ty cổ phần thiết bị y tế Thành An</v>
          </cell>
          <cell r="V36" t="str">
            <v>IB2400466075; QĐTT số: 823/QĐ-BVQY103; 05/3/2025; Bệnh viện Quân y 103; 365 ngày</v>
          </cell>
        </row>
        <row r="37">
          <cell r="B37">
            <v>32</v>
          </cell>
          <cell r="C37" t="str">
            <v>Hóa chất kiểm tra xét nghiệm Anti HBc</v>
          </cell>
          <cell r="D37" t="str">
            <v xml:space="preserve">Hóa chất kiểm chuẩn Anti HBC  bằng phương pháp miễn dịch điện hóa phát quang, thành phần bao gồm 08 cặp chứng âm, chứng dương như sau:
▪  8 chai: mỗi chai chứa ≥1.3 mL huyết thanh chứng. Huyết thanh người, âm tính với kháng thể kháng HBc; chất bảo quản. 
▪ 8 chai, mỗi chai chứa ≥ 1.3 mL huyết thanh chứng. Kháng thể kháng HBc (người) khoảng 1 U/mL trong huyết thanh người; chất bảo quản. </v>
          </cell>
          <cell r="E37" t="str">
            <v>16 x 1.3 ml</v>
          </cell>
          <cell r="F37" t="str">
            <v>Hộp</v>
          </cell>
          <cell r="I37">
            <v>3</v>
          </cell>
          <cell r="J37">
            <v>2</v>
          </cell>
          <cell r="K37">
            <v>2</v>
          </cell>
          <cell r="L37">
            <v>1713285</v>
          </cell>
          <cell r="M37">
            <v>3426570</v>
          </cell>
          <cell r="N37" t="str">
            <v>Hóa chất kiểm tra xét nghiệm Anti HBc</v>
          </cell>
          <cell r="O37" t="str">
            <v>PreciControl Anti-HBc II; 04927931190</v>
          </cell>
          <cell r="P37" t="str">
            <v>IB2400466075</v>
          </cell>
          <cell r="Q37" t="str">
            <v>823/QĐ-BVQY103</v>
          </cell>
          <cell r="R37" t="str">
            <v>05/3/2025</v>
          </cell>
          <cell r="S37" t="str">
            <v>Bệnh viện Quân y 103</v>
          </cell>
          <cell r="T37" t="str">
            <v>365 ngày</v>
          </cell>
          <cell r="U37" t="str">
            <v>Công ty cổ phần thiết bị y tế Thành An</v>
          </cell>
          <cell r="V37" t="str">
            <v>IB2400466075; QĐTT số: 823/QĐ-BVQY103; 05/3/2025; Bệnh viện Quân y 103; 365 ngày</v>
          </cell>
        </row>
        <row r="38">
          <cell r="B38">
            <v>33</v>
          </cell>
          <cell r="C38" t="str">
            <v>Hóa chất xét nghiệm Anti HBc</v>
          </cell>
          <cell r="D38" t="str">
            <v>Sử dụng cho xét nghiệm thuộc phương pháp miễn dịch điện hóa phát quang. Gồm bộ thuốc thử chính cho xét nghiệm Anti HBc, mẫu chuẩn âm tính, mẫu chuẩn dương tính có thành phẩn như sau:
- 1 chai: Vi hạt phủ Streptavidin ≥0.72 mg/mL; chất bảo quản.
- 1 chai: 1,4‑dithiothreitol ≥110 mmol/L; đệm citrate ≥50 mmol/L.
- 1 chai: HBcAg ≥ 25 ng/mL; đệm phosphate ≥100 mmol/L, pH ≥7.4; chất bảo quản.
- 1 chai: Kháng thể đơn dòng kháng HBc đánh dấu biotin (chuột) ; kháng thể đơn dòng kháng HBc (chuột) đánh dấu phức hợp ruthenium; đệm phosphate , pH ≥7.4; chất bảo quản.</v>
          </cell>
          <cell r="E38" t="str">
            <v>100 test</v>
          </cell>
          <cell r="F38" t="str">
            <v>Test</v>
          </cell>
          <cell r="I38">
            <v>1470</v>
          </cell>
          <cell r="J38">
            <v>500</v>
          </cell>
          <cell r="K38">
            <v>500</v>
          </cell>
          <cell r="L38">
            <v>44056</v>
          </cell>
          <cell r="M38">
            <v>22028000</v>
          </cell>
          <cell r="N38" t="str">
            <v>Hóa chất xét nghiệm Anti HBc</v>
          </cell>
          <cell r="O38" t="str">
            <v>Elecsys Anti-HBc II; 09014918190</v>
          </cell>
          <cell r="P38" t="str">
            <v>IB2400466075</v>
          </cell>
          <cell r="Q38" t="str">
            <v>823/QĐ-BVQY103</v>
          </cell>
          <cell r="R38" t="str">
            <v>05/3/2025</v>
          </cell>
          <cell r="S38" t="str">
            <v>Bệnh viện Quân y 103</v>
          </cell>
          <cell r="T38" t="str">
            <v>365 ngày</v>
          </cell>
          <cell r="U38" t="str">
            <v>Công ty cổ phần thiết bị y tế Thành An</v>
          </cell>
          <cell r="V38" t="str">
            <v>IB2400466075; QĐTT số: 823/QĐ-BVQY103; 05/3/2025; Bệnh viện Quân y 103; 365 ngày</v>
          </cell>
        </row>
        <row r="39">
          <cell r="B39">
            <v>34</v>
          </cell>
          <cell r="C39" t="str">
            <v>Hóa chất kiểm tra xét nghiệm Anti HBE</v>
          </cell>
          <cell r="D39" t="str">
            <v>Hóa chất kiểm chuẩn xét nghiệmAnti Hbe bằng phương pháp miễn dịch điện hóa phát quang, thành phần bao gồm 08 cặp chứng âm, chứng dương như sau:
▪ 8 chai, mỗi chai chứa ≥1.3 mL huyết thanh chứng. Huyết thanh người, âm tính với kháng thể kháng HBe; chất bảo quản.
▪ 8 chai, mỗi chai chứa ≥1.3 mL huyết thanh chứng. Kháng thể kháng HBe (người) khoảng 0.25 IU/mL trong huyết thanh người; chất bảo quản.</v>
          </cell>
          <cell r="E39" t="str">
            <v>16 x 1.3 ml</v>
          </cell>
          <cell r="F39" t="str">
            <v>Hộp</v>
          </cell>
          <cell r="I39">
            <v>5</v>
          </cell>
          <cell r="J39">
            <v>4</v>
          </cell>
          <cell r="K39">
            <v>4</v>
          </cell>
          <cell r="L39">
            <v>1223775</v>
          </cell>
          <cell r="M39">
            <v>4895100</v>
          </cell>
          <cell r="N39" t="str">
            <v>Hóa chất kiểm tra xét nghiệm Anti HBE</v>
          </cell>
          <cell r="O39" t="str">
            <v>PreciControl Anti-HBe; 11876384122</v>
          </cell>
          <cell r="P39" t="str">
            <v>IB2400466075</v>
          </cell>
          <cell r="Q39" t="str">
            <v>823/QĐ-BVQY103</v>
          </cell>
          <cell r="R39" t="str">
            <v>05/3/2025</v>
          </cell>
          <cell r="S39" t="str">
            <v>Bệnh viện Quân y 103</v>
          </cell>
          <cell r="T39" t="str">
            <v>365 ngày</v>
          </cell>
          <cell r="U39" t="str">
            <v>Công ty cổ phần thiết bị y tế Thành An</v>
          </cell>
          <cell r="V39" t="str">
            <v>IB2400466075; QĐTT số: 823/QĐ-BVQY103; 05/3/2025; Bệnh viện Quân y 103; 365 ngày</v>
          </cell>
        </row>
        <row r="40">
          <cell r="B40">
            <v>35</v>
          </cell>
          <cell r="C40" t="str">
            <v>Hóa chất xét nghiệm Anti Hbe</v>
          </cell>
          <cell r="D40" t="str">
            <v>Sử dụng cho xét nghiệm thuộc phương pháp miễn dịch điện hóa phát quang. Gồm bộ thuốc thử chính cho xét nghiệm Anti HBe, mẫu chuẩn âm tính, mẫu chuẩn dương tính có thành phần sau:
- 1 chai: Vi hạt phủ streptavidin ≥0.72 mg/mL; chất bảo quản.
- 1 chai: HBeAg ≥ 7 ng/mL; đệm HEPESb ≥36 mmol/L, pH ≥7.4; chất bảo quản.
- 1 chai: Kháng thể đơn dòng kháng ‑HBe đánh dấu biotin (chuột); kháng thể đơn dòng kháng ‑HBe (chuột) đánh dấu phức hợp ruthenium; đệm HEPES ≥36 mmol/L, pH ≥7.4; chất bảo quản.</v>
          </cell>
          <cell r="E40" t="str">
            <v>100 test</v>
          </cell>
          <cell r="F40" t="str">
            <v>Test</v>
          </cell>
          <cell r="I40">
            <v>5733</v>
          </cell>
          <cell r="J40">
            <v>500</v>
          </cell>
          <cell r="K40">
            <v>500</v>
          </cell>
          <cell r="L40">
            <v>51399</v>
          </cell>
          <cell r="M40">
            <v>25699500</v>
          </cell>
          <cell r="N40" t="str">
            <v>Hóa chất xét nghiệm Anti Hbe</v>
          </cell>
          <cell r="O40" t="str">
            <v>Elecsys Anti-HBe; 11820613122</v>
          </cell>
          <cell r="P40" t="str">
            <v>IB2400466075</v>
          </cell>
          <cell r="Q40" t="str">
            <v>823/QĐ-BVQY103</v>
          </cell>
          <cell r="R40" t="str">
            <v>05/3/2025</v>
          </cell>
          <cell r="S40" t="str">
            <v>Bệnh viện Quân y 103</v>
          </cell>
          <cell r="T40" t="str">
            <v>365 ngày</v>
          </cell>
          <cell r="U40" t="str">
            <v>Công ty cổ phần thiết bị y tế Thành An</v>
          </cell>
          <cell r="V40" t="str">
            <v>IB2400466075; QĐTT số: 823/QĐ-BVQY103; 05/3/2025; Bệnh viện Quân y 103; 365 ngày</v>
          </cell>
        </row>
        <row r="41">
          <cell r="B41">
            <v>36</v>
          </cell>
          <cell r="C41" t="str">
            <v>Hóa chất kiểm tra xét nghiệm HBeAg</v>
          </cell>
          <cell r="D41" t="str">
            <v>Hóa chất kiểm chuẩn xét nghiệm HBeAg bằng phương pháp miễn dịch điện hóa phát quang, thành phần bao gồm 08 cặp chứng âm, chứng dương như sau:
▪ 8 chai, mỗi chai chứa ≥1.3 mL huyết thanh chứng. Huyết thanh người, âm tính với HBeAg; chất bảo quản.
▪ 8 chai, mỗi chai chứa ≥1.3 mL huyết thanh chứng HBeAg (E. coli, rDNA) khoảng 2.5 IU/mL trong đệm HEPESa), pH ≥7.4; chất bảo quản.</v>
          </cell>
          <cell r="E41" t="str">
            <v>16 x 1.3 ml</v>
          </cell>
          <cell r="F41" t="str">
            <v>Hộp</v>
          </cell>
          <cell r="I41">
            <v>4</v>
          </cell>
          <cell r="J41">
            <v>4</v>
          </cell>
          <cell r="K41">
            <v>4</v>
          </cell>
          <cell r="L41">
            <v>1223775</v>
          </cell>
          <cell r="M41">
            <v>4895100</v>
          </cell>
          <cell r="N41" t="str">
            <v>Hóa chất kiểm tra xét nghiệm HBeAg</v>
          </cell>
          <cell r="O41" t="str">
            <v>PreciControl HBeAg; 11876376122</v>
          </cell>
          <cell r="P41" t="str">
            <v>IB2400466075</v>
          </cell>
          <cell r="Q41" t="str">
            <v>823/QĐ-BVQY103</v>
          </cell>
          <cell r="R41" t="str">
            <v>05/3/2025</v>
          </cell>
          <cell r="S41" t="str">
            <v>Bệnh viện Quân y 103</v>
          </cell>
          <cell r="T41" t="str">
            <v>365 ngày</v>
          </cell>
          <cell r="U41" t="str">
            <v>Công ty cổ phần thiết bị y tế Thành An</v>
          </cell>
          <cell r="V41" t="str">
            <v>IB2400466075; QĐTT số: 823/QĐ-BVQY103; 05/3/2025; Bệnh viện Quân y 103; 365 ngày</v>
          </cell>
        </row>
        <row r="42">
          <cell r="B42">
            <v>37</v>
          </cell>
          <cell r="C42" t="str">
            <v>Hóa chất xét nghiệm HBeAg</v>
          </cell>
          <cell r="D42" t="str">
            <v>Sử dụng cho xét nghiệm thuộc phương pháp miễn dịch điện hóa phát quang. Gồm bộ thuốc thử chính cho xét nghiệm  HBeAg, mẫu chuẩn âm tính, mẫu chuẩn dương tính có thành phần sau:
- 1 chai: Vi hạt phủ Streptavidin ≥0.72 mg/mL; chất bảo quản.
- 1 chai: Kháng thể đơn dòng kháng HBeAg đánh dấu biotin ≥0.8 mg/L; đệm TRIS ≥50 mmol/L, pH ≥7.4; chất bảo quản.
- 1 chai: Kháng thể đơn dòng kháng HBeAg đánh dấu phức hợp uthenium ≥ 0.3 mg/L; đệm TRIS ≥50 mmol/L, pH ≥7.4; chất bảo quản.</v>
          </cell>
          <cell r="E42" t="str">
            <v>100 test</v>
          </cell>
          <cell r="F42" t="str">
            <v>Test</v>
          </cell>
          <cell r="I42">
            <v>6468</v>
          </cell>
          <cell r="J42">
            <v>500</v>
          </cell>
          <cell r="K42">
            <v>500</v>
          </cell>
          <cell r="L42">
            <v>51399</v>
          </cell>
          <cell r="M42">
            <v>25699500</v>
          </cell>
          <cell r="N42" t="str">
            <v>Hóa chất xét nghiệm HBeAg</v>
          </cell>
          <cell r="O42" t="str">
            <v>Elecsys HBeAg; 11820583122</v>
          </cell>
          <cell r="P42" t="str">
            <v>IB2400466075</v>
          </cell>
          <cell r="Q42" t="str">
            <v>823/QĐ-BVQY103</v>
          </cell>
          <cell r="R42" t="str">
            <v>05/3/2025</v>
          </cell>
          <cell r="S42" t="str">
            <v>Bệnh viện Quân y 103</v>
          </cell>
          <cell r="T42" t="str">
            <v>365 ngày</v>
          </cell>
          <cell r="U42" t="str">
            <v>Công ty cổ phần thiết bị y tế Thành An</v>
          </cell>
          <cell r="V42" t="str">
            <v>IB2400466075; QĐTT số: 823/QĐ-BVQY103; 05/3/2025; Bệnh viện Quân y 103; 365 ngày</v>
          </cell>
        </row>
        <row r="43">
          <cell r="B43">
            <v>38</v>
          </cell>
          <cell r="C43" t="str">
            <v>Hóa chất kiểm tra xét nghiệm Anti HBs</v>
          </cell>
          <cell r="D43" t="str">
            <v xml:space="preserve">Hóa chất kiểm chuẩn xét nghiệm Anti HBs bằng phương pháp miễn dịch điện hóa phát quang, thành phần bao gồm 08 cặp chứng âm, chứng dương như sau:
▪ 8 chai, mỗi chai chứa ≥1.3 mL huyết thanh chứng. Huyết thanh người, âm tính với kháng thể kháng HBs; chất bảoquản
▪ 8 chai, mỗi chai chứa ≥1.3 mL huyết thanh chứng. Kháng thể kháng HBs (người) khoảng 100 IU/L trong huyết thanh người; chất bảo quản. </v>
          </cell>
          <cell r="E43" t="str">
            <v>16 x 1.3 ml</v>
          </cell>
          <cell r="F43" t="str">
            <v>Hộp</v>
          </cell>
          <cell r="I43">
            <v>4</v>
          </cell>
          <cell r="J43">
            <v>2</v>
          </cell>
          <cell r="K43">
            <v>2</v>
          </cell>
          <cell r="L43">
            <v>1713285</v>
          </cell>
          <cell r="M43">
            <v>3426570</v>
          </cell>
          <cell r="N43" t="str">
            <v>Hóa chất kiểm tra xét nghiệm Anti HBs</v>
          </cell>
          <cell r="O43" t="str">
            <v>PreciControl Anti-HBs; 11876317122</v>
          </cell>
          <cell r="P43" t="str">
            <v>IB2400466075</v>
          </cell>
          <cell r="Q43" t="str">
            <v>823/QĐ-BVQY103</v>
          </cell>
          <cell r="R43" t="str">
            <v>05/3/2025</v>
          </cell>
          <cell r="S43" t="str">
            <v>Bệnh viện Quân y 103</v>
          </cell>
          <cell r="T43" t="str">
            <v>365 ngày</v>
          </cell>
          <cell r="U43" t="str">
            <v>Công ty cổ phần thiết bị y tế Thành An</v>
          </cell>
          <cell r="V43" t="str">
            <v>IB2400466075; QĐTT số: 823/QĐ-BVQY103; 05/3/2025; Bệnh viện Quân y 103; 365 ngày</v>
          </cell>
        </row>
        <row r="44">
          <cell r="B44">
            <v>39</v>
          </cell>
          <cell r="C44" t="str">
            <v>Hóa chất xét nghiệm Anti HBs</v>
          </cell>
          <cell r="D44" t="str">
            <v>Sử dụng cho xét nghiệm thuộc phương pháp miễn dịch điện hóa phát quang. Gồm bộ thuốc thử chính cho xét nghiệm Anti HBs, mẫu chuẩn âm tính, mẫu chuẩn dương tính có thành phần sau:
 - 1 chai: Vi hạt phủ streptavidin ≥0.72 mg/mL; chất bảo quản.
 - 1 chai: HBsAg đánh dấu biotin, ≥ 0.5 mg/L; đệm MESb ≥85 mmol/L, pH ≥6.5; chất bảo quản.
 - 1 chai: HBsAg  đánh dấu phức hợp ruthenium ≥ 0.3 mg/L; đệm MES ≥85 mmol/L, pH ≥6.5; chất bảo quản.</v>
          </cell>
          <cell r="E44" t="str">
            <v>100 test</v>
          </cell>
          <cell r="F44" t="str">
            <v>Test</v>
          </cell>
          <cell r="I44">
            <v>1568</v>
          </cell>
          <cell r="J44">
            <v>1000</v>
          </cell>
          <cell r="K44">
            <v>1000</v>
          </cell>
          <cell r="L44">
            <v>26923</v>
          </cell>
          <cell r="M44">
            <v>26923000</v>
          </cell>
          <cell r="N44" t="str">
            <v>Hóa chất xét nghiệm Anti HBs</v>
          </cell>
          <cell r="O44" t="str">
            <v>Elecsys Anti-HBs II; 08498598190</v>
          </cell>
          <cell r="P44" t="str">
            <v>IB2400466075</v>
          </cell>
          <cell r="Q44" t="str">
            <v>823/QĐ-BVQY103</v>
          </cell>
          <cell r="R44" t="str">
            <v>05/3/2025</v>
          </cell>
          <cell r="S44" t="str">
            <v>Bệnh viện Quân y 103</v>
          </cell>
          <cell r="T44" t="str">
            <v>365 ngày</v>
          </cell>
          <cell r="U44" t="str">
            <v>Công ty cổ phần thiết bị y tế Thành An</v>
          </cell>
          <cell r="V44" t="str">
            <v>IB2400466075; QĐTT số: 823/QĐ-BVQY103; 05/3/2025; Bệnh viện Quân y 103; 365 ngày</v>
          </cell>
        </row>
        <row r="45">
          <cell r="B45">
            <v>40</v>
          </cell>
          <cell r="C45" t="str">
            <v>Hóa chất kiểm tra xét nghiệm định tính HBsAg</v>
          </cell>
          <cell r="D45" t="str">
            <v>Hóa chất kiểm chuẩn xét nghiệm HBsAg bằng phương pháp miễn dịch điện hóa phát quang, thành phần bao gồm 08 cặp chứng âm, chứng dương như sau:
▪ 8 chai, mỗi chai chứa ≥1.3 mL huyết thanh chứng. Huyết thanh người, âm tính với HBsAg; chất bảo quản
▪ 8 chai, mỗi chai chứa ≥1.3 mL huyết thanh chứng HBsAg (người) khoảng 0.2 IU/mL trong huyết thanh người; chất bảoquản.</v>
          </cell>
          <cell r="E45" t="str">
            <v>16 x 1.3 ml</v>
          </cell>
          <cell r="F45" t="str">
            <v>Hộp</v>
          </cell>
          <cell r="I45">
            <v>7</v>
          </cell>
          <cell r="J45">
            <v>4</v>
          </cell>
          <cell r="K45">
            <v>4</v>
          </cell>
          <cell r="L45">
            <v>1713285</v>
          </cell>
          <cell r="M45">
            <v>6853140</v>
          </cell>
          <cell r="N45" t="str">
            <v>Hóa chất kiểm tra xét nghiệm định tính HBsAg</v>
          </cell>
          <cell r="O45" t="str">
            <v>PreciControl HBsAg II; 04687876190</v>
          </cell>
          <cell r="P45" t="str">
            <v>IB2400466075</v>
          </cell>
          <cell r="Q45" t="str">
            <v>823/QĐ-BVQY103</v>
          </cell>
          <cell r="R45" t="str">
            <v>05/3/2025</v>
          </cell>
          <cell r="S45" t="str">
            <v>Bệnh viện Quân y 103</v>
          </cell>
          <cell r="T45" t="str">
            <v>365 ngày</v>
          </cell>
          <cell r="U45" t="str">
            <v>Công ty cổ phần thiết bị y tế Thành An</v>
          </cell>
          <cell r="V45" t="str">
            <v>IB2400466075; QĐTT số: 823/QĐ-BVQY103; 05/3/2025; Bệnh viện Quân y 103; 365 ngày</v>
          </cell>
        </row>
        <row r="46">
          <cell r="B46">
            <v>41</v>
          </cell>
          <cell r="C46" t="str">
            <v>Hóa chất xét nghiệm định tính HBsAg</v>
          </cell>
          <cell r="D46" t="str">
            <v>Sử dụng cho xét nghiệm thuộc phương pháp miễn dịch điện hóa phát quang. Gồm bộ thuốc thử chính cho xét nghiệm  HBsAg, mẫu chuẩn âm tính, mẫu chuẩn dương tính có thành phần sau:
- 1 chai: Vi hạt phủ streptavidin ≥0.72 mg/mL; chất bảo quản.
- 1 chai: Hai kháng thể đơn dòng đặc hiệu kháng HBsAg ≥ 0.5 mg/L; đệm phosphate ≥100 mmol/L, pH ≥7.5; chất bảo quản.
- 1 chai: Kháng thể đơn dòng kháng HBsAg, kháng thể đa dòng kháng HBsAg đánh dấu phức hợp ruthenium ≥ 1.5 mg/L; đệm phosphate ≥100 mmol/L, pH ≥8.0; chất bảo quản.</v>
          </cell>
          <cell r="E46" t="str">
            <v>100 test</v>
          </cell>
          <cell r="F46" t="str">
            <v>Test</v>
          </cell>
          <cell r="I46">
            <v>16464</v>
          </cell>
          <cell r="J46">
            <v>5000</v>
          </cell>
          <cell r="K46">
            <v>5000</v>
          </cell>
          <cell r="L46">
            <v>26923</v>
          </cell>
          <cell r="M46">
            <v>134615000</v>
          </cell>
          <cell r="N46" t="str">
            <v>Hóa chất xét nghiệm định tính HBsAg</v>
          </cell>
          <cell r="O46" t="str">
            <v>Elecsys HBsAg II; 08814856190</v>
          </cell>
          <cell r="P46" t="str">
            <v>IB2400466075</v>
          </cell>
          <cell r="Q46" t="str">
            <v>823/QĐ-BVQY103</v>
          </cell>
          <cell r="R46" t="str">
            <v>05/3/2025</v>
          </cell>
          <cell r="S46" t="str">
            <v>Bệnh viện Quân y 103</v>
          </cell>
          <cell r="T46" t="str">
            <v>365 ngày</v>
          </cell>
          <cell r="U46" t="str">
            <v>Công ty cổ phần thiết bị y tế Thành An</v>
          </cell>
          <cell r="V46" t="str">
            <v>IB2400466075; QĐTT số: 823/QĐ-BVQY103; 05/3/2025; Bệnh viện Quân y 103; 365 ngày</v>
          </cell>
        </row>
        <row r="47">
          <cell r="B47">
            <v>42</v>
          </cell>
          <cell r="C47" t="str">
            <v>Hóa chất kiểm tra xét nghiệm Anti HCV</v>
          </cell>
          <cell r="D47" t="str">
            <v xml:space="preserve">Hóa chất kiểm chuẩn xét nghiệm Anti HCV bằng phương pháp miễn dịch điện hóa phát quang, thành phần bao gồm 08 cặp chứng âm, chứng dương như sau:
▪ 8 chai, mỗi chai chứa ≥1.3 mL huyết thanh chứng. Huyết thanh người, âm tính với kháng thể kháng HCV; chất bảo quản.
▪ 8 chai, mỗi chai chứa ≥1.3 mL huyết thanh chứng kháng HCV (người) trong huyết thanh người; chất bảo quản.
</v>
          </cell>
          <cell r="E47" t="str">
            <v>16 x 1.3 ml</v>
          </cell>
          <cell r="F47" t="str">
            <v>Hộp</v>
          </cell>
          <cell r="I47">
            <v>5</v>
          </cell>
          <cell r="J47">
            <v>4</v>
          </cell>
          <cell r="K47">
            <v>4</v>
          </cell>
          <cell r="L47">
            <v>2325173</v>
          </cell>
          <cell r="M47">
            <v>9300692</v>
          </cell>
          <cell r="N47" t="str">
            <v>Hóa chất kiểm tra xét nghiệm Anti HCV</v>
          </cell>
          <cell r="O47" t="str">
            <v>PreciControl Anti-HCV; 03290379190</v>
          </cell>
          <cell r="P47" t="str">
            <v>IB2400466075</v>
          </cell>
          <cell r="Q47" t="str">
            <v>823/QĐ-BVQY103</v>
          </cell>
          <cell r="R47" t="str">
            <v>05/3/2025</v>
          </cell>
          <cell r="S47" t="str">
            <v>Bệnh viện Quân y 103</v>
          </cell>
          <cell r="T47" t="str">
            <v>365 ngày</v>
          </cell>
          <cell r="U47" t="str">
            <v>Công ty cổ phần thiết bị y tế Thành An</v>
          </cell>
          <cell r="V47" t="str">
            <v>IB2400466075; QĐTT số: 823/QĐ-BVQY103; 05/3/2025; Bệnh viện Quân y 103; 365 ngày</v>
          </cell>
        </row>
        <row r="48">
          <cell r="B48">
            <v>43</v>
          </cell>
          <cell r="C48" t="str">
            <v>Hóa chất xét nghiệm Anti HCV</v>
          </cell>
          <cell r="D48" t="str">
            <v>Sử dụng cho xét nghiệm thuộc phương pháp miễn dịch điện hóa phát quang. Gồm bộ thuốc thử chính cho xét nghiệm Anti HCV, mẫu chuẩn âm tính, mẫu chuẩn dương tính có thành phần sau:
- 1 chai: Vi hạt phủ Streptavidin ≥0.72 mg/mL; chất bảo quản.
- 1 chai: Kháng nguyên đặc hiệu HCV đánh dấu biotin, đệm HEPESb), pH ≥7.4; chất bảo quản.
- 1 chai: Kháng nguyên đặc hiệu HCV đánh dấu phức hợp ruthenium ≥ 0.3 mg/L, đệm HEPES, pH ≥7.4; chất bảo quản.</v>
          </cell>
          <cell r="E48" t="str">
            <v>100 test</v>
          </cell>
          <cell r="F48" t="str">
            <v>Test</v>
          </cell>
          <cell r="I48">
            <v>16464</v>
          </cell>
          <cell r="J48">
            <v>5000</v>
          </cell>
          <cell r="K48">
            <v>5000</v>
          </cell>
          <cell r="L48">
            <v>75874</v>
          </cell>
          <cell r="M48">
            <v>379370000</v>
          </cell>
          <cell r="N48" t="str">
            <v>Hóa chất xét nghiệm Anti HCV</v>
          </cell>
          <cell r="O48" t="str">
            <v>Elecsys Anti-HCV II; 08836981190</v>
          </cell>
          <cell r="P48" t="str">
            <v>IB2400466075</v>
          </cell>
          <cell r="Q48" t="str">
            <v>823/QĐ-BVQY103</v>
          </cell>
          <cell r="R48" t="str">
            <v>05/3/2025</v>
          </cell>
          <cell r="S48" t="str">
            <v>Bệnh viện Quân y 103</v>
          </cell>
          <cell r="T48" t="str">
            <v>365 ngày</v>
          </cell>
          <cell r="U48" t="str">
            <v>Công ty cổ phần thiết bị y tế Thành An</v>
          </cell>
          <cell r="V48" t="str">
            <v>IB2400466075; QĐTT số: 823/QĐ-BVQY103; 05/3/2025; Bệnh viện Quân y 103; 365 ngày</v>
          </cell>
        </row>
        <row r="49">
          <cell r="B49">
            <v>44</v>
          </cell>
          <cell r="C49" t="str">
            <v>Hóa chất kiểm tra xét nghiệm HIV</v>
          </cell>
          <cell r="D49" t="str">
            <v>Hóa chất kiểm chuẩn xét nghiệm HIV  bằng phương pháp miễn dịch điện hóa phát quang, gồm:
▪ 2 chai, mỗi chai ≥2.0 mL huyết thanh chứng Huyết thanh người, âm tính với HIV (kháng nguyên và kháng thể); chất bảo quản.
▪ 2 chai, mỗi chai ≥2.0 mL huyết thanh chứng Huyết thanh người, dương tính với kháng thể kháng HIV; chất bảo quản.
▪ 2 chai, mỗi chai ≥2.0 mL huyết thanh chứng Kháng nguyên HIV p24 (E. coli, rDNA) trong huyết thanh người; chất bảo quản.</v>
          </cell>
          <cell r="E49" t="str">
            <v>6 x 2.0 ml</v>
          </cell>
          <cell r="F49" t="str">
            <v>Hộp</v>
          </cell>
          <cell r="I49">
            <v>8</v>
          </cell>
          <cell r="J49">
            <v>4</v>
          </cell>
          <cell r="K49">
            <v>4</v>
          </cell>
          <cell r="L49">
            <v>3732514</v>
          </cell>
          <cell r="M49">
            <v>14930056</v>
          </cell>
          <cell r="N49" t="str">
            <v>Hóa chất kiểm tra xét nghiệm HIV</v>
          </cell>
          <cell r="O49" t="str">
            <v>PreciControl HIV Gen II; 06924107190</v>
          </cell>
          <cell r="P49" t="str">
            <v>IB2400466075</v>
          </cell>
          <cell r="Q49" t="str">
            <v>823/QĐ-BVQY103</v>
          </cell>
          <cell r="R49" t="str">
            <v>05/3/2025</v>
          </cell>
          <cell r="S49" t="str">
            <v>Bệnh viện Quân y 103</v>
          </cell>
          <cell r="T49" t="str">
            <v>365 ngày</v>
          </cell>
          <cell r="U49" t="str">
            <v>Công ty cổ phần thiết bị y tế Thành An</v>
          </cell>
          <cell r="V49" t="str">
            <v>IB2400466075; QĐTT số: 823/QĐ-BVQY103; 05/3/2025; Bệnh viện Quân y 103; 365 ngày</v>
          </cell>
        </row>
        <row r="50">
          <cell r="B50">
            <v>45</v>
          </cell>
          <cell r="C50" t="str">
            <v>Hóa chất xét nghiệm HIV</v>
          </cell>
          <cell r="D50" t="str">
            <v>Sử dụng cho xét nghiệm thuộc phương pháp miễn dịch điện hóa phát quang. Gồm bộ thuốc thử chính cho xét nghiệm HIVCOMPT, mẫu chuẩn âm tính, mẫu chuẩn dương tính có thành phần sau:
- 1 chai: Vi hạt phủ Streptavidin ≥0.72 mg/mL; chất bảo quản.
- 1 chai: Kháng thể đơn dòng kháng p24 đánh dấu biotin, kháng nguyên tái tổ hợp đặc hiệu HIV‑1/‑2 đánh dấu biotin, peptide đặc hiệu HIV‑1/‑2 đánh dấu biotin ≥ 1.3 mg/L; đệm TRIS ≥50 mmol/L, pH ≥7.5; chất bảo quản.
- 1 chai: Kháng thể đơn dòng kháng p24 , kháng nguyên tái tổ hợp đặc hiệu HIV‑1/‑2, peptide đặc hiệu HIV‑1/‑2 đánh dấu phức hợp ruthenium ≥ 1.5 mg/L; đệm TRIS ≥50 mmol/L, pH ≥7.5; chất bảo quản.</v>
          </cell>
          <cell r="E50" t="str">
            <v>100 test</v>
          </cell>
          <cell r="F50" t="str">
            <v>Test</v>
          </cell>
          <cell r="I50">
            <v>14112</v>
          </cell>
          <cell r="J50">
            <v>9000</v>
          </cell>
          <cell r="K50">
            <v>9000</v>
          </cell>
          <cell r="L50">
            <v>42000</v>
          </cell>
          <cell r="M50">
            <v>378000000</v>
          </cell>
          <cell r="N50" t="str">
            <v>Hóa chất xét nghiệm HIV</v>
          </cell>
          <cell r="O50" t="str">
            <v>Elecsys HIV combi PT; 08924163190</v>
          </cell>
          <cell r="P50" t="str">
            <v>IB2400466075</v>
          </cell>
          <cell r="Q50" t="str">
            <v>823/QĐ-BVQY103</v>
          </cell>
          <cell r="R50" t="str">
            <v>05/3/2025</v>
          </cell>
          <cell r="S50" t="str">
            <v>Bệnh viện Quân y 103</v>
          </cell>
          <cell r="T50" t="str">
            <v>365 ngày</v>
          </cell>
          <cell r="U50" t="str">
            <v>Công ty cổ phần thiết bị y tế Thành An</v>
          </cell>
          <cell r="V50" t="str">
            <v>IB2400466075; QĐTT số: 823/QĐ-BVQY103; 05/3/2025; Bệnh viện Quân y 103; 365 ngày</v>
          </cell>
        </row>
        <row r="51">
          <cell r="B51">
            <v>46</v>
          </cell>
          <cell r="C51" t="str">
            <v>Cup phản ứng</v>
          </cell>
          <cell r="D51" t="str">
            <v>Cốc bằng nhựa để đựng mẫu. Sử dụng cho xét nghiệm thuộc phương pháp miễn dịch điện hóa phát quang. Hộp ≥3.600 cốc</v>
          </cell>
          <cell r="E51" t="str">
            <v>60 x 60 cái</v>
          </cell>
          <cell r="F51" t="str">
            <v>Hộp</v>
          </cell>
          <cell r="I51">
            <v>7</v>
          </cell>
          <cell r="J51">
            <v>30</v>
          </cell>
          <cell r="K51">
            <v>30</v>
          </cell>
          <cell r="L51">
            <v>1603145</v>
          </cell>
          <cell r="M51">
            <v>48094350</v>
          </cell>
          <cell r="N51" t="str">
            <v>Cup phản ứng</v>
          </cell>
          <cell r="O51" t="str">
            <v>AssayCup ; 11706802001</v>
          </cell>
          <cell r="P51" t="str">
            <v>IB2400466075</v>
          </cell>
          <cell r="Q51" t="str">
            <v>823/QĐ-BVQY103</v>
          </cell>
          <cell r="R51" t="str">
            <v>05/3/2025</v>
          </cell>
          <cell r="S51" t="str">
            <v>Bệnh viện Quân y 103</v>
          </cell>
          <cell r="T51" t="str">
            <v>365 ngày</v>
          </cell>
          <cell r="U51" t="str">
            <v>Công ty cổ phần thiết bị y tế Thành An</v>
          </cell>
          <cell r="V51" t="str">
            <v>IB2400466075; QĐTT số: 823/QĐ-BVQY103; 05/3/2025; Bệnh viện Quân y 103; 365 ngày</v>
          </cell>
        </row>
        <row r="52">
          <cell r="B52">
            <v>47</v>
          </cell>
          <cell r="C52" t="str">
            <v>Đầu côn hút mẫu</v>
          </cell>
          <cell r="D52" t="str">
            <v>Đầu côn bằng nhựa để hút mẫu. Sử dụng cho xét nghiệm thuộc phương pháp miễn dịch điện hóa phát quang. Hộp ≥ 3.600 cái</v>
          </cell>
          <cell r="E52" t="str">
            <v>30 x 120 cái</v>
          </cell>
          <cell r="F52" t="str">
            <v>Hộp</v>
          </cell>
          <cell r="I52">
            <v>20</v>
          </cell>
          <cell r="J52">
            <v>50</v>
          </cell>
          <cell r="K52">
            <v>50</v>
          </cell>
          <cell r="L52">
            <v>1603145</v>
          </cell>
          <cell r="M52">
            <v>80157250</v>
          </cell>
          <cell r="N52" t="str">
            <v>Đầu côn hút mẫu</v>
          </cell>
          <cell r="O52" t="str">
            <v>AssayTip ; 11706799001</v>
          </cell>
          <cell r="P52" t="str">
            <v>IB2400466075</v>
          </cell>
          <cell r="Q52" t="str">
            <v>823/QĐ-BVQY103</v>
          </cell>
          <cell r="R52" t="str">
            <v>05/3/2025</v>
          </cell>
          <cell r="S52" t="str">
            <v>Bệnh viện Quân y 103</v>
          </cell>
          <cell r="T52" t="str">
            <v>365 ngày</v>
          </cell>
          <cell r="U52" t="str">
            <v>Công ty cổ phần thiết bị y tế Thành An</v>
          </cell>
          <cell r="V52" t="str">
            <v>IB2400466075; QĐTT số: 823/QĐ-BVQY103; 05/3/2025; Bệnh viện Quân y 103; 365 ngày</v>
          </cell>
        </row>
        <row r="53">
          <cell r="B53">
            <v>48</v>
          </cell>
          <cell r="C53" t="str">
            <v>Dung dịch chất phụ gia</v>
          </cell>
          <cell r="D53" t="str">
            <v>Dung dịch phụ trợ cho vào thùng chứa nước cất trên máy miễn dịch điện hóa phát quang, làm tăng công đoạn rửa giữa các lần hút, cần thiết cho tất cả các xét nghiệm miễn dịch. Thành phần: 2-methyl-2H-isothiazol-3-one, phụ gia. Hộp ≥ 500ml</v>
          </cell>
          <cell r="E53" t="str">
            <v>500 ml</v>
          </cell>
          <cell r="F53" t="str">
            <v>Hộp</v>
          </cell>
          <cell r="I53">
            <v>3</v>
          </cell>
          <cell r="J53">
            <v>35</v>
          </cell>
          <cell r="K53">
            <v>35</v>
          </cell>
          <cell r="L53">
            <v>1369404</v>
          </cell>
          <cell r="M53">
            <v>47929140</v>
          </cell>
          <cell r="N53" t="str">
            <v>Dung dịch chất phụ gia</v>
          </cell>
          <cell r="O53" t="str">
            <v>Elecsys SysWash ; 11930346122</v>
          </cell>
          <cell r="P53" t="str">
            <v>IB2400466075</v>
          </cell>
          <cell r="Q53" t="str">
            <v>823/QĐ-BVQY103</v>
          </cell>
          <cell r="R53" t="str">
            <v>05/3/2025</v>
          </cell>
          <cell r="S53" t="str">
            <v>Bệnh viện Quân y 103</v>
          </cell>
          <cell r="T53" t="str">
            <v>365 ngày</v>
          </cell>
          <cell r="U53" t="str">
            <v>Công ty cổ phần thiết bị y tế Thành An</v>
          </cell>
          <cell r="V53" t="str">
            <v>IB2400466075; QĐTT số: 823/QĐ-BVQY103; 05/3/2025; Bệnh viện Quân y 103; 365 ngày</v>
          </cell>
        </row>
        <row r="54">
          <cell r="B54">
            <v>49</v>
          </cell>
          <cell r="C54" t="str">
            <v>Dung dịch phản ứng hệ thống</v>
          </cell>
          <cell r="D54" t="str">
            <v>Dung dịch phản ứng hệ thống dùng để phát tín hiệu điện hóa cho xét nghiệm miễn dịch điện hóa phát quang.
Thành phần: Đệm phosphate ≥300 mmol/L; tripropylamine ≥180 mmol/L; chất tẩy ≤ 0.1 %; chất bảo quản;  pH ≥6.8. Hộp ≥ 6 lọ x 380ml</v>
          </cell>
          <cell r="E54" t="str">
            <v>6 x 380 ml</v>
          </cell>
          <cell r="F54" t="str">
            <v>Hộp</v>
          </cell>
          <cell r="I54">
            <v>94</v>
          </cell>
          <cell r="J54">
            <v>80</v>
          </cell>
          <cell r="K54">
            <v>80</v>
          </cell>
          <cell r="L54">
            <v>1712061</v>
          </cell>
          <cell r="M54">
            <v>136964880</v>
          </cell>
          <cell r="N54" t="str">
            <v>Dung dịch phản ứng hệ thống</v>
          </cell>
          <cell r="O54" t="str">
            <v>ProCell ; 11662988122</v>
          </cell>
          <cell r="P54" t="str">
            <v>IB2400466075</v>
          </cell>
          <cell r="Q54" t="str">
            <v>823/QĐ-BVQY103</v>
          </cell>
          <cell r="R54" t="str">
            <v>05/3/2025</v>
          </cell>
          <cell r="S54" t="str">
            <v>Bệnh viện Quân y 103</v>
          </cell>
          <cell r="T54" t="str">
            <v>365 ngày</v>
          </cell>
          <cell r="U54" t="str">
            <v>Công ty cổ phần thiết bị y tế Thành An</v>
          </cell>
          <cell r="V54" t="str">
            <v>IB2400466075; QĐTT số: 823/QĐ-BVQY103; 05/3/2025; Bệnh viện Quân y 103; 365 ngày</v>
          </cell>
        </row>
        <row r="55">
          <cell r="B55">
            <v>50</v>
          </cell>
          <cell r="C55" t="str">
            <v>Hóa chất rửa hệ thống của máy xét nghiệm miễn dịch</v>
          </cell>
          <cell r="D55" t="str">
            <v>Dung dịch hệ thống để làm sạch bộ phận phát hiện của máy phân tích xét nghiệm miễn dịch điện hóa phát quang: làm sạch hệ thống ống và tế bào điện cực sau mỗi lần đo và bảo quản điện cực.
Thành phần: KOH ≥176 mmol/L (tương  ứng  với  pH ≥13.2);  chất tẩy ≤ 1 %. Hộp ≥ 6 lọ 380ml</v>
          </cell>
          <cell r="E55" t="str">
            <v>6 x 380 ml</v>
          </cell>
          <cell r="F55" t="str">
            <v>Hộp</v>
          </cell>
          <cell r="I55">
            <v>94</v>
          </cell>
          <cell r="J55">
            <v>80</v>
          </cell>
          <cell r="K55">
            <v>80</v>
          </cell>
          <cell r="L55">
            <v>1712061</v>
          </cell>
          <cell r="M55">
            <v>136964880</v>
          </cell>
          <cell r="N55" t="str">
            <v>Hóa chất rửa hệ thống của máy xét nghiệm miễn dịch</v>
          </cell>
          <cell r="O55" t="str">
            <v>CleanCell ; 11662970122</v>
          </cell>
          <cell r="P55" t="str">
            <v>IB2400466075</v>
          </cell>
          <cell r="Q55" t="str">
            <v>823/QĐ-BVQY103</v>
          </cell>
          <cell r="R55" t="str">
            <v>05/3/2025</v>
          </cell>
          <cell r="S55" t="str">
            <v>Bệnh viện Quân y 103</v>
          </cell>
          <cell r="T55" t="str">
            <v>365 ngày</v>
          </cell>
          <cell r="U55" t="str">
            <v>Công ty cổ phần thiết bị y tế Thành An</v>
          </cell>
          <cell r="V55" t="str">
            <v>IB2400466075; QĐTT số: 823/QĐ-BVQY103; 05/3/2025; Bệnh viện Quân y 103; 365 ngày</v>
          </cell>
        </row>
        <row r="56">
          <cell r="B56">
            <v>51</v>
          </cell>
          <cell r="C56" t="str">
            <v>Hóa chất xét nghiệm PCT</v>
          </cell>
          <cell r="D56" t="str">
            <v>Sử dụng cho xét nghiệm thuộc phương pháp miễn dịch điện hóa phát quang. Gồm bộ thuốc thử chính cho xét nghiệm PCT (Procalcitonin), mẫu chuẩn, chứng chuẩn có thành phần sau:
- 1 chai: Vi hạt phủ Streptavidin ≥0.72 mg/mL; chất bảo quản.
- 1 chai: Kháng thể đơn dòng kháng PCT đánh dấu biotin  ≥2.0 µg/mL; đệm phosphate ≥95 mmol/L, pH ≥7.5; chất bảo quản.
- 1 chai: Kháng thể đơn dòng kháng PCT đánh dấu phức hợp ruthenium ≥5.6 µg/mL; đệm phosphate ≥95 mmol/L, pH ≥7.5; chất bảo quản.</v>
          </cell>
          <cell r="E56" t="str">
            <v>100 test</v>
          </cell>
          <cell r="F56" t="str">
            <v>Test</v>
          </cell>
          <cell r="I56">
            <v>10290</v>
          </cell>
          <cell r="J56">
            <v>2000</v>
          </cell>
          <cell r="K56">
            <v>2000</v>
          </cell>
          <cell r="L56">
            <v>195804</v>
          </cell>
          <cell r="M56">
            <v>391608000</v>
          </cell>
          <cell r="N56" t="str">
            <v>Hóa chất xét nghiệm PCT</v>
          </cell>
          <cell r="O56" t="str">
            <v>Elecsys BRAHMS PCT; 09318712190</v>
          </cell>
          <cell r="P56" t="str">
            <v>IB2400466075</v>
          </cell>
          <cell r="Q56" t="str">
            <v>823/QĐ-BVQY103</v>
          </cell>
          <cell r="R56" t="str">
            <v>05/3/2025</v>
          </cell>
          <cell r="S56" t="str">
            <v>Bệnh viện Quân y 103</v>
          </cell>
          <cell r="T56" t="str">
            <v>365 ngày</v>
          </cell>
          <cell r="U56" t="str">
            <v>Công ty cổ phần thiết bị y tế Thành An</v>
          </cell>
          <cell r="V56" t="str">
            <v>IB2400466075; QĐTT số: 823/QĐ-BVQY103; 05/3/2025; Bệnh viện Quân y 103; 365 ngày</v>
          </cell>
        </row>
        <row r="57">
          <cell r="B57">
            <v>52</v>
          </cell>
          <cell r="C57" t="str">
            <v>Môi trường Blood Agar Base</v>
          </cell>
          <cell r="D57" t="str">
            <v>Môi trường đa năng không chọn lọc được dùng để tăng sinh các vi khuẩn gây bệnh và không gây bệnh. Có thể bổ sung máu hoặc huyết thanh. 
Khi bổ sung huyết thanh và yếu tố tăng trưởng, môi trường có thể được dùng để nuôi cấy các loài vi sinh vật khó mọc.
Môi trường dạng bột
Thành phần:  'Lab-lemco' powder, Peptone Neutralised, Sodium chloride, agar
pH: 7.3 ± 0.2
Bảo quản: 10-30°C
- Đáp ứng tiêu chuẩn ISO, FDA hoặc tương đương</v>
          </cell>
          <cell r="E57" t="str">
            <v>Hộp/500g</v>
          </cell>
          <cell r="F57" t="str">
            <v>gam</v>
          </cell>
          <cell r="I57">
            <v>5390</v>
          </cell>
          <cell r="J57">
            <v>10000</v>
          </cell>
          <cell r="K57">
            <v>10000</v>
          </cell>
          <cell r="L57">
            <v>1840</v>
          </cell>
          <cell r="M57">
            <v>18400000</v>
          </cell>
          <cell r="N57" t="str">
            <v>Môi trường Blood Agar Base</v>
          </cell>
          <cell r="O57" t="str">
            <v>AgarCult Blood Agar Base ; BA500</v>
          </cell>
          <cell r="P57" t="str">
            <v>IB2400466075</v>
          </cell>
          <cell r="Q57" t="str">
            <v>823/QĐ-BVQY103</v>
          </cell>
          <cell r="R57" t="str">
            <v>05/3/2025</v>
          </cell>
          <cell r="S57" t="str">
            <v>Bệnh viện Quân y 103</v>
          </cell>
          <cell r="T57" t="str">
            <v>365 ngày</v>
          </cell>
          <cell r="U57" t="str">
            <v>Công ty TNHH Thương mại Dịch vụ Alphachem</v>
          </cell>
          <cell r="V57" t="str">
            <v>IB2400466075; QĐTT số: 823/QĐ-BVQY103; 05/3/2025; Bệnh viện Quân y 103; 365 ngày</v>
          </cell>
        </row>
        <row r="58">
          <cell r="B58">
            <v>53</v>
          </cell>
          <cell r="C58" t="str">
            <v>Test nhanh phát hiện kháng nguyên bề mặt viêm gan B thế hệ thứ 2</v>
          </cell>
          <cell r="D58" t="str">
            <v>Phát hiện định tính kháng nguyên HBsAg trong mẫu huyết thanh, huyết tương người, phù hợp để sử dụng trên mẫu phụ nữ mang thai. Dạng khay.
- Độ nhạy: 100%; Độ đặc hiệu: 100% 
- Thời gian trả kết quả: 20 phút
- Ngưỡng phát hiện: 1 ng/ml;
- Nhiệt độ bảo quản: 1 – 30 °C
- Không có phản ứng chéo với các mẫu HCV, HAV, CMV, EBV, Parvovirus, HIV, VZV, Syphilis, Rubella, HTLV và HSV.
- Đạt tiêu chuẩn: ISO</v>
          </cell>
          <cell r="E58" t="str">
            <v>25 test/Hộp</v>
          </cell>
          <cell r="F58" t="str">
            <v>Test</v>
          </cell>
          <cell r="I58">
            <v>9800</v>
          </cell>
          <cell r="J58">
            <v>5000</v>
          </cell>
          <cell r="K58">
            <v>5000</v>
          </cell>
          <cell r="L58">
            <v>17430</v>
          </cell>
          <cell r="M58">
            <v>87150000</v>
          </cell>
          <cell r="N58" t="str">
            <v>Test nhanh HBsAg (chất keo vàng – kháng thể kháng HBs đơn dòng chuột; Vạch thử : kháng thể kháng HBs đơn dòng chuột; Vạch chứng Immunoglobulin dê kháng chuột)</v>
          </cell>
          <cell r="O58" t="str">
            <v>Standard ™ Q HBsAg Test; QAHB01B</v>
          </cell>
          <cell r="P58" t="str">
            <v>IB2500101884</v>
          </cell>
          <cell r="Q58" t="str">
            <v>KQ2500101884_2504221437</v>
          </cell>
          <cell r="R58" t="str">
            <v>22/4/2025</v>
          </cell>
          <cell r="S58" t="str">
            <v>Trung tâm Y tế Thành phố Hà Tĩnh</v>
          </cell>
          <cell r="T58" t="str">
            <v>12 tháng</v>
          </cell>
          <cell r="U58" t="str">
            <v>Công ty cổ phần y tế AMVGROUP</v>
          </cell>
          <cell r="V58" t="str">
            <v>IB2500101884; QĐTT số: KQ2500101884_2504221437; 22/4/2025; Trung tâm Y tế Thành phố Hà Tĩnh; 12 tháng</v>
          </cell>
        </row>
        <row r="59">
          <cell r="B59">
            <v>54</v>
          </cell>
          <cell r="C59" t="str">
            <v>Test phát hiện cúm A, B</v>
          </cell>
          <cell r="D59" t="str">
            <v xml:space="preserve">Phát hiện các kháng nguyên đặc hiệu với virus cúm A và cúm B.
 Độ nhạy: cúm A ≥97 %, cúm B  ≥94%; độ đặc hiệu cúm A  ≥ 97%, cúm B ≥ 97 % (so sánh với phương pháp PCR).
 Mẫu: bệnh phẩm hô hấp (bông phết hầu họng, dịch hầu họng..).
 Sử dụng nguyên lý miễn dịch huỳnh quang. 
 Thời gian đọc kết quả  ≥10 phút, 
 Bảo quản: từ 2-30 độ C
 Hạn dùng  ≥18 tháng kể từ ngày sản xuất.
</v>
          </cell>
          <cell r="E59" t="str">
            <v>25 test/kit</v>
          </cell>
          <cell r="F59" t="str">
            <v>Test</v>
          </cell>
          <cell r="I59">
            <v>1176</v>
          </cell>
          <cell r="J59">
            <v>10000</v>
          </cell>
          <cell r="K59">
            <v>10000</v>
          </cell>
          <cell r="L59">
            <v>145152</v>
          </cell>
          <cell r="M59">
            <v>1451520000</v>
          </cell>
          <cell r="N59" t="str">
            <v>Test phát hiện cúm A, B</v>
          </cell>
          <cell r="O59" t="str">
            <v>STANDARD™ F Influenza A/B FIA; F-INF-01G</v>
          </cell>
          <cell r="P59" t="str">
            <v>IB2400466075</v>
          </cell>
          <cell r="Q59" t="str">
            <v>823/QĐ-BVQY103</v>
          </cell>
          <cell r="R59" t="str">
            <v>05/3/2025</v>
          </cell>
          <cell r="S59" t="str">
            <v>Bệnh viện Quân y 103</v>
          </cell>
          <cell r="T59" t="str">
            <v>365 ngày</v>
          </cell>
          <cell r="U59" t="str">
            <v>Công ty cổ phần y tế AMVGROUP</v>
          </cell>
          <cell r="V59" t="str">
            <v>IB2400466075; QĐTT số: 823/QĐ-BVQY103; 05/3/2025; Bệnh viện Quân y 103; 365 ngày</v>
          </cell>
        </row>
        <row r="60">
          <cell r="B60">
            <v>55</v>
          </cell>
          <cell r="C60" t="str">
            <v>Test phát hiện kháng thể IgM/IgG của virus Dengue</v>
          </cell>
          <cell r="D60" t="str">
            <v>Phát hiện các kháng thể đặc hiệu IgM, IgG của virus sốt xuất huyết.
 Độ nhạy: ≥97%, độ đặc hiệu ≥99% (so sánh với phương pháp  ELISA).
 Thời gian đọc kết quả ≥ 15 phút. 
 Mẫu: Huyết thanh, huyết tương, máu toàn phần.
 Bảo quản: từ 2-30 độ C
 Hạn dùng 18 tháng kể từ ngày sản xuất.</v>
          </cell>
          <cell r="E60" t="str">
            <v>25 test/kit</v>
          </cell>
          <cell r="F60" t="str">
            <v>Test</v>
          </cell>
          <cell r="I60">
            <v>1176</v>
          </cell>
          <cell r="J60">
            <v>5000</v>
          </cell>
          <cell r="K60">
            <v>5000</v>
          </cell>
          <cell r="L60">
            <v>84000</v>
          </cell>
          <cell r="M60">
            <v>420000000</v>
          </cell>
          <cell r="N60" t="str">
            <v>Test phát hiện kháng thể IgM/IgG của virus sốt xuất huyết</v>
          </cell>
          <cell r="O60" t="str">
            <v>STANDARD™ F Dengue IgM/IgG FIA; F-DEN-01B</v>
          </cell>
          <cell r="P60" t="str">
            <v>IB2500046265</v>
          </cell>
          <cell r="Q60" t="str">
            <v>956/QĐ-BVĐKT</v>
          </cell>
          <cell r="R60" t="str">
            <v>20/3/2025</v>
          </cell>
          <cell r="S60" t="str">
            <v>Bệnh viện ĐK tỉnh Khánh Hòa</v>
          </cell>
          <cell r="T60" t="str">
            <v>730 ngày</v>
          </cell>
          <cell r="U60" t="str">
            <v>Công ty cổ phần y tế AMVGROUP</v>
          </cell>
          <cell r="V60" t="str">
            <v>IB2500046265; QĐTT số: 956/QĐ-BVĐKT; 20/3/2025; Bệnh viện ĐK tỉnh Khánh Hòa; 730 ngày</v>
          </cell>
        </row>
        <row r="61">
          <cell r="B61">
            <v>56</v>
          </cell>
          <cell r="C61" t="str">
            <v>Test nhanh phát hiện kháng thể kháng HIV 1/2</v>
          </cell>
          <cell r="D61" t="str">
            <v>Phát hiện các kháng thể (IgG, IgM, IgA) đặc hiệu với virus HIV-1 gồm type phụ O và HIV-2 trong mẫu huyết thanh, huyết tương và máu toàn phần.  
- Nhạy với IgM trong giai đoạn nhiễm bệnh sớm
- Độ nhạy: 100%; Độ đặc hiệu ≥ 99%. 
- Dạng khay hoặc thanh (không phải dạng que) có vị trí ghi mã bệnh phẩm. 
- Thời gian đọc kết quả từ 15 đến 60 phút sau khi nhỏ mẫu. 
- Nằm trong danh mục sinh phẩm thứ nhất theo khuyến cáo xét nghiệm HIV khẳng định của Viện Vệ sinh dịch tễ Trung ương
- Tiêu chuẩn: ISO</v>
          </cell>
          <cell r="E61" t="str">
            <v>Hộp 25 test</v>
          </cell>
          <cell r="F61" t="str">
            <v>Test</v>
          </cell>
          <cell r="I61">
            <v>10000</v>
          </cell>
          <cell r="J61">
            <v>15000</v>
          </cell>
          <cell r="K61">
            <v>15000</v>
          </cell>
          <cell r="L61">
            <v>32550</v>
          </cell>
          <cell r="M61">
            <v>488250000</v>
          </cell>
          <cell r="N61" t="str">
            <v>Test nhanh phát hiện kháng thể HIV (dùng cho khẳng định)</v>
          </cell>
          <cell r="O61" t="str">
            <v>Bioline™ HIV 1/2 3.0</v>
          </cell>
          <cell r="P61" t="str">
            <v>IB2500101898</v>
          </cell>
          <cell r="Q61" t="str">
            <v>KQ2500101898_2505141023</v>
          </cell>
          <cell r="R61" t="str">
            <v>14/5/2025</v>
          </cell>
          <cell r="S61" t="str">
            <v>BỆNH VIỆN BỆNH NHIỆT ĐỚI KHÁNH HÒA</v>
          </cell>
          <cell r="T61" t="str">
            <v>12 tháng</v>
          </cell>
          <cell r="U61" t="str">
            <v>Công ty cổ phần y tế AMVGROUP</v>
          </cell>
          <cell r="V61" t="str">
            <v>IB2500101898; QĐTT số: KQ2500101898_2505141023; 14/5/2025; BỆNH VIỆN BỆNH NHIỆT ĐỚI KHÁNH HÒA; 12 tháng</v>
          </cell>
        </row>
        <row r="62">
          <cell r="B62">
            <v>57</v>
          </cell>
          <cell r="C62" t="str">
            <v>Test phát hiện kháng thể viêm gan C</v>
          </cell>
          <cell r="D62" t="str">
            <v>- Phát hiện kháng thể đặc hiệu kháng HCV trong mẫu huyết thanh, huyết tương, máu toàn phần người. 
- Độ nhạy: ≥ 99%; Độ đặc hiệu: ≥ 97%
- Không có phản ứng chéo với các mẫu Kháng thể HBs, CMV, HIV, Giang mai, Xoắn khuẩn Borrelia burgdorferi, EBV, HTLV, Ký sinh trùng Toxoplasma, Chlamydia, HBsAg, Cúm, Trypanosoma cruzi I /II.
- Thời gian trả kết quả: 5 – 20 phút
- Nhiệt độ bảo quản: 1 – 30 °C
- Dạng khay hoặc thanh (không phải dạng que), có vị trí ghi mã bệnh phẩm
- Đạt tiêu chuẩn ISO</v>
          </cell>
          <cell r="E62" t="str">
            <v>Hộp 25 test</v>
          </cell>
          <cell r="F62" t="str">
            <v>Test</v>
          </cell>
          <cell r="I62">
            <v>9800</v>
          </cell>
          <cell r="J62">
            <v>15000</v>
          </cell>
          <cell r="K62">
            <v>15000</v>
          </cell>
          <cell r="L62">
            <v>28560</v>
          </cell>
          <cell r="M62">
            <v>428400000</v>
          </cell>
          <cell r="N62" t="str">
            <v>Test phát hiện kháng thể viêm gan C</v>
          </cell>
          <cell r="O62" t="str">
            <v>Bioline™ HCV</v>
          </cell>
          <cell r="P62" t="str">
            <v>IB2500107281</v>
          </cell>
          <cell r="Q62" t="str">
            <v>KQ2500107281_2505120936</v>
          </cell>
          <cell r="R62" t="str">
            <v>12/05/2025</v>
          </cell>
          <cell r="S62" t="str">
            <v>Bệnh viện Quân y 175</v>
          </cell>
          <cell r="T62" t="str">
            <v>12 tháng</v>
          </cell>
          <cell r="U62" t="str">
            <v>Công ty cổ phần y tế AMVGROUP</v>
          </cell>
          <cell r="V62" t="str">
            <v>IB2500107281; QĐTT số: KQ2500107281_2505120936; 12/05/2025; Bệnh viện Quân y 175; 12 tháng</v>
          </cell>
        </row>
        <row r="63">
          <cell r="B63">
            <v>58</v>
          </cell>
          <cell r="C63" t="str">
            <v>Test nhanh phát hiện tất cả kháng thể IgG, IgM, IgA kháng khuẩn giang mai</v>
          </cell>
          <cell r="D63" t="str">
            <v>Xét nghiệm miễn dịch sắc ký dùng để phát hiện định tính kháng thể IgG, IgA, IgM kháng vi khuẩn giang mai (Treponema palidum) trong máu toàn phần, huyết thanh hoặc huyết tương.
- Hoạt chất chính: Các kháng nguyên Tp tái tổ hợp 
- Dễ dàng sử dụng (thời gian đọc kết quả xét nghiệm: 0-20 phút).
- Độ nhạy: ≥ 99%,
- Độ đặc hiệu: ≥ 99%,
- Dạng khay thử (không phải dạng que), có vị trí ghi mã bệnh phẩm, trên thanh xét nghiệm ghi rõ kí hiệu vạch chứng, vach mẫu bệnh phẩm.
- Nhiệt độ bảo quản: 2-30 độ C
- Tiêu chuẩn ISO, CE</v>
          </cell>
          <cell r="E63" t="str">
            <v>50
test/hộp</v>
          </cell>
          <cell r="F63" t="str">
            <v>Test</v>
          </cell>
          <cell r="I63">
            <v>431</v>
          </cell>
          <cell r="J63">
            <v>1800</v>
          </cell>
          <cell r="K63">
            <v>1800</v>
          </cell>
          <cell r="L63">
            <v>4950</v>
          </cell>
          <cell r="M63">
            <v>8910000</v>
          </cell>
          <cell r="N63" t="str">
            <v>Test nhanh phát hiện tất cả kháng thể IgG, IgM, IgA kháng virus giang mai</v>
          </cell>
          <cell r="O63" t="str">
            <v>Diagnostic Kit for Antibody to Treponema Pallidum (Colloidal Gold); ITP03004-DS50</v>
          </cell>
          <cell r="P63" t="str">
            <v>IB2400466075</v>
          </cell>
          <cell r="Q63" t="str">
            <v>823/QĐ-BVQY103</v>
          </cell>
          <cell r="R63" t="str">
            <v>05/3/2025</v>
          </cell>
          <cell r="S63" t="str">
            <v>Bệnh viện Quân y 103</v>
          </cell>
          <cell r="T63" t="str">
            <v>365 ngày</v>
          </cell>
          <cell r="U63" t="str">
            <v>Công ty TNHH phát triển công nghệ NDK</v>
          </cell>
          <cell r="V63" t="str">
            <v>IB2400466075; QĐTT số: 823/QĐ-BVQY103; 05/3/2025; Bệnh viện Quân y 103; 365 ngày</v>
          </cell>
        </row>
        <row r="64">
          <cell r="B64">
            <v>59</v>
          </cell>
          <cell r="C64" t="str">
            <v>Test nhanh phát hiện kháng nguyên Virus SARS CoV - 2</v>
          </cell>
          <cell r="D64" t="str">
            <v>Xét nghiệm định tính phát hiện nhanh kháng nguyên Virus SARS CoV - 2 trong mẫu ngoáy dịch tỵ hầu hoặc mẫu ngoáy dịch mũi của người.</v>
          </cell>
          <cell r="E64" t="str">
            <v>25 test/Hộp</v>
          </cell>
          <cell r="F64" t="str">
            <v>Test</v>
          </cell>
          <cell r="I64">
            <v>1960</v>
          </cell>
          <cell r="J64">
            <v>2000</v>
          </cell>
          <cell r="K64">
            <v>2000</v>
          </cell>
          <cell r="L64">
            <v>35000</v>
          </cell>
          <cell r="M64">
            <v>70000000</v>
          </cell>
          <cell r="N64" t="str">
            <v>Test nhanh phát hiện kháng nguyên Virus SARS CoV - 2</v>
          </cell>
          <cell r="O64" t="str">
            <v xml:space="preserve"> Trueline™ COVID-19 Ag Rapid Test; MICOG-502 (2503A2)</v>
          </cell>
          <cell r="P64" t="str">
            <v>IB2400466075</v>
          </cell>
          <cell r="Q64" t="str">
            <v>823/QĐ-BVQY103</v>
          </cell>
          <cell r="R64" t="str">
            <v>05/3/2025</v>
          </cell>
          <cell r="S64" t="str">
            <v>Bệnh viện Quân y 103</v>
          </cell>
          <cell r="T64" t="str">
            <v>365 ngày</v>
          </cell>
          <cell r="U64" t="str">
            <v>Công ty cổ phần BCN Việt Nam</v>
          </cell>
          <cell r="V64" t="str">
            <v>IB2400466075; QĐTT số: 823/QĐ-BVQY103; 05/3/2025; Bệnh viện Quân y 103; 365 ngày</v>
          </cell>
        </row>
        <row r="65">
          <cell r="B65">
            <v>60</v>
          </cell>
          <cell r="C65" t="str">
            <v>Vancomycin 30µg</v>
          </cell>
          <cell r="D65" t="str">
            <v>Thử nghiệm kháng sinh đồ. Khoanh giấy được in một mã nhận dạng thích hợp dạng chữ hoặc số và được tẩm một lượng kháng sinh chính xác
 Đạt tiêu chuẩn ISO 13485 hoặc tương đương</v>
          </cell>
          <cell r="E65" t="str">
            <v>Hộp/5 x 50 khoanh</v>
          </cell>
          <cell r="F65" t="str">
            <v>Khoanh</v>
          </cell>
          <cell r="J65">
            <v>250</v>
          </cell>
          <cell r="K65">
            <v>250</v>
          </cell>
          <cell r="L65">
            <v>2080</v>
          </cell>
          <cell r="M65">
            <v>520000</v>
          </cell>
          <cell r="N65" t="str">
            <v>Vancomycin 30µg</v>
          </cell>
          <cell r="O65" t="str">
            <v>VANCOMYCIN/CT0058B</v>
          </cell>
          <cell r="P65" t="str">
            <v>IB2400553079</v>
          </cell>
          <cell r="Q65" t="str">
            <v>KQ2400553079_2501231043</v>
          </cell>
          <cell r="R65" t="str">
            <v>23/01/2025</v>
          </cell>
          <cell r="S65" t="str">
            <v>Bệnh viện Thanh Nhàn</v>
          </cell>
          <cell r="T65" t="str">
            <v>365 ngày</v>
          </cell>
          <cell r="U65" t="str">
            <v>CÔNG TY TNHH THIẾT BỊ KHOA HỌC VIỆT ANH</v>
          </cell>
          <cell r="V65" t="str">
            <v>IB2400553079; QĐTT số: KQ2400553079_2501231043; 23/01/2025; Bệnh viện Thanh Nhàn; 365 ngày</v>
          </cell>
        </row>
        <row r="66">
          <cell r="B66">
            <v>61</v>
          </cell>
          <cell r="C66" t="str">
            <v>Ticarcillin 75µg</v>
          </cell>
          <cell r="D66" t="str">
            <v>Thử nghiệm kháng sinh đồ, khoanh giấy được in một mã nhận dạng thích hợp dạng chữ hoặc số và được tẩm một lượng kháng sinh chính xác
 Đạt tiêu chuẩn ISO 13485 hoặc tương đương</v>
          </cell>
          <cell r="E66" t="str">
            <v>Hộp/5 x 50 khoanh</v>
          </cell>
          <cell r="F66" t="str">
            <v>Khoanh</v>
          </cell>
          <cell r="J66">
            <v>250</v>
          </cell>
          <cell r="K66">
            <v>250</v>
          </cell>
          <cell r="L66">
            <v>2680</v>
          </cell>
          <cell r="M66">
            <v>670000</v>
          </cell>
          <cell r="N66" t="str">
            <v>Ticarcilline 75 µg</v>
          </cell>
          <cell r="O66" t="str">
            <v>TICARCILLIN/CT0167B</v>
          </cell>
          <cell r="P66" t="str">
            <v>IB2400160524</v>
          </cell>
          <cell r="Q66" t="str">
            <v>2472/QĐ-BV</v>
          </cell>
          <cell r="R66" t="str">
            <v>09/9/2024</v>
          </cell>
          <cell r="S66" t="str">
            <v>Bệnh viện 30/4</v>
          </cell>
          <cell r="T66" t="str">
            <v>365 ngày</v>
          </cell>
          <cell r="U66" t="str">
            <v>CÔNG TY TNHH THIẾT BỊ KHOA HỌC VIỆT ANH</v>
          </cell>
          <cell r="V66" t="str">
            <v>IB2400160524; QĐTT số: 2472/QĐ-BV; 09/9/2024; Bệnh viện 30/4; 365 ngày</v>
          </cell>
        </row>
        <row r="67">
          <cell r="B67">
            <v>62</v>
          </cell>
          <cell r="C67" t="str">
            <v>Thạch Yeast Extract Agar</v>
          </cell>
          <cell r="D67" t="str">
            <v>Một loại thạch dinh dưỡng dùng để đếm số lượng sinh vật trong nước.
Thành phần: Yeast extract, Peptone, Agar
 pH: 7,2 ± 0,2
 Đạt tiêu chuẩn ISO 13485</v>
          </cell>
          <cell r="E67" t="str">
            <v>Hộp/500g</v>
          </cell>
          <cell r="F67" t="str">
            <v>Gam</v>
          </cell>
          <cell r="J67">
            <v>1000</v>
          </cell>
          <cell r="K67">
            <v>1000</v>
          </cell>
          <cell r="L67">
            <v>17840</v>
          </cell>
          <cell r="M67">
            <v>17840000</v>
          </cell>
          <cell r="O67" t="str">
            <v>YEAST EXTRACT AGAR 500g/CM0019B</v>
          </cell>
          <cell r="V67" t="str">
            <v>Tham khảo giá</v>
          </cell>
        </row>
        <row r="68">
          <cell r="B68">
            <v>63</v>
          </cell>
          <cell r="C68" t="str">
            <v>Piperacillin + tazobactam (100/10µg )</v>
          </cell>
          <cell r="D68" t="str">
            <v>Thử nghiệm kháng sinh đồ. Khoanh giấy được in một mã nhận dạng thích hợp dạng chữ hoặc số và được tẩm một lượng kháng sinh chính xác
Đạt tiêu chuẩn ISO 13485 hoặc tương đương</v>
          </cell>
          <cell r="E68" t="str">
            <v>Hộp/5 x 50 khoanh</v>
          </cell>
          <cell r="F68" t="str">
            <v>Khoanh</v>
          </cell>
          <cell r="J68">
            <v>250</v>
          </cell>
          <cell r="K68">
            <v>250</v>
          </cell>
          <cell r="L68">
            <v>2120</v>
          </cell>
          <cell r="M68">
            <v>530000</v>
          </cell>
          <cell r="N68" t="str">
            <v>Piperacillin/Tazobactam 110µg</v>
          </cell>
          <cell r="O68" t="str">
            <v>PIPERACILLIN/TAZOBACTAM/CT0725B</v>
          </cell>
          <cell r="P68" t="str">
            <v>IB2400553079</v>
          </cell>
          <cell r="Q68" t="str">
            <v>KQ2400553079_2501231043</v>
          </cell>
          <cell r="R68" t="str">
            <v>23/01/2025</v>
          </cell>
          <cell r="S68" t="str">
            <v>Bệnh viện Thanh Nhàn</v>
          </cell>
          <cell r="T68" t="str">
            <v>365 ngày</v>
          </cell>
          <cell r="U68" t="str">
            <v>CÔNG TY TNHH THIẾT BỊ KHOA HỌC VIỆT ANH</v>
          </cell>
          <cell r="V68" t="str">
            <v>IB2400553079; QĐTT số: KQ2400553079_2501231043; 23/01/2025; Bệnh viện Thanh Nhàn; 365 ngày</v>
          </cell>
        </row>
        <row r="69">
          <cell r="B69">
            <v>64</v>
          </cell>
          <cell r="C69" t="str">
            <v>Penicilin 10 units</v>
          </cell>
          <cell r="D69" t="str">
            <v>Thử nghiệm kháng sinh đồ, khoanh giấy được in một mã nhận dạng thích hợp dạng chữ hoặc số và được tẩm một lượng kháng sinh chính xác
Đạt tiêu chuẩn ISO 13485 hoặc tương đương</v>
          </cell>
          <cell r="E69" t="str">
            <v>Hộp/5 x 50 khoanh</v>
          </cell>
          <cell r="F69" t="str">
            <v>Khoanh</v>
          </cell>
          <cell r="J69">
            <v>250</v>
          </cell>
          <cell r="K69">
            <v>250</v>
          </cell>
          <cell r="L69">
            <v>1800</v>
          </cell>
          <cell r="M69">
            <v>450000</v>
          </cell>
          <cell r="N69" t="str">
            <v>Penicillin G 10 units</v>
          </cell>
          <cell r="O69" t="str">
            <v>PENICILLIN G/CT0043B</v>
          </cell>
          <cell r="P69" t="str">
            <v>IB2400553079</v>
          </cell>
          <cell r="Q69" t="str">
            <v>KQ2400553079_2501231043</v>
          </cell>
          <cell r="R69" t="str">
            <v>23/01/2025</v>
          </cell>
          <cell r="S69" t="str">
            <v>Bệnh viện Thanh Nhàn</v>
          </cell>
          <cell r="T69" t="str">
            <v>365 ngày</v>
          </cell>
          <cell r="U69" t="str">
            <v>CÔNG TY TNHH THIẾT BỊ KHOA HỌC VIỆT ANH</v>
          </cell>
          <cell r="V69" t="str">
            <v>IB2400553079; QĐTT số: KQ2400553079_2501231043; 23/01/2025; Bệnh viện Thanh Nhàn; 365 ngày</v>
          </cell>
        </row>
        <row r="70">
          <cell r="B70">
            <v>65</v>
          </cell>
          <cell r="C70" t="str">
            <v>Oxacillin 1µg</v>
          </cell>
          <cell r="D70" t="str">
            <v>Thử nghiệm kháng sinh đồ. Khoanh giấy được in một mã nhận dạng thích hợp dạng chữ hoặc số và được tẩm một lượng kháng sinh chính xác
 Đạt tiêu chuẩn ISO 13485 hoặc tương đương</v>
          </cell>
          <cell r="E70" t="str">
            <v>Hộp/5 x 50 khoanh</v>
          </cell>
          <cell r="F70" t="str">
            <v>Khoanh</v>
          </cell>
          <cell r="J70">
            <v>250</v>
          </cell>
          <cell r="K70">
            <v>250</v>
          </cell>
          <cell r="L70">
            <v>2080</v>
          </cell>
          <cell r="M70">
            <v>520000</v>
          </cell>
          <cell r="N70" t="str">
            <v>Oxacillin 1µg</v>
          </cell>
          <cell r="O70" t="str">
            <v>OXACILLIN/CT0159B</v>
          </cell>
          <cell r="P70" t="str">
            <v>IB2400553079</v>
          </cell>
          <cell r="Q70" t="str">
            <v>KQ2400553079_2501231043</v>
          </cell>
          <cell r="R70" t="str">
            <v>23/01/2025</v>
          </cell>
          <cell r="S70" t="str">
            <v>Bệnh viện Thanh Nhàn</v>
          </cell>
          <cell r="T70" t="str">
            <v>365 ngày</v>
          </cell>
          <cell r="U70" t="str">
            <v>CÔNG TY TNHH THIẾT BỊ KHOA HỌC VIỆT ANH</v>
          </cell>
          <cell r="V70" t="str">
            <v>IB2400553079; QĐTT số: KQ2400553079_2501231043; 23/01/2025; Bệnh viện Thanh Nhàn; 365 ngày</v>
          </cell>
        </row>
        <row r="71">
          <cell r="B71">
            <v>66</v>
          </cell>
          <cell r="C71" t="str">
            <v>Ofloxacin 5µg</v>
          </cell>
          <cell r="D71" t="str">
            <v>Thử nghiệm kháng sinh đồ. Khoanh giấy được in một mã nhận dạng thích hợp dạng chữ hoặc số và được tẩm một lượng kháng sinh chính xác
Đạt tiêu chuẩn ISO 13485 hoặc tương đương</v>
          </cell>
          <cell r="E71" t="str">
            <v>Hộp/5 x 50 khoanh</v>
          </cell>
          <cell r="F71" t="str">
            <v>Khoanh</v>
          </cell>
          <cell r="J71">
            <v>250</v>
          </cell>
          <cell r="K71">
            <v>250</v>
          </cell>
          <cell r="L71">
            <v>1992</v>
          </cell>
          <cell r="M71">
            <v>498000</v>
          </cell>
          <cell r="N71" t="str">
            <v>Ofloxacin</v>
          </cell>
          <cell r="O71" t="str">
            <v>OFLOXACIN/CT0446B</v>
          </cell>
          <cell r="P71" t="str">
            <v>IB2400160524</v>
          </cell>
          <cell r="Q71" t="str">
            <v>2472/QĐ-BV</v>
          </cell>
          <cell r="R71" t="str">
            <v>09/9/2024</v>
          </cell>
          <cell r="S71" t="str">
            <v>Bệnh viện 30/4</v>
          </cell>
          <cell r="T71" t="str">
            <v>365 ngày</v>
          </cell>
          <cell r="U71" t="str">
            <v>CÔNG TY TNHH THIẾT BỊ KHOA HỌC VIỆT ANH</v>
          </cell>
          <cell r="V71" t="str">
            <v>IB2400160524; QĐTT số: 2472/QĐ-BV; 09/9/2024; Bệnh viện 30/4; 365 ngày</v>
          </cell>
        </row>
        <row r="72">
          <cell r="B72">
            <v>67</v>
          </cell>
          <cell r="C72" t="str">
            <v>Nước khử khoáng vô trùng</v>
          </cell>
          <cell r="D72" t="str">
            <v>Nước khoáng vô trùng dùng cho xét nghiệm xác định nồng độ ức chế tối thiểu của vi khuẩn bằng phương pháp vi pha loãng
Ống ≥ 5ml</v>
          </cell>
          <cell r="E72" t="str">
            <v>Hộp/100 ống x 5 mL</v>
          </cell>
          <cell r="F72" t="str">
            <v>Ống</v>
          </cell>
          <cell r="J72">
            <v>800</v>
          </cell>
          <cell r="K72">
            <v>800</v>
          </cell>
          <cell r="L72">
            <v>27800</v>
          </cell>
          <cell r="M72">
            <v>22240000</v>
          </cell>
          <cell r="N72" t="str">
            <v>Nước khử khoáng vô trùng</v>
          </cell>
          <cell r="O72" t="str">
            <v>Sensititre Sterile Water/T3339</v>
          </cell>
          <cell r="P72" t="str">
            <v>IB2500107281</v>
          </cell>
          <cell r="Q72" t="str">
            <v>KQ2500107281_2505120936</v>
          </cell>
          <cell r="R72" t="str">
            <v>12/5/2025</v>
          </cell>
          <cell r="S72" t="str">
            <v>Bệnh viện Quân y 175</v>
          </cell>
          <cell r="T72" t="str">
            <v>730 ngày</v>
          </cell>
          <cell r="U72" t="str">
            <v>CÔNG TY TNHH THIẾT BỊ KHOA HỌC VIỆT ANH</v>
          </cell>
          <cell r="V72" t="str">
            <v>IB2500107281; QĐTT số: KQ2500107281_2505120936; 12/5/2025; Bệnh viện Quân y 175; 730 ngày</v>
          </cell>
        </row>
        <row r="73">
          <cell r="B73">
            <v>68</v>
          </cell>
          <cell r="C73" t="str">
            <v>Norfloxacin 10µg</v>
          </cell>
          <cell r="D73" t="str">
            <v>Thử nghiệm kháng sinh đồ. Khoanh giấy được in một mã nhận dạng thích hợp dạng chữ hoặc số và được tẩm một lượng kháng sinh chính xác
Đạt tiêu chuẩn ISO 13485 hoặc tương đương</v>
          </cell>
          <cell r="E73" t="str">
            <v>Hộp/5 x 50 khoanh</v>
          </cell>
          <cell r="F73" t="str">
            <v>Khoanh</v>
          </cell>
          <cell r="J73">
            <v>250</v>
          </cell>
          <cell r="K73">
            <v>250</v>
          </cell>
          <cell r="L73">
            <v>1800</v>
          </cell>
          <cell r="M73">
            <v>450000</v>
          </cell>
          <cell r="N73" t="str">
            <v>Norfloxacin 10µg</v>
          </cell>
          <cell r="O73" t="str">
            <v>NORFLOXACIN/CT0434B</v>
          </cell>
          <cell r="P73" t="str">
            <v>IB2400553079</v>
          </cell>
          <cell r="Q73" t="str">
            <v>KQ2400553079_2501231043</v>
          </cell>
          <cell r="R73" t="str">
            <v>23/01/2025</v>
          </cell>
          <cell r="S73" t="str">
            <v>Bệnh viện Thanh Nhàn</v>
          </cell>
          <cell r="T73" t="str">
            <v>365 ngày</v>
          </cell>
          <cell r="U73" t="str">
            <v>CÔNG TY TNHH THIẾT BỊ KHOA HỌC VIỆT ANH</v>
          </cell>
          <cell r="V73" t="str">
            <v>IB2400553079; QĐTT số: KQ2400553079_2501231043; 23/01/2025; Bệnh viện Thanh Nhàn; 365 ngày</v>
          </cell>
        </row>
        <row r="74">
          <cell r="B74">
            <v>69</v>
          </cell>
          <cell r="C74" t="str">
            <v>Netilmicin 30µg</v>
          </cell>
          <cell r="D74" t="str">
            <v>Thử nghiệm kháng sinh đồ. Khoanh giấy được in một mã nhận dạng thích hợp dạng chữ hoặc số và được tẩm một lượng kháng sinh chính xác
Đạt tiêu chuẩn ISO 13485 hoặc tương đương</v>
          </cell>
          <cell r="E74" t="str">
            <v>Hộp/5 x 50 khoanh</v>
          </cell>
          <cell r="F74" t="str">
            <v>Khoanh</v>
          </cell>
          <cell r="J74">
            <v>250</v>
          </cell>
          <cell r="K74">
            <v>250</v>
          </cell>
          <cell r="L74">
            <v>2120</v>
          </cell>
          <cell r="M74">
            <v>530000</v>
          </cell>
          <cell r="N74" t="str">
            <v>Netilmicin 30µg</v>
          </cell>
          <cell r="O74" t="str">
            <v>NETILMICIN/CT0225B</v>
          </cell>
          <cell r="P74" t="str">
            <v>IB2400553079</v>
          </cell>
          <cell r="Q74" t="str">
            <v>KQ2400553079_2501231043</v>
          </cell>
          <cell r="R74" t="str">
            <v>23/01/2025</v>
          </cell>
          <cell r="S74" t="str">
            <v>Bệnh viện Thanh Nhàn</v>
          </cell>
          <cell r="T74" t="str">
            <v>365 ngày</v>
          </cell>
          <cell r="U74" t="str">
            <v>CÔNG TY TNHH THIẾT BỊ KHOA HỌC VIỆT ANH</v>
          </cell>
          <cell r="V74" t="str">
            <v>IB2400553079; QĐTT số: KQ2400553079_2501231043; 23/01/2025; Bệnh viện Thanh Nhàn; 365 ngày</v>
          </cell>
        </row>
        <row r="75">
          <cell r="B75">
            <v>70</v>
          </cell>
          <cell r="C75" t="str">
            <v>Môi trường Tryptone Soya Broth</v>
          </cell>
          <cell r="D75" t="str">
            <v>Môi trường đa năng giàu chất dinh dưỡng cho sự phát triển của vi khuẩn và nấm
Môi trường dạng bột mịn
Thành phần: Pancreatic digest of casein, Enzymatic digest of soya bean, Sodium chloride, Dipotassium hydrogen phosphate, Glucose
 pH 7.3 ± 0.2 tại 25°C</v>
          </cell>
          <cell r="E75" t="str">
            <v>Hộp/500g</v>
          </cell>
          <cell r="F75" t="str">
            <v>gam</v>
          </cell>
          <cell r="J75">
            <v>2000</v>
          </cell>
          <cell r="K75">
            <v>2000</v>
          </cell>
          <cell r="L75">
            <v>2420</v>
          </cell>
          <cell r="M75">
            <v>4840000</v>
          </cell>
          <cell r="O75" t="str">
            <v>TRYPTONE SOYA BROTH/CM0129B</v>
          </cell>
          <cell r="P75" t="str">
            <v>IB2500026784</v>
          </cell>
          <cell r="Q75" t="str">
            <v>KQ2500026784_2504141526</v>
          </cell>
          <cell r="R75" t="str">
            <v>15/04/2025</v>
          </cell>
          <cell r="S75" t="str">
            <v>Bệnh viện C Đà Nẵng</v>
          </cell>
          <cell r="T75" t="str">
            <v>12 tháng</v>
          </cell>
          <cell r="U75" t="str">
            <v>CÔNG TY TNHH THIẾT BỊ KHOA HỌC VIỆT ANH</v>
          </cell>
          <cell r="V75" t="str">
            <v>IB2500026784; QĐTT số: KQ2500026784_2504141526; 15/04/2025; Bệnh viện C Đà Nẵng; 12 tháng</v>
          </cell>
        </row>
        <row r="76">
          <cell r="B76">
            <v>71</v>
          </cell>
          <cell r="C76" t="str">
            <v>Môi trường Mueller-Hinton agar</v>
          </cell>
          <cell r="D76" t="str">
            <v>Môi trường tiêu chuẩn dùng để xét nghiệm nhạy cảm kháng sinh/ kháng sinh đồ. Thành phần bao gồm: Casein hydrolysate, dịch chiết từ thịt bò, tinh bột, bột thạch, pH cuối ở 25°C: 7.3 ± 0.1</v>
          </cell>
          <cell r="E76" t="str">
            <v>500g/ Chai</v>
          </cell>
          <cell r="F76" t="str">
            <v>gam</v>
          </cell>
          <cell r="J76">
            <v>2500</v>
          </cell>
          <cell r="K76">
            <v>2500</v>
          </cell>
          <cell r="L76">
            <v>2200</v>
          </cell>
          <cell r="M76">
            <v>5500000</v>
          </cell>
          <cell r="N76" t="str">
            <v>Môi trường vi sinh Mueller Hinton Agar</v>
          </cell>
          <cell r="O76" t="str">
            <v>AgarCult Mueller Hinton Agar; MHA500</v>
          </cell>
          <cell r="P76" t="str">
            <v>IB2400491026</v>
          </cell>
          <cell r="Q76" t="str">
            <v>217/QĐ-BVNĐTP</v>
          </cell>
          <cell r="R76" t="str">
            <v>04/3/2025</v>
          </cell>
          <cell r="S76" t="str">
            <v>Bệnh viện Nhi đồng thành phố</v>
          </cell>
          <cell r="T76" t="str">
            <v>12 tháng</v>
          </cell>
          <cell r="U76" t="str">
            <v>CÔNG TY TNHH THƯƠNG MẠI DỊCH VỤ ALPHACHEM</v>
          </cell>
          <cell r="V76" t="str">
            <v>IB2400491026; QĐTT số: 217/QĐ-BVNĐTP; 04/3/2025; Bệnh viện Nhi đồng thành phố; 12 tháng</v>
          </cell>
        </row>
        <row r="77">
          <cell r="B77">
            <v>72</v>
          </cell>
          <cell r="C77" t="str">
            <v>Môi trường Macconkey agar</v>
          </cell>
          <cell r="D77" t="str">
            <v>Một môi trường chọn lọc phân biệt đặc biệt giữa coliforms và các vi khuẩn không lên men lactose với sự ức chế của vi khuẩn Gram dương.
Môi trường dạng bột mịn
Thành phần: Peptone, Lactose, Bile salts, Sodium chloride, Neutral red, Crystal violet, Agar
pH: 7.1 ±0.2 tại 25°C</v>
          </cell>
          <cell r="E77" t="str">
            <v>500g/ Chai</v>
          </cell>
          <cell r="F77" t="str">
            <v>gam</v>
          </cell>
          <cell r="J77">
            <v>16000</v>
          </cell>
          <cell r="K77">
            <v>16000</v>
          </cell>
          <cell r="L77">
            <v>3510</v>
          </cell>
          <cell r="M77">
            <v>56160000</v>
          </cell>
          <cell r="N77" t="str">
            <v>Mac Conkey agar</v>
          </cell>
          <cell r="O77" t="str">
            <v>MAC-CONKEY AGAR NO 3; CM0115B</v>
          </cell>
          <cell r="P77" t="str">
            <v>IB2400160524</v>
          </cell>
          <cell r="Q77" t="str">
            <v>2472/QĐ-BV</v>
          </cell>
          <cell r="R77" t="str">
            <v>09/9/2024</v>
          </cell>
          <cell r="S77" t="str">
            <v>Bệnh viện 30/4</v>
          </cell>
          <cell r="T77" t="str">
            <v>365 ngày</v>
          </cell>
          <cell r="U77" t="str">
            <v>CÔNG TY TNHH THIẾT BỊ KHOA HỌC VIỆT ANH</v>
          </cell>
          <cell r="V77" t="str">
            <v>IB2400160524; QĐTT số: 2472/QĐ-BV; 09/9/2024; Bệnh viện 30/4; 365 ngày</v>
          </cell>
        </row>
        <row r="78">
          <cell r="B78">
            <v>73</v>
          </cell>
          <cell r="C78" t="str">
            <v>Môi trường đông khô Brilliance UTI</v>
          </cell>
          <cell r="D78" t="str">
            <v>Môi trường nuôi cấy sinh màu để định danh và phân biệt tất cả các vi sinh vật chính gây nhiễm trùng đường tiết niệu.
Môi trường dạng bột
Thành phần: Peptone, Chromogenic mix, Agar
pH: 6.8 ± 0.2 tại 25°C</v>
          </cell>
          <cell r="E78" t="str">
            <v>Hộp/400g</v>
          </cell>
          <cell r="F78" t="str">
            <v>gam</v>
          </cell>
          <cell r="J78">
            <v>8000</v>
          </cell>
          <cell r="K78">
            <v>8000</v>
          </cell>
          <cell r="L78">
            <v>10325</v>
          </cell>
          <cell r="M78">
            <v>82600000</v>
          </cell>
          <cell r="N78" t="str">
            <v>Môi trường nuôi cấy Brilliance uti agar</v>
          </cell>
          <cell r="O78" t="str">
            <v>BRILLIANCE UTI AGAR; CM0949C</v>
          </cell>
          <cell r="P78" t="str">
            <v>IB2400588058</v>
          </cell>
          <cell r="Q78" t="str">
            <v>KQ2400588058_2503130818</v>
          </cell>
          <cell r="R78" t="str">
            <v>02/4/2025</v>
          </cell>
          <cell r="S78" t="str">
            <v>Bệnh viện Nhi Thái Bình</v>
          </cell>
          <cell r="T78" t="str">
            <v>24 tháng</v>
          </cell>
          <cell r="U78" t="str">
            <v>CÔNG TY TNHH THIẾT BỊ KHOA HỌC VIỆT ANH</v>
          </cell>
          <cell r="V78" t="str">
            <v>IB2400588058; QĐTT số: KQ2400588058_2503130818; 02/4/2025; Bệnh viện Nhi Thái Bình; 24 tháng</v>
          </cell>
        </row>
        <row r="79">
          <cell r="B79">
            <v>74</v>
          </cell>
          <cell r="C79" t="str">
            <v>Môi trường định danh Enterobacteriaceae</v>
          </cell>
          <cell r="D79" t="str">
            <v>Môi trường phân biệt Enterobacterales dựa vào việc sản sinh hydrogen sulphide và lên men đường đôi.</v>
          </cell>
          <cell r="E79" t="str">
            <v>500 g</v>
          </cell>
          <cell r="F79" t="str">
            <v>Gam</v>
          </cell>
          <cell r="J79">
            <v>500</v>
          </cell>
          <cell r="K79">
            <v>500</v>
          </cell>
          <cell r="L79">
            <v>3340</v>
          </cell>
          <cell r="M79">
            <v>1670000</v>
          </cell>
          <cell r="O79" t="str">
            <v>TRIPLE SUGAR IRON AGAR/CM0277B</v>
          </cell>
          <cell r="P79" t="str">
            <v>IB2400605794</v>
          </cell>
          <cell r="Q79" t="str">
            <v>KQ2400605794_2503061102</v>
          </cell>
          <cell r="R79" t="str">
            <v>06/03/2025</v>
          </cell>
          <cell r="S79" t="str">
            <v>Bệnh viện đa khoa tỉnh Bắc Ninh</v>
          </cell>
          <cell r="T79" t="str">
            <v>12 tháng</v>
          </cell>
          <cell r="U79" t="str">
            <v>CÔNG TY TNHH THIẾT BỊ KHOA HỌC VIỆT ANH</v>
          </cell>
          <cell r="V79" t="str">
            <v>IB2400605794; QĐTT số: KQ2400605794_2503061102; 06/03/2025; Bệnh viện đa khoa tỉnh Bắc Ninh; 12 tháng</v>
          </cell>
        </row>
        <row r="80">
          <cell r="B80">
            <v>75</v>
          </cell>
          <cell r="C80" t="str">
            <v>Môi trường Columbia agar base</v>
          </cell>
          <cell r="D80" t="str">
            <v>Môi trường thích hợp nuôi cấy các sinh vật khó mọc, là môi trường lý tưởng để chuẩn bị thạch máu, socola
Môi trường dạng bột
Thành phần: Special peptone, Starch, Sodium chloride, Agar
pH: 7.3 ± 0.2 tại 25°C</v>
          </cell>
          <cell r="E80" t="str">
            <v>Hộp/500g</v>
          </cell>
          <cell r="F80" t="str">
            <v>gam</v>
          </cell>
          <cell r="J80">
            <v>6000</v>
          </cell>
          <cell r="K80">
            <v>6000</v>
          </cell>
          <cell r="L80">
            <v>3320</v>
          </cell>
          <cell r="M80">
            <v>19920000</v>
          </cell>
          <cell r="N80" t="str">
            <v>Môi trường thạch bột Columbia agar base</v>
          </cell>
          <cell r="O80" t="str">
            <v>COLUMBIA BLOOD AGAR BASE; CM0331B</v>
          </cell>
          <cell r="P80" t="str">
            <v>IB2400549593</v>
          </cell>
          <cell r="Q80" t="str">
            <v>KQ2400549593_2503051056</v>
          </cell>
          <cell r="R80" t="str">
            <v>05/3/2025</v>
          </cell>
          <cell r="S80" t="str">
            <v>Bệnh viện Hữu nghị Việt Đức</v>
          </cell>
          <cell r="T80" t="str">
            <v>12 tháng</v>
          </cell>
          <cell r="U80" t="str">
            <v>CÔNG TY TNHH THIẾT BỊ KHOA HỌC VIỆT ANH</v>
          </cell>
          <cell r="V80" t="str">
            <v>IB2400549593; QĐTT số: KQ2400549593_2503051056; 05/3/2025; Bệnh viện Hữu nghị Việt Đức; 12 tháng</v>
          </cell>
        </row>
        <row r="81">
          <cell r="B81">
            <v>76</v>
          </cell>
          <cell r="C81" t="str">
            <v>Môi trường Brain Heart Infusion Broth</v>
          </cell>
          <cell r="D81" t="str">
            <v>Môi trường dinh dưỡng cao dùng cho nuôi cấy Streptococci, Neisseria và những vi khuẩn khó mọc khác.
Môi trường dạng bột mịn
Thành phần (g/l): Brain infusion solids , Beef heart infusion solids, Proteose peptone, Glucose, Sodium chloride, Disodium phosphate,
pH: 7.4 ±0.2 tại 25°C</v>
          </cell>
          <cell r="E81" t="str">
            <v>Hộp/500g</v>
          </cell>
          <cell r="F81" t="str">
            <v>gam</v>
          </cell>
          <cell r="J81">
            <v>2000</v>
          </cell>
          <cell r="K81">
            <v>2000</v>
          </cell>
          <cell r="L81">
            <v>3200</v>
          </cell>
          <cell r="M81">
            <v>6400000</v>
          </cell>
          <cell r="N81" t="str">
            <v>Môi trường nuôi cấy vi khuẩn đông khô</v>
          </cell>
          <cell r="O81" t="str">
            <v>BRAIN HEART INFUSION BROTH; CM1135B</v>
          </cell>
          <cell r="P81" t="str">
            <v>IB2500026073</v>
          </cell>
          <cell r="Q81" t="str">
            <v>KQ2500026073_2504021411</v>
          </cell>
          <cell r="R81" t="str">
            <v>02/4/2025</v>
          </cell>
          <cell r="S81" t="str">
            <v>Bệnh viện Bệnh nhiệt đới TW</v>
          </cell>
          <cell r="T81" t="str">
            <v>12 tháng</v>
          </cell>
          <cell r="U81" t="str">
            <v>CÔNG TY TNHH THIẾT BỊ KHOA HỌC VIỆT ANH</v>
          </cell>
          <cell r="V81" t="str">
            <v>IB2500026073; QĐTT số: KQ2500026073_2504021411; 02/4/2025; Bệnh viện Bệnh nhiệt đới TW; 12 tháng</v>
          </cell>
        </row>
        <row r="82">
          <cell r="B82">
            <v>77</v>
          </cell>
          <cell r="C82" t="str">
            <v>Gentamycin 10µg</v>
          </cell>
          <cell r="D82" t="str">
            <v>Thử nghiệm kháng sinh đồ, khoanh giấy được in một mã nhận dạng thích hợp dạng chữ hoặc số và được tẩm một lượng kháng sinh chính xác
Đạt tiêu chuẩn ISO 13485 hoặc tương đương</v>
          </cell>
          <cell r="E82" t="str">
            <v>Hộp/5 x 50 khoanh</v>
          </cell>
          <cell r="F82" t="str">
            <v>Khoanh</v>
          </cell>
          <cell r="J82">
            <v>250</v>
          </cell>
          <cell r="K82">
            <v>250</v>
          </cell>
          <cell r="L82">
            <v>1560</v>
          </cell>
          <cell r="M82">
            <v>390000</v>
          </cell>
          <cell r="O82" t="str">
            <v>Gentamycin 10µg; SD016-5CT</v>
          </cell>
          <cell r="P82" t="str">
            <v>IB2400613862</v>
          </cell>
          <cell r="Q82" t="str">
            <v>KQ2400613862_2502211353</v>
          </cell>
          <cell r="R82" t="str">
            <v>21/02/2025</v>
          </cell>
          <cell r="S82" t="str">
            <v>Bệnh viện đa khoa Nông Nghiệp</v>
          </cell>
          <cell r="T82" t="str">
            <v>12 tháng</v>
          </cell>
          <cell r="U82" t="str">
            <v>Công ty cổ phần Giải pháp y tế và khoa học SURAN</v>
          </cell>
          <cell r="V82" t="str">
            <v>IB2400613862; QĐTT số: KQ2400613862_2502211353; 21/02/2025; Bệnh viện đa khoa Nông Nghiệp; 12 tháng</v>
          </cell>
        </row>
        <row r="83">
          <cell r="B83">
            <v>78</v>
          </cell>
          <cell r="C83" t="str">
            <v>Dung dịch hóa chất để làm phản ứng Oxidase</v>
          </cell>
          <cell r="D83" t="str">
            <v xml:space="preserve">Thuốc thử dùng trong quy trình định tính phát hiện enzyme cytochrome oxidase 
 - Thành phần: N,N,N,N-tetramethyl-1,4-phenylenediamine, Ascorbic Acid, Demineralized Water
</v>
          </cell>
          <cell r="E83" t="str">
            <v>Hộp/50 ống x 0.75 mL</v>
          </cell>
          <cell r="F83" t="str">
            <v>Ống</v>
          </cell>
          <cell r="J83">
            <v>500</v>
          </cell>
          <cell r="K83">
            <v>500</v>
          </cell>
          <cell r="L83">
            <v>72400</v>
          </cell>
          <cell r="M83">
            <v>36200000</v>
          </cell>
          <cell r="N83" t="str">
            <v>Thuốc thử oxidase</v>
          </cell>
          <cell r="O83" t="str">
            <v>BadiDrop™ Oxidase/R21540</v>
          </cell>
          <cell r="P83" t="str">
            <v>IB2400553079</v>
          </cell>
          <cell r="Q83" t="str">
            <v>KQ2400553079_2501231043</v>
          </cell>
          <cell r="R83" t="str">
            <v>23/01/2025</v>
          </cell>
          <cell r="S83" t="str">
            <v>Bệnh viện Thanh Nhàn</v>
          </cell>
          <cell r="T83" t="str">
            <v>365 ngày</v>
          </cell>
          <cell r="U83" t="str">
            <v>CÔNG TY TNHH THIẾT BỊ KHOA HỌC VIỆT ANH</v>
          </cell>
          <cell r="V83" t="str">
            <v>IB2400553079; QĐTT số: KQ2400553079_2501231043; 23/01/2025; Bệnh viện Thanh Nhàn; 365 ngày</v>
          </cell>
        </row>
        <row r="84">
          <cell r="B84">
            <v>79</v>
          </cell>
          <cell r="C84" t="str">
            <v>Doxycycline 30µg</v>
          </cell>
          <cell r="D84" t="str">
            <v>Thử nghiệm kháng sinh đồ, khoanh giấy được in một mã nhận dạng thích hợp dạng chữ hoặc số và được tẩm một lượng kháng sinh chính xác
Đạt tiêu chuẩn ISO 13485 hoặc tương đương</v>
          </cell>
          <cell r="E84" t="str">
            <v>Hộp/5 x 50 khoanh</v>
          </cell>
          <cell r="F84" t="str">
            <v>Khoanh</v>
          </cell>
          <cell r="J84">
            <v>250</v>
          </cell>
          <cell r="K84">
            <v>250</v>
          </cell>
          <cell r="L84">
            <v>1760</v>
          </cell>
          <cell r="M84">
            <v>440000</v>
          </cell>
          <cell r="N84" t="str">
            <v>Doxycycline 30µg</v>
          </cell>
          <cell r="O84" t="str">
            <v>DOXYCYCLINE/CT0018B</v>
          </cell>
          <cell r="P84" t="str">
            <v>IB2400553079</v>
          </cell>
          <cell r="Q84" t="str">
            <v>KQ2400553079_2501231043</v>
          </cell>
          <cell r="R84" t="str">
            <v>23/01/2025</v>
          </cell>
          <cell r="S84" t="str">
            <v>Bệnh viện Thanh Nhàn</v>
          </cell>
          <cell r="T84" t="str">
            <v>365 ngày</v>
          </cell>
          <cell r="U84" t="str">
            <v>CÔNG TY TNHH THIẾT BỊ KHOA HỌC VIỆT ANH</v>
          </cell>
          <cell r="V84" t="str">
            <v>IB2400553079; QĐTT số: KQ2400553079_2501231043; 23/01/2025; Bệnh viện Thanh Nhàn; 365 ngày</v>
          </cell>
        </row>
        <row r="85">
          <cell r="B85">
            <v>80</v>
          </cell>
          <cell r="C85" t="str">
            <v>Clindamycin 2µg</v>
          </cell>
          <cell r="D85" t="str">
            <v>Thử nghiệm kháng sinh đồ, khoanh giấy được in một mã nhận dạng thích hợp dạng chữ hoặc số và được tẩm một lượng kháng sinh chính xác
Đạt tiêu chuẩn ISO 13485 hoặc tương đương</v>
          </cell>
          <cell r="E85" t="str">
            <v>Hộp/5 x 50 khoanh</v>
          </cell>
          <cell r="F85" t="str">
            <v>Khoanh</v>
          </cell>
          <cell r="J85">
            <v>250</v>
          </cell>
          <cell r="K85">
            <v>250</v>
          </cell>
          <cell r="L85">
            <v>2120</v>
          </cell>
          <cell r="M85">
            <v>530000</v>
          </cell>
          <cell r="N85" t="str">
            <v>Clindamycin 2µg</v>
          </cell>
          <cell r="O85" t="str">
            <v>CLINDAMYCIN/CT0064B</v>
          </cell>
          <cell r="P85" t="str">
            <v>IB2400553079</v>
          </cell>
          <cell r="Q85" t="str">
            <v>KQ2400553079_2501231043</v>
          </cell>
          <cell r="R85" t="str">
            <v>23/01/2025</v>
          </cell>
          <cell r="S85" t="str">
            <v>Bệnh viện Thanh Nhàn</v>
          </cell>
          <cell r="T85" t="str">
            <v>365 ngày</v>
          </cell>
          <cell r="U85" t="str">
            <v>CÔNG TY TNHH THIẾT BỊ KHOA HỌC VIỆT ANH</v>
          </cell>
          <cell r="V85" t="str">
            <v>IB2400553079; QĐTT số: KQ2400553079_2501231043; 23/01/2025; Bệnh viện Thanh Nhàn; 365 ngày</v>
          </cell>
        </row>
        <row r="86">
          <cell r="B86">
            <v>81</v>
          </cell>
          <cell r="C86" t="str">
            <v>Cefuroxime 30µg</v>
          </cell>
          <cell r="D86" t="str">
            <v>Thử nghiệm kháng sinh đồ, khoanh giấy được in một mã nhận dạng thích hợp dạng chữ hoặc số và được tẩm một lượng kháng sinh chính xác
Đạt tiêu chuẩn ISO 13485 hoặc tương đương</v>
          </cell>
          <cell r="E86" t="str">
            <v>Hộp/5 x 50 khoanh</v>
          </cell>
          <cell r="F86" t="str">
            <v>Khoanh</v>
          </cell>
          <cell r="J86">
            <v>250</v>
          </cell>
          <cell r="K86">
            <v>250</v>
          </cell>
          <cell r="L86">
            <v>2040</v>
          </cell>
          <cell r="M86">
            <v>510000</v>
          </cell>
          <cell r="N86" t="str">
            <v>Cefuroxime 30µg</v>
          </cell>
          <cell r="O86" t="str">
            <v>CEFUROXIME SODIUM/CT0127B</v>
          </cell>
          <cell r="P86" t="str">
            <v>IB2400553079</v>
          </cell>
          <cell r="Q86" t="str">
            <v>KQ2400553079_2501231043</v>
          </cell>
          <cell r="R86" t="str">
            <v>23/01/2025</v>
          </cell>
          <cell r="S86" t="str">
            <v>Bệnh viện Thanh Nhàn</v>
          </cell>
          <cell r="T86" t="str">
            <v>365 ngày</v>
          </cell>
          <cell r="U86" t="str">
            <v>CÔNG TY TNHH THIẾT BỊ KHOA HỌC VIỆT ANH</v>
          </cell>
          <cell r="V86" t="str">
            <v>IB2400553079; QĐTT số: KQ2400553079_2501231043; 23/01/2025; Bệnh viện Thanh Nhàn; 365 ngày</v>
          </cell>
        </row>
        <row r="87">
          <cell r="B87">
            <v>82</v>
          </cell>
          <cell r="C87" t="str">
            <v>Cefepime 30µg</v>
          </cell>
          <cell r="D87" t="str">
            <v>Thử nghiệm kháng sinh đồ, khoanh giấy được in một mã nhận dạng thích hợp dạng chữ hoặc số và được tẩm một lượng kháng sinh chính xác
Đạt tiêu chuẩn ISO 13485 hoặc tương đương</v>
          </cell>
          <cell r="E87" t="str">
            <v>Hộp/5 x 50 khoanh</v>
          </cell>
          <cell r="F87" t="str">
            <v>Khoanh</v>
          </cell>
          <cell r="J87">
            <v>250</v>
          </cell>
          <cell r="K87">
            <v>250</v>
          </cell>
          <cell r="L87">
            <v>2120</v>
          </cell>
          <cell r="M87">
            <v>530000</v>
          </cell>
          <cell r="N87" t="str">
            <v>Cefepime 30µg</v>
          </cell>
          <cell r="O87" t="str">
            <v>CEFEPIME/CT0771B</v>
          </cell>
          <cell r="P87" t="str">
            <v>IB2400553079</v>
          </cell>
          <cell r="Q87" t="str">
            <v>KQ2400553079_2501231043</v>
          </cell>
          <cell r="R87" t="str">
            <v>23/01/2025</v>
          </cell>
          <cell r="S87" t="str">
            <v>Bệnh viện Thanh Nhàn</v>
          </cell>
          <cell r="T87" t="str">
            <v>365 ngày</v>
          </cell>
          <cell r="U87" t="str">
            <v>CÔNG TY TNHH THIẾT BỊ KHOA HỌC VIỆT ANH</v>
          </cell>
          <cell r="V87" t="str">
            <v>IB2400553079; QĐTT số: KQ2400553079_2501231043; 23/01/2025; Bệnh viện Thanh Nhàn; 365 ngày</v>
          </cell>
        </row>
        <row r="88">
          <cell r="B88">
            <v>83</v>
          </cell>
          <cell r="C88" t="str">
            <v>Bột Skim milk</v>
          </cell>
          <cell r="D88" t="str">
            <v>Sử dụng để tạo môi trường bảo quản vi khuẩn trong thời gian dài</v>
          </cell>
          <cell r="E88" t="str">
            <v>Hộp 500g</v>
          </cell>
          <cell r="F88" t="str">
            <v>gam</v>
          </cell>
          <cell r="J88">
            <v>2000</v>
          </cell>
          <cell r="K88">
            <v>2000</v>
          </cell>
          <cell r="L88">
            <v>2700</v>
          </cell>
          <cell r="M88">
            <v>5400000</v>
          </cell>
          <cell r="N88" t="str">
            <v>Bột SKIM MILK</v>
          </cell>
          <cell r="O88" t="str">
            <v>SKIMMED MILK POWDER (500g)/LP0033B</v>
          </cell>
          <cell r="P88" t="str">
            <v>IB2500107281</v>
          </cell>
          <cell r="Q88" t="str">
            <v>KQ2500107281_2505120936</v>
          </cell>
          <cell r="R88" t="str">
            <v>12/5/2025</v>
          </cell>
          <cell r="S88" t="str">
            <v>Bệnh viện Quân y 175</v>
          </cell>
          <cell r="T88" t="str">
            <v>730 ngày</v>
          </cell>
          <cell r="U88" t="str">
            <v>CÔNG TY TNHH THIẾT BỊ KHOA HỌC VIỆT ANH</v>
          </cell>
          <cell r="V88" t="str">
            <v>IB2500107281; QĐTT số: KQ2500107281_2505120936; 12/5/2025; Bệnh viện Quân y 175; 730 ngày</v>
          </cell>
        </row>
        <row r="89">
          <cell r="B89">
            <v>84</v>
          </cell>
          <cell r="C89" t="str">
            <v>Aztreonam 30µg</v>
          </cell>
          <cell r="D89" t="str">
            <v>Thử nghiệm kháng sinh đồ. Khoanh giấy được tẩm một lượng kháng sinh chính xác
Đạt tiêu chuẩn ISO 13485 hoặc tương đương</v>
          </cell>
          <cell r="E89" t="str">
            <v>Hộp/5 x 50 khoanh</v>
          </cell>
          <cell r="F89" t="str">
            <v>Khoanh</v>
          </cell>
          <cell r="J89">
            <v>250</v>
          </cell>
          <cell r="K89">
            <v>250</v>
          </cell>
          <cell r="L89">
            <v>1940</v>
          </cell>
          <cell r="M89">
            <v>485000</v>
          </cell>
          <cell r="N89" t="str">
            <v>Aztreonam</v>
          </cell>
          <cell r="O89" t="str">
            <v>AZTREONAM/CT0264B</v>
          </cell>
          <cell r="P89" t="str">
            <v>IB2400160524</v>
          </cell>
          <cell r="Q89" t="str">
            <v>2472/QĐ-BV</v>
          </cell>
          <cell r="R89" t="str">
            <v>09/9/2024</v>
          </cell>
          <cell r="S89" t="str">
            <v>Bệnh viện 30/4</v>
          </cell>
          <cell r="T89" t="str">
            <v>365 ngày</v>
          </cell>
          <cell r="U89" t="str">
            <v>CÔNG TY TNHH THIẾT BỊ KHOA HỌC VIỆT ANH</v>
          </cell>
          <cell r="V89" t="str">
            <v>IB2400160524; QĐTT số: 2472/QĐ-BV; 09/9/2024; Bệnh viện 30/4; 365 ngày</v>
          </cell>
        </row>
        <row r="90">
          <cell r="B90">
            <v>85</v>
          </cell>
          <cell r="C90" t="str">
            <v>Azithromycin 15µg</v>
          </cell>
          <cell r="D90" t="str">
            <v>Thử nghiệm kháng sinh đồ, khoanh giấy được in một mã nhận dạng thích hợp dạng chữ hoặc số và được tẩm một lượng kháng sinh chính xác
Đạt tiêu chuẩn ISO 13485 hoặc tương đương</v>
          </cell>
          <cell r="E90" t="str">
            <v>Hộp/5 x 50 khoanh</v>
          </cell>
          <cell r="F90" t="str">
            <v>Khoanh</v>
          </cell>
          <cell r="J90">
            <v>250</v>
          </cell>
          <cell r="K90">
            <v>250</v>
          </cell>
          <cell r="L90">
            <v>2080</v>
          </cell>
          <cell r="M90">
            <v>520000</v>
          </cell>
          <cell r="N90" t="str">
            <v>Azithromycin 15µg</v>
          </cell>
          <cell r="O90" t="str">
            <v>AZITHROMYCIN/CT0906B</v>
          </cell>
          <cell r="P90" t="str">
            <v>IB2400553079</v>
          </cell>
          <cell r="Q90" t="str">
            <v>KQ2400553079_2501231043</v>
          </cell>
          <cell r="R90" t="str">
            <v>23/01/2025</v>
          </cell>
          <cell r="S90" t="str">
            <v>Bệnh viện Thanh Nhàn</v>
          </cell>
          <cell r="T90" t="str">
            <v>365 ngày</v>
          </cell>
          <cell r="U90" t="str">
            <v>CÔNG TY TNHH THIẾT BỊ KHOA HỌC VIỆT ANH</v>
          </cell>
          <cell r="V90" t="str">
            <v>IB2400553079; QĐTT số: KQ2400553079_2501231043; 23/01/2025; Bệnh viện Thanh Nhàn; 365 ngày</v>
          </cell>
        </row>
        <row r="91">
          <cell r="B91">
            <v>86</v>
          </cell>
          <cell r="C91" t="str">
            <v>Ampicillin/sulbactam 10/10mg</v>
          </cell>
          <cell r="D91" t="str">
            <v>Thử nghiệm kháng sinh đồ, khoanh giấy được in một mã nhận dạng thích hợp dạng chữ hoặc số và được tẩm một lượng kháng sinh chính xác
Đạt tiêu chuẩn ISO 13485 hoặc tương đương</v>
          </cell>
          <cell r="E91" t="str">
            <v>Hộp/5 x 50 khoanh</v>
          </cell>
          <cell r="F91" t="str">
            <v>Khoanh</v>
          </cell>
          <cell r="J91">
            <v>250</v>
          </cell>
          <cell r="K91">
            <v>250</v>
          </cell>
          <cell r="L91">
            <v>2080</v>
          </cell>
          <cell r="M91">
            <v>520000</v>
          </cell>
          <cell r="N91" t="str">
            <v>Ampicillin/Sulbactam 20µg</v>
          </cell>
          <cell r="O91" t="str">
            <v>AMPICILLIN/SULBACTAM/CT0520B</v>
          </cell>
          <cell r="P91" t="str">
            <v>IB2400553079</v>
          </cell>
          <cell r="Q91" t="str">
            <v>KQ2400553079_2501231043</v>
          </cell>
          <cell r="R91" t="str">
            <v>23/01/2025</v>
          </cell>
          <cell r="S91" t="str">
            <v>Bệnh viện Thanh Nhàn</v>
          </cell>
          <cell r="T91" t="str">
            <v>365 ngày</v>
          </cell>
          <cell r="U91" t="str">
            <v>CÔNG TY TNHH THIẾT BỊ KHOA HỌC VIỆT ANH</v>
          </cell>
          <cell r="V91" t="str">
            <v>IB2400553079; QĐTT số: KQ2400553079_2501231043; 23/01/2025; Bệnh viện Thanh Nhàn; 365 ngày</v>
          </cell>
        </row>
        <row r="92">
          <cell r="B92">
            <v>87</v>
          </cell>
          <cell r="C92" t="str">
            <v>Vật liệu kiểm soát xét nghiệm kháng thể kháng Syphilis</v>
          </cell>
          <cell r="D92" t="str">
            <v>Huyết thanh chứng đông khô lấy từ huyết thanh người. Mẫu chứng được dùng để kiểm tra độ đúng của xét nghiệm miễn dịch Syphilis
Hộp ≥ 4 x 2 ml</v>
          </cell>
          <cell r="E92" t="str">
            <v>4 x 2 ml</v>
          </cell>
          <cell r="F92" t="str">
            <v>Hộp</v>
          </cell>
          <cell r="J92">
            <v>4</v>
          </cell>
          <cell r="K92">
            <v>4</v>
          </cell>
          <cell r="L92">
            <v>1315349</v>
          </cell>
          <cell r="M92">
            <v>5261396</v>
          </cell>
          <cell r="O92" t="str">
            <v>PreciControl Syphilis</v>
          </cell>
          <cell r="P92" t="str">
            <v>IB2500071551</v>
          </cell>
          <cell r="Q92" t="str">
            <v>KQ2500071551_2505261023</v>
          </cell>
          <cell r="R92" t="str">
            <v>26/05/2025</v>
          </cell>
          <cell r="S92" t="str">
            <v>Bệnh viện Bãi Cháy</v>
          </cell>
          <cell r="T92" t="str">
            <v>6 tháng</v>
          </cell>
          <cell r="U92" t="str">
            <v>Công ty TNHH Thành An</v>
          </cell>
          <cell r="V92" t="str">
            <v>IB2500071551; QĐTT số: KQ2500071551_2505261023; 26/05/2025; Bệnh viện Bãi Cháy; 6 tháng</v>
          </cell>
        </row>
        <row r="93">
          <cell r="B93">
            <v>88</v>
          </cell>
          <cell r="C93" t="str">
            <v>Vật liệu kiểm soát xét nghiệm kháng thể kháng EBV IgM/VCA IgG</v>
          </cell>
          <cell r="D93" t="str">
            <v>Huyết thanh chứng đông khô lấy từ huyết thanh người. Mẫu chứng được dùng để kiểm tra độ đúng của các xét nghiệm miễn dịch EBV IgM và EBV VCA IgG
Hộp ≥ 6 x 2 mL</v>
          </cell>
          <cell r="E93" t="str">
            <v>6 x 2 mL</v>
          </cell>
          <cell r="F93" t="str">
            <v>Hộp</v>
          </cell>
          <cell r="J93">
            <v>4</v>
          </cell>
          <cell r="K93">
            <v>4</v>
          </cell>
          <cell r="L93">
            <v>4189500</v>
          </cell>
          <cell r="M93">
            <v>16758000</v>
          </cell>
          <cell r="O93" t="str">
            <v>PreciControl EBV IgM/VCA IgG</v>
          </cell>
          <cell r="P93" t="str">
            <v>IB2400445136</v>
          </cell>
          <cell r="Q93" t="str">
            <v>2097QĐ-BVĐHYHN</v>
          </cell>
          <cell r="R93" t="str">
            <v>30/12/2024</v>
          </cell>
          <cell r="S93" t="str">
            <v>Bệnh viện đại học y Hà Nội</v>
          </cell>
          <cell r="T93" t="str">
            <v>12 tháng</v>
          </cell>
          <cell r="U93" t="str">
            <v>Công ty TNHH Thành An</v>
          </cell>
          <cell r="V93" t="str">
            <v>IB2400445136; QĐTT số: 2097QĐ-BVĐHYHN; 30/12/2024; Bệnh viện đại học y Hà Nội; 12 tháng</v>
          </cell>
        </row>
        <row r="94">
          <cell r="B94">
            <v>89</v>
          </cell>
          <cell r="C94" t="str">
            <v>Thuốc thử xét nghiệm định tính kháng thể IgM kháng EBV</v>
          </cell>
          <cell r="D94" t="str">
            <v>Sử dụng cho xét nghiệm thuộc phương pháp miễn dịch điện hóa phát quang. Thành phần gồm:
1 chai: Vi hạt phủ streptavidin. 
1 chai: Phân đoạn kháng thể đơn dòng kháng h‑IgM đánh dấu biotin, đệm MES. 
1 chai: Kháng nguyên đặc hiệu EBV đánh dấu phức hợp ruthenium; đệm MES
Hộp ≥ 100 test</v>
          </cell>
          <cell r="E94" t="str">
            <v>100 Test</v>
          </cell>
          <cell r="F94" t="str">
            <v>Hộp</v>
          </cell>
          <cell r="J94">
            <v>25</v>
          </cell>
          <cell r="K94">
            <v>25</v>
          </cell>
          <cell r="L94">
            <v>7717500</v>
          </cell>
          <cell r="M94">
            <v>192937500</v>
          </cell>
          <cell r="O94" t="str">
            <v>Elecsys EBV IgM</v>
          </cell>
          <cell r="P94" t="str">
            <v>IB2400445136</v>
          </cell>
          <cell r="Q94" t="str">
            <v>2097QĐ-BVĐHYHN</v>
          </cell>
          <cell r="R94" t="str">
            <v>30/12/2024</v>
          </cell>
          <cell r="S94" t="str">
            <v>Bệnh viện đại học y Hà Nội</v>
          </cell>
          <cell r="T94" t="str">
            <v>12 tháng</v>
          </cell>
          <cell r="U94" t="str">
            <v>Công ty TNHH Thành An</v>
          </cell>
          <cell r="V94" t="str">
            <v>IB2400445136; QĐTT số: 2097QĐ-BVĐHYHN; 30/12/2024; Bệnh viện đại học y Hà Nội; 12 tháng</v>
          </cell>
        </row>
        <row r="95">
          <cell r="B95">
            <v>90</v>
          </cell>
          <cell r="C95" t="str">
            <v>Thuốc thử xét nghiệm định tính kháng thể IgG kháng EBV</v>
          </cell>
          <cell r="D95" t="str">
            <v>Sử dụng cho xét nghiệm thuộc phương pháp miễn dịch điện hóa phát quang. Thành phần gồm:
1 chai: Vi hạt phủ streptavidin . 
1 chai: Kháng nguyên đặc hiệu EBV‑đánh dấu biotin; đệm MESb. 
1 chai: Kháng nguyên đặc hiệu EBV đánh dấu phức hợp ruthenium; đệm MES
Hộp ≥ 100 test</v>
          </cell>
          <cell r="E95" t="str">
            <v>100 Test</v>
          </cell>
          <cell r="F95" t="str">
            <v>Hộp</v>
          </cell>
          <cell r="J95">
            <v>25</v>
          </cell>
          <cell r="K95">
            <v>25</v>
          </cell>
          <cell r="L95">
            <v>7717500</v>
          </cell>
          <cell r="M95">
            <v>192937500</v>
          </cell>
          <cell r="O95" t="str">
            <v>Elecsys EBV VCA IgG</v>
          </cell>
          <cell r="P95" t="str">
            <v>IB2400445136</v>
          </cell>
          <cell r="Q95" t="str">
            <v>2097QĐ-BVĐHYHN</v>
          </cell>
          <cell r="R95" t="str">
            <v>30/12/2024</v>
          </cell>
          <cell r="S95" t="str">
            <v>Bệnh viện đại học y Hà Nội</v>
          </cell>
          <cell r="T95" t="str">
            <v>12 tháng</v>
          </cell>
          <cell r="U95" t="str">
            <v>Công ty TNHH Thành An</v>
          </cell>
          <cell r="V95" t="str">
            <v>IB2400445136; QĐTT số: 2097QĐ-BVĐHYHN; 30/12/2024; Bệnh viện đại học y Hà Nội; 12 tháng</v>
          </cell>
        </row>
        <row r="96">
          <cell r="B96">
            <v>91</v>
          </cell>
          <cell r="C96" t="str">
            <v>Thuốc thử xét nghiệm định tính các kháng thể kháng Treponema pallidum</v>
          </cell>
          <cell r="D96" t="str">
            <v>Sử dụng cho xét nghiệm thuộc phương pháp miễn dịch điện hóa phát quang. Thành phần gồm:
1 chai: Vi hạt phủ streptavidin . 
1 chai: Kháng nguyên tái tổ hợp đặc hiệu TP đánh dấu biotin; đệm MES. 
1 chai: Kháng nguyên tái tổ hợp đặc hiệu TP đánh dấu phức hợp ruthenium; đệm MES
Hộp ≥ 100 test</v>
          </cell>
          <cell r="E96" t="str">
            <v>100 Test</v>
          </cell>
          <cell r="F96" t="str">
            <v>Hộp</v>
          </cell>
          <cell r="J96">
            <v>25</v>
          </cell>
          <cell r="K96">
            <v>25</v>
          </cell>
          <cell r="L96">
            <v>4147495</v>
          </cell>
          <cell r="M96">
            <v>103687375</v>
          </cell>
          <cell r="O96" t="str">
            <v>Elecsys Syphilis</v>
          </cell>
          <cell r="P96" t="str">
            <v>IB2500071551</v>
          </cell>
          <cell r="Q96" t="str">
            <v>KQ2500071551_2505261023</v>
          </cell>
          <cell r="R96" t="str">
            <v>26/05/2025</v>
          </cell>
          <cell r="S96" t="str">
            <v>Bệnh viện Bãi Cháy</v>
          </cell>
          <cell r="T96" t="str">
            <v>6 tháng</v>
          </cell>
          <cell r="U96" t="str">
            <v>Công ty TNHH Thành An</v>
          </cell>
          <cell r="V96" t="str">
            <v>IB2500071551; QĐTT số: KQ2500071551_2505261023; 26/05/2025; Bệnh viện Bãi Cháy; 6 tháng</v>
          </cell>
        </row>
        <row r="97">
          <cell r="B97">
            <v>92</v>
          </cell>
          <cell r="C97" t="str">
            <v>Test phát hiện kháng nguyên NS1 của virus Dengue</v>
          </cell>
          <cell r="D97" t="str">
            <v>Phát hiện kháng nguyên NS1 trong huyết thanh, huyết tương hoặc máu toàn phần của người. Dạng khay.
Độ nhạy ≥ 92% và độ đặc hiệu ≥ 98%  so với RT-PCR.
Đọc kết quả trong 15-20 phút.
Không cần dung dịch pha loãng.
Các mẫu bệnh phẩm huyết tán, nhiễm mỡ, mật và những mẫu có chứa các yếu tố dạng thấp không gây nhiễu cho sản phẩm.
Các chất chống đông: heparin, EDTA và natri citrat không ảnh hưởng đến kết quả xét nghiệm
Không gây phản ứng chéo với tác nhân viêm não Nhật Bản, Sốt vàng da, Malaria P. falciparum, Malaria P. vivax 
Thanh thử ổn định ít nhất 72 giờ sau khi mở túi nhôm
Tiêu chuẩn ISO, CE, CFS EU</v>
          </cell>
          <cell r="E97" t="str">
            <v>25 test</v>
          </cell>
          <cell r="F97" t="str">
            <v>Test</v>
          </cell>
          <cell r="J97">
            <v>5000</v>
          </cell>
          <cell r="K97">
            <v>5000</v>
          </cell>
          <cell r="L97">
            <v>105000</v>
          </cell>
          <cell r="M97">
            <v>525000000</v>
          </cell>
          <cell r="N97" t="str">
            <v>Test phát hiện kháng nguyên NS1 của virus sốt xuất huyết</v>
          </cell>
          <cell r="O97" t="str">
            <v>STANDARD™ F Dengue NS1 Ag FIA; FDEN01G</v>
          </cell>
          <cell r="P97" t="str">
            <v>IB2500046265</v>
          </cell>
          <cell r="Q97" t="str">
            <v>956/QĐ-BVĐKT</v>
          </cell>
          <cell r="R97" t="str">
            <v>20/3/2025</v>
          </cell>
          <cell r="S97" t="str">
            <v>Bệnh viện ĐK tỉnh Khánh Hòa</v>
          </cell>
          <cell r="T97" t="str">
            <v>730 ngày</v>
          </cell>
          <cell r="U97" t="str">
            <v>Công ty cổ phần y tế AMVGROUP</v>
          </cell>
          <cell r="V97" t="str">
            <v>IB2500046265; QĐTT số: 956/QĐ-BVĐKT; 20/3/2025; Bệnh viện ĐK tỉnh Khánh Hòa; 730 ngày</v>
          </cell>
        </row>
        <row r="98">
          <cell r="B98">
            <v>93</v>
          </cell>
          <cell r="C98" t="str">
            <v>Test nhanh phát hiện gen kháng carbapenem</v>
          </cell>
          <cell r="D98" t="str">
            <v>Bộ dụng cụ dựa trên công nghệ màng với các hạt nano vàng dạng keo bao gồm các hóa chất và 2 băng cassette dòng chảy ngang để phát hiện và xác định carbapenemases (i) OXA-48, KPC, NDM và (ii) VIM và IMP từ khuẩn lạc vi khuẩn Enterobacteriaceae hoặc trực khuẩn gram âm không lên men phân lập trên đĩa thạch. Độ nhạy ≥ 98,2% Độ đặc hiệu 100%</v>
          </cell>
          <cell r="E98" t="str">
            <v>Hộp 20 test</v>
          </cell>
          <cell r="F98" t="str">
            <v>Test</v>
          </cell>
          <cell r="J98">
            <v>400</v>
          </cell>
          <cell r="K98">
            <v>400</v>
          </cell>
          <cell r="L98">
            <v>320000</v>
          </cell>
          <cell r="M98">
            <v>128000000</v>
          </cell>
          <cell r="N98" t="str">
            <v>Bộ xét nghiệm chẩn đoán nhanh in vitro để phát hiện carbapenemase OXA-48, KPC, NDM, VIM và IMP trong nuôi cấy vi khuẩn</v>
          </cell>
          <cell r="O98" t="str">
            <v>Test nhanh phát hiện và xác định 5 loại enzyme carbapenemases (OXA-48, KPC, NDM và VIM, IMP)/K-15R11</v>
          </cell>
          <cell r="P98" t="str">
            <v>IB2400553079</v>
          </cell>
          <cell r="Q98" t="str">
            <v>KQ2400553079_2501231043</v>
          </cell>
          <cell r="R98" t="str">
            <v>23/01/2025</v>
          </cell>
          <cell r="S98" t="str">
            <v>Bệnh viện Thanh Nhàn</v>
          </cell>
          <cell r="T98" t="str">
            <v>365 ngày</v>
          </cell>
          <cell r="U98" t="str">
            <v>CÔNG TY TNHH THIẾT BỊ KHOA HỌC VIỆT ANH</v>
          </cell>
          <cell r="V98" t="str">
            <v>IB2400553079; QĐTT số: KQ2400553079_2501231043; 23/01/2025; Bệnh viện Thanh Nhàn; 365 ngày</v>
          </cell>
        </row>
        <row r="99">
          <cell r="B99">
            <v>94</v>
          </cell>
          <cell r="C99" t="str">
            <v xml:space="preserve">Dung dịch dùng để loại bỏ các yếu tố viêm khớp dạng thấp RF </v>
          </cell>
          <cell r="D99" t="str">
            <v>Dung dịch dùng để loại bỏ các yếu tố viêm khớp dạng thấp RF IgM trong huyết thanh, huyết tương hoặc dịch não tuỷ (CSF), là bước ban đầu trong việc xác định sự hiện diện của kháng thể đặc hiệu IgM trong các xét nghiệm miễn dịch gián tiếp
Chai ≥ 20ml</v>
          </cell>
          <cell r="E99" t="str">
            <v>20mL/chai</v>
          </cell>
          <cell r="F99" t="str">
            <v>Chai</v>
          </cell>
          <cell r="J99">
            <v>24</v>
          </cell>
          <cell r="K99">
            <v>24</v>
          </cell>
          <cell r="L99">
            <v>702000</v>
          </cell>
          <cell r="M99">
            <v>16848000</v>
          </cell>
          <cell r="N99" t="str">
            <v>Hóa chất Yếu tố khử thấp</v>
          </cell>
          <cell r="O99" t="str">
            <v>RF-Absorbent; Z200</v>
          </cell>
          <cell r="P99" t="str">
            <v>IB2500034817</v>
          </cell>
          <cell r="Q99" t="str">
            <v>KQ2500034817_2505230819</v>
          </cell>
          <cell r="R99" t="str">
            <v>23/06/2025</v>
          </cell>
          <cell r="S99" t="str">
            <v>Bệnh viện Nhi Đồng 2</v>
          </cell>
          <cell r="T99" t="str">
            <v>12 tháng</v>
          </cell>
          <cell r="U99" t="str">
            <v>Công ty TNHH Thương mại Y tế Phú Gia</v>
          </cell>
          <cell r="V99" t="str">
            <v>IB2500034817; QĐTT số: KQ2500034817_2505230819; 23/06/2025; Bệnh viện Nhi Đồng 2; 12 tháng</v>
          </cell>
        </row>
        <row r="100">
          <cell r="B100">
            <v>95</v>
          </cell>
          <cell r="C100" t="str">
            <v>Ống đựng chất kiểm soát</v>
          </cell>
          <cell r="D100" t="str">
            <v>Kích thước: 10mm x 45mm (đường kính x dài), vật liệu:  Polypropylene,  thể tích: 5mL
Túi ≥ 33 ống</v>
          </cell>
          <cell r="E100" t="str">
            <v>33 ống/túi</v>
          </cell>
          <cell r="F100" t="str">
            <v>Túi</v>
          </cell>
          <cell r="J100">
            <v>10</v>
          </cell>
          <cell r="K100">
            <v>10</v>
          </cell>
          <cell r="L100">
            <v>1043500</v>
          </cell>
          <cell r="M100">
            <v>10435000</v>
          </cell>
          <cell r="V100" t="str">
            <v>Tham khảo</v>
          </cell>
        </row>
        <row r="101">
          <cell r="B101">
            <v>96</v>
          </cell>
          <cell r="C101" t="str">
            <v>Lọ chứa hóa chất loại 25mL</v>
          </cell>
          <cell r="D101" t="str">
            <v>Sử dụng cho máy làm xét nghiệm Mycobacterium Tuberculosis Quantiferon, Kích thước: 23mm x 90mm (đường kính x dài), vật liệu:  Polypropylene, thể tích: 25mL, dùng để đựng thuốc thử 
Túi ≥ 10 lọ</v>
          </cell>
          <cell r="E101" t="str">
            <v>10 lọ/túi</v>
          </cell>
          <cell r="F101" t="str">
            <v>Túi</v>
          </cell>
          <cell r="J101">
            <v>40</v>
          </cell>
          <cell r="K101">
            <v>40</v>
          </cell>
          <cell r="L101">
            <v>826500</v>
          </cell>
          <cell r="M101">
            <v>33060000</v>
          </cell>
          <cell r="O101" t="str">
            <v xml:space="preserve">Reagent tube 25ml </v>
          </cell>
          <cell r="U101" t="str">
            <v xml:space="preserve"> Công ty TNHH Tekmax</v>
          </cell>
          <cell r="V101" t="str">
            <v>Tham khảo giá theo báo giá của Công ty TNHH Tekmax</v>
          </cell>
        </row>
        <row r="102">
          <cell r="B102">
            <v>97</v>
          </cell>
          <cell r="C102" t="str">
            <v>Lọ chứa hóa chất loại 15 mL</v>
          </cell>
          <cell r="D102" t="str">
            <v>Sử dụng cho máy làm xét nghiệm Mycobacterium Tuberculosis Quantiferon, Kích thước: 20mm x 79mm (đường kính x dài), vật liệu: Polypropylene thể tích: 15mL , dùng để đựng thuốc thử khi chạy ELISA
Túi ≥ 10 lọ</v>
          </cell>
          <cell r="E102" t="str">
            <v>10 lọ/túi</v>
          </cell>
          <cell r="F102" t="str">
            <v>Túi</v>
          </cell>
          <cell r="J102">
            <v>50</v>
          </cell>
          <cell r="K102">
            <v>50</v>
          </cell>
          <cell r="L102">
            <v>991800</v>
          </cell>
          <cell r="M102">
            <v>49590000</v>
          </cell>
          <cell r="O102" t="str">
            <v xml:space="preserve">Reagent tube 15ml </v>
          </cell>
          <cell r="U102" t="str">
            <v xml:space="preserve"> Công ty TNHH Tekmax</v>
          </cell>
          <cell r="V102" t="str">
            <v>Tham khảo giá theo báo giá của Công ty TNHH Tekmax</v>
          </cell>
        </row>
        <row r="103">
          <cell r="B103">
            <v>98</v>
          </cell>
          <cell r="C103" t="str">
            <v>Thuốc nhuộm Lactophenol Blue</v>
          </cell>
          <cell r="D103" t="str">
            <v>Thuốc nhuộm được sử dụng để phát hiện các thành phần nấm dưới kính hiển vi.</v>
          </cell>
          <cell r="E103" t="str">
            <v>50 ống/hộp</v>
          </cell>
          <cell r="F103" t="str">
            <v>Ống</v>
          </cell>
          <cell r="J103">
            <v>150</v>
          </cell>
          <cell r="K103">
            <v>150</v>
          </cell>
          <cell r="L103">
            <v>134600</v>
          </cell>
          <cell r="M103">
            <v>20190000</v>
          </cell>
          <cell r="O103" t="str">
            <v>BactiDrop Lactophenol Aniline Blue/R21526</v>
          </cell>
          <cell r="P103">
            <v>158000</v>
          </cell>
          <cell r="V103" t="str">
            <v>Tham khảo giá</v>
          </cell>
        </row>
        <row r="104">
          <cell r="B104">
            <v>99</v>
          </cell>
          <cell r="C104" t="str">
            <v>Imipenem/Relebactam</v>
          </cell>
          <cell r="D104" t="str">
            <v>Thử nghiệm kháng sinh đồ định lượng. Thanh nhựa hoặc dải giấy mỏng chứa kháng sinh Imipenem và Relebactam, đóng từng thanh riêng rẽ</v>
          </cell>
          <cell r="E104" t="str">
            <v>Hộp 30 thanh</v>
          </cell>
          <cell r="F104" t="str">
            <v>Thanh</v>
          </cell>
          <cell r="J104">
            <v>120</v>
          </cell>
          <cell r="K104">
            <v>120</v>
          </cell>
          <cell r="L104">
            <v>393750</v>
          </cell>
          <cell r="M104">
            <v>47250000</v>
          </cell>
          <cell r="N104" t="str">
            <v>Thanh tẩm kháng sinh Imipenem/ Relebactam xác định giá trị MIC</v>
          </cell>
          <cell r="O104" t="str">
            <v>Etest Imipenem/Relebactam; 420925</v>
          </cell>
          <cell r="P104" t="str">
            <v>IB2500004789</v>
          </cell>
          <cell r="Q104" t="str">
            <v>KQ2500004789_2503311740</v>
          </cell>
          <cell r="R104" t="str">
            <v>31/03/2025</v>
          </cell>
          <cell r="S104" t="str">
            <v>Bệnh viện Phổi Trung ương</v>
          </cell>
          <cell r="T104" t="str">
            <v>12 tháng</v>
          </cell>
          <cell r="U104" t="str">
            <v>CÔNG TY TNHH DEKA</v>
          </cell>
          <cell r="V104" t="str">
            <v>IB2500004789; QĐTT số: KQ2500004789_2503311740; 31/03/2025; Bệnh viện Phổi Trung ương; 12 tháng</v>
          </cell>
        </row>
        <row r="105">
          <cell r="B105">
            <v>100</v>
          </cell>
          <cell r="C105" t="str">
            <v>Sinh phẩm xét nghiệm miễn dịch định lượng và định tính  phát hiện kháng thể IgM  kháng lại virus sởi bằng kỹ thuật ELISA</v>
          </cell>
          <cell r="D105" t="str">
            <v>Là xét nghiệm miễn dịch định lượng và định tính để phát hiện kháng thể IgM kháng lại virus sởi (Measles Virus) bằng kỹ thuật ELISA. 
Loại mẫu: huyết thanh, huyết tương
Thành phần: Khay vi giếng, huyết thanh chuẩn, huyết thanh chứng âm, chất liên hợp kháng IgM người, dung dịch đệm rửa đậm đặc, đệm pha loãng, dung dịch dừng, cơ chất
Thời gian ủ: 60/30/30 ±5phút 
Đọc kết quả ở bước sóng 405nm/620-690nm
Độ nhạy: ≥98%
Độ đặc hiệu: ≥99%
Độ thu hồi: CV ≤10%
Đạt tiêu chuẩn ISO hoặc tương đương
Hộp ≥ 96 test</v>
          </cell>
          <cell r="E105" t="str">
            <v>96 test/ hộp</v>
          </cell>
          <cell r="F105" t="str">
            <v>Hộp</v>
          </cell>
          <cell r="J105">
            <v>24</v>
          </cell>
          <cell r="K105">
            <v>24</v>
          </cell>
          <cell r="L105">
            <v>6100000</v>
          </cell>
          <cell r="M105">
            <v>146400000</v>
          </cell>
          <cell r="N105" t="str">
            <v>Kít phát hiện các kháng thể kháng Sởi IgM</v>
          </cell>
          <cell r="O105" t="str">
            <v>SERION ELISA classic Measles Virus IgM; ESR102M</v>
          </cell>
          <cell r="P105" t="str">
            <v>IB2400588058</v>
          </cell>
          <cell r="Q105" t="str">
            <v>KQ2400588058_2503130818</v>
          </cell>
          <cell r="R105" t="str">
            <v>02/04/2025</v>
          </cell>
          <cell r="S105" t="str">
            <v>Bệnh viện Nhi Thái Bình</v>
          </cell>
          <cell r="T105" t="str">
            <v>24 tháng</v>
          </cell>
          <cell r="U105" t="str">
            <v>Công ty TNHH Biolabs Việt Nam</v>
          </cell>
          <cell r="V105" t="str">
            <v>IB2400588058; QĐTT số: KQ2400588058_2503130818; 02/04/2025; Bệnh viện Nhi Thái Bình; 24 tháng</v>
          </cell>
        </row>
        <row r="106">
          <cell r="B106">
            <v>101</v>
          </cell>
          <cell r="C106" t="str">
            <v>Dung dịch kiểm tra sáng dùng cho máy xét nghiệm miễn dịch tự động</v>
          </cell>
          <cell r="D106" t="str">
            <v>Thành phần: ABEI (N-(4-Aminobutyl)-N-ethylisoluminol), BSA.
Hộp thể tích tối thiểu (5 x 2 mL).</v>
          </cell>
          <cell r="E106" t="str">
            <v>5x2mL</v>
          </cell>
          <cell r="F106" t="str">
            <v>Hộp</v>
          </cell>
          <cell r="J106">
            <v>12</v>
          </cell>
          <cell r="K106">
            <v>12</v>
          </cell>
          <cell r="L106">
            <v>1585500</v>
          </cell>
          <cell r="M106">
            <v>19026000</v>
          </cell>
          <cell r="N106" t="str">
            <v>Dung dịch kiểm tra sáng dùng cho máy xét nghiệm miễn dịch tự động</v>
          </cell>
          <cell r="O106" t="str">
            <v>MAGLUMI Light Check; 130299006M</v>
          </cell>
          <cell r="P106" t="str">
            <v>IB2400261543</v>
          </cell>
          <cell r="Q106" t="str">
            <v>3233/QĐ-BVNTW</v>
          </cell>
          <cell r="R106" t="str">
            <v>26/09/2024</v>
          </cell>
          <cell r="S106" t="str">
            <v>Bệnh viện Nhi Trung ương</v>
          </cell>
          <cell r="T106" t="str">
            <v>24 tháng</v>
          </cell>
          <cell r="U106" t="str">
            <v>Công ty cổ phần Trang thiết bị y tế và Dịch vụ Thiên Trường</v>
          </cell>
          <cell r="V106" t="str">
            <v>IB2400261543; QĐTT số: 3233/QĐ-BVNTW; 26/09/2024; Bệnh viện Nhi Trung ương; 24 tháng</v>
          </cell>
        </row>
        <row r="107">
          <cell r="B107">
            <v>102</v>
          </cell>
          <cell r="C107" t="str">
            <v>Dung dịch pha loãng mẫu được chỉ định cho một số xét nghiệm</v>
          </cell>
          <cell r="D107" t="str">
            <v>Hỗn hợp protein; chất bảo quản ≤ 0.1 %
Hộp ≥ 2 x 36 ml</v>
          </cell>
          <cell r="E107" t="str">
            <v>hộp 2 x 36 ml</v>
          </cell>
          <cell r="F107" t="str">
            <v>Hộp</v>
          </cell>
          <cell r="J107">
            <v>40</v>
          </cell>
          <cell r="K107">
            <v>40</v>
          </cell>
          <cell r="L107">
            <v>4562233</v>
          </cell>
          <cell r="M107">
            <v>182489320</v>
          </cell>
          <cell r="O107" t="str">
            <v>Diluent Universal 2</v>
          </cell>
          <cell r="P107" t="str">
            <v>IB2500021068</v>
          </cell>
          <cell r="Q107" t="str">
            <v>KQ2500021068_2503101509</v>
          </cell>
          <cell r="R107" t="str">
            <v>10/3/2025</v>
          </cell>
          <cell r="S107" t="str">
            <v>Bệnh viện Ung bướu Hà Nội</v>
          </cell>
          <cell r="T107" t="str">
            <v>365 ngày</v>
          </cell>
          <cell r="U107" t="str">
            <v>Công ty Cổ phần liên hiệp đầu tư xây dựng Nông thôn Việt Nam</v>
          </cell>
          <cell r="V107" t="str">
            <v>IB2500021068; QĐTT số: KQ2500021068_2503101509; 10/3/2025; Bệnh viện Ung bướu Hà Nội; 365 ngày</v>
          </cell>
        </row>
        <row r="108">
          <cell r="B108">
            <v>103</v>
          </cell>
          <cell r="C108" t="str">
            <v>Cóng đựng bệnh phẩm dùng cho máy xét nghiệm miễn dịch tự động</v>
          </cell>
          <cell r="D108" t="str">
            <v>Thành phần gồm Polypropylene, ≥546 Cup/hộp</v>
          </cell>
          <cell r="E108" t="str">
            <v>3x182 cái</v>
          </cell>
          <cell r="F108" t="str">
            <v>Hộp</v>
          </cell>
          <cell r="J108">
            <v>180</v>
          </cell>
          <cell r="K108">
            <v>180</v>
          </cell>
          <cell r="L108">
            <v>2532495</v>
          </cell>
          <cell r="M108">
            <v>455849100</v>
          </cell>
          <cell r="O108" t="str">
            <v xml:space="preserve">MAGLUMI Reaction Cup </v>
          </cell>
          <cell r="U108" t="str">
            <v>Công ty cổ phần Trang thiết bị y tế và Dịch vụ Thiên Trường</v>
          </cell>
          <cell r="V108" t="str">
            <v xml:space="preserve">Tham khảo giá theo báo giá của Công Ty Cổ Phần Trang Thiết Bị Và Phát Triển Dự Án Y Tế Việt Nam </v>
          </cell>
        </row>
        <row r="109">
          <cell r="B109">
            <v>104</v>
          </cell>
          <cell r="C109" t="str">
            <v>Dung dịch rửa dùng cho máy xét nghiệm miễn dịch tự động</v>
          </cell>
          <cell r="D109" t="str">
            <v>Dung dịch Tris-HCl, Hộp thể tích tối thiểu (714mL).</v>
          </cell>
          <cell r="E109" t="str">
            <v>1x714mL</v>
          </cell>
          <cell r="F109" t="str">
            <v>Hộp</v>
          </cell>
          <cell r="J109">
            <v>160</v>
          </cell>
          <cell r="K109">
            <v>160</v>
          </cell>
          <cell r="L109">
            <v>1241940</v>
          </cell>
          <cell r="M109">
            <v>198710400</v>
          </cell>
          <cell r="N109" t="str">
            <v>Dung dịch rửa dùng cho máy xét nghiệm miễn dịch tự động</v>
          </cell>
          <cell r="O109" t="str">
            <v>MAGLUMI Wash concentrate; 130299005M</v>
          </cell>
          <cell r="P109" t="str">
            <v>IB2400261543</v>
          </cell>
          <cell r="Q109" t="str">
            <v>3233/QĐ-BVNTW</v>
          </cell>
          <cell r="R109" t="str">
            <v>26/09/2024</v>
          </cell>
          <cell r="S109" t="str">
            <v>Bệnh viện Nhi Trung ương</v>
          </cell>
          <cell r="T109" t="str">
            <v>24 tháng</v>
          </cell>
          <cell r="U109" t="str">
            <v>Công ty cổ phần Trang thiết bị y tế và Dịch vụ Thiên Trường</v>
          </cell>
          <cell r="V109" t="str">
            <v>IB2400261543; QĐTT số: 3233/QĐ-BVNTW; 26/09/2024; Bệnh viện Nhi Trung ương; 24 tháng</v>
          </cell>
        </row>
        <row r="110">
          <cell r="B110">
            <v>105</v>
          </cell>
          <cell r="C110" t="str">
            <v>Dung dịch kích hoạt phát quang dùng cho máy xét nghiệm miễn dịch tự động</v>
          </cell>
          <cell r="D110" t="str">
            <v>Chất xúc tác 1: Chất xúc tác 1.5% NaOH, 230ml
Chất xúc tác 2: Dung dịch hydrogen peroxide 0,18%, 230ml.
Hộp thể tích tối thiểu (2 x 230 ml).</v>
          </cell>
          <cell r="E110" t="str">
            <v>2x230mL</v>
          </cell>
          <cell r="F110" t="str">
            <v>Hộp</v>
          </cell>
          <cell r="J110">
            <v>160</v>
          </cell>
          <cell r="K110">
            <v>160</v>
          </cell>
          <cell r="L110">
            <v>2968350</v>
          </cell>
          <cell r="M110">
            <v>474936000</v>
          </cell>
          <cell r="N110" t="str">
            <v>Dung dịch kích hoạt phát quang dùng cho máy xét nghiệm miễn dịch tự động</v>
          </cell>
          <cell r="O110" t="str">
            <v>MAGLUMI Starter 1+2; 130299004M</v>
          </cell>
          <cell r="P110" t="str">
            <v>IB2400395867</v>
          </cell>
          <cell r="Q110" t="str">
            <v>8761/QĐ-BV</v>
          </cell>
          <cell r="R110" t="str">
            <v>27/12/2024</v>
          </cell>
          <cell r="S110" t="str">
            <v>Bệnh viện Trung ương Quân đội 108</v>
          </cell>
          <cell r="T110" t="str">
            <v>365 ngày</v>
          </cell>
          <cell r="U110" t="str">
            <v>Công ty cổ phần Trang thiết bị y tế và Dịch vụ Thiên Trường</v>
          </cell>
          <cell r="V110" t="str">
            <v>IB2400395867; QĐTT số: 8761/QĐ-BV; 27/12/2024; Bệnh viện Trung ương Quân đội 108; 365 ngày</v>
          </cell>
        </row>
        <row r="111">
          <cell r="B111">
            <v>106</v>
          </cell>
          <cell r="C111" t="str">
            <v xml:space="preserve">Hóa chất kiểm tra xét nghiệm Dengue NS1 Ag </v>
          </cell>
          <cell r="D111" t="str">
            <v>Đóng gói: ≥10 chứng dương, ≥10 chứng âm, đệm pha loãng
- Bảo quản: 2-30 độ C
Hộp ≥ 20 test</v>
          </cell>
          <cell r="E111" t="str">
            <v>20 test</v>
          </cell>
          <cell r="F111" t="str">
            <v>Hộp</v>
          </cell>
          <cell r="J111">
            <v>5</v>
          </cell>
          <cell r="K111">
            <v>5</v>
          </cell>
          <cell r="L111">
            <v>1627500</v>
          </cell>
          <cell r="M111">
            <v>8137500</v>
          </cell>
          <cell r="N111" t="str">
            <v xml:space="preserve">Hóa chất kiểm tra xét nghiệm Dengue NS1 Ag </v>
          </cell>
          <cell r="O111" t="str">
            <v>STANDARD™ F Dengue NS1 Ag Control</v>
          </cell>
          <cell r="P111" t="str">
            <v>IB2500046265</v>
          </cell>
          <cell r="Q111" t="str">
            <v>956/QĐ-BVĐKT</v>
          </cell>
          <cell r="R111" t="str">
            <v>20/3/2025</v>
          </cell>
          <cell r="S111" t="str">
            <v>Bệnh viện ĐK tỉnh Khánh Hòa</v>
          </cell>
          <cell r="T111" t="str">
            <v>730 ngày</v>
          </cell>
          <cell r="U111" t="str">
            <v>Công ty cổ phần y tế AMVGROUP</v>
          </cell>
          <cell r="V111" t="str">
            <v>IB2500046265; QĐTT số: 956/QĐ-BVĐKT; 20/3/2025; Bệnh viện ĐK tỉnh Khánh Hòa; 730 ngày</v>
          </cell>
        </row>
        <row r="112">
          <cell r="B112">
            <v>107</v>
          </cell>
          <cell r="C112" t="str">
            <v>Đầu hút mẫu</v>
          </cell>
          <cell r="D112" t="str">
            <v>Sử dụng cho máy làm xét nghiệm Mycobacterium Tuberculosis Quantiferon, Kích thước: 0.45mm x 9mm x 105mm (đường kính x dài (đường kính đáy và đường kính miệng)), vật liệu: Polypropylene
Hộp ≥ 4x108 tip</v>
          </cell>
          <cell r="E112" t="str">
            <v>4x108 tip/Hộp</v>
          </cell>
          <cell r="F112" t="str">
            <v>Hộp</v>
          </cell>
          <cell r="J112">
            <v>12</v>
          </cell>
          <cell r="K112">
            <v>12</v>
          </cell>
          <cell r="L112">
            <v>2369200</v>
          </cell>
          <cell r="M112">
            <v>28430400</v>
          </cell>
          <cell r="O112" t="str">
            <v xml:space="preserve">Sample tips </v>
          </cell>
          <cell r="U112" t="str">
            <v xml:space="preserve"> Công ty TNHH Tekmax</v>
          </cell>
          <cell r="V112" t="str">
            <v>Tham khảo giá theo báo giá của Công ty TNHH Tekmax</v>
          </cell>
        </row>
        <row r="113">
          <cell r="B113">
            <v>108</v>
          </cell>
          <cell r="C113" t="str">
            <v>Đầu hút hóa chất</v>
          </cell>
          <cell r="D113" t="str">
            <v>Sử dụng cho máy làm xét nghiệm Mycobacterium Tuberculosis Quantiferon, Kích thước: 0.45mm x 9mm x 99mm (đường kính x dài (đường kính đáy và đường kính miệng)), vật liệu: Polypropylene
Hộp ≥ 4x108 tip</v>
          </cell>
          <cell r="E113" t="str">
            <v>4x108 tip/Hộp</v>
          </cell>
          <cell r="F113" t="str">
            <v>Hộp</v>
          </cell>
          <cell r="J113">
            <v>6</v>
          </cell>
          <cell r="K113">
            <v>6</v>
          </cell>
          <cell r="L113">
            <v>3041600</v>
          </cell>
          <cell r="M113">
            <v>18249600</v>
          </cell>
          <cell r="O113" t="str">
            <v>Reagent tips</v>
          </cell>
          <cell r="U113" t="str">
            <v xml:space="preserve"> Công ty TNHH Tekmax</v>
          </cell>
          <cell r="V113" t="str">
            <v>Tham khảo giá theo báo giá của Công ty TNHH Tekmax</v>
          </cell>
        </row>
        <row r="114">
          <cell r="B114">
            <v>109</v>
          </cell>
          <cell r="C114" t="str">
            <v>Dải ống đáy sâu</v>
          </cell>
          <cell r="D114" t="str">
            <v>Sử dụng để pha dung dịch chuẩn cho máy làm xét nghiệm Mycobacterium Tuberculosis Quantiferon, Mỗi dải 8 giếng, kích thước: 79mm x 10mm x 40mm (dài x rộng x cao), vật liệu: Polypropylene 
Hộp ≥ 250 strip</v>
          </cell>
          <cell r="E114" t="str">
            <v>250 strip/hộp</v>
          </cell>
          <cell r="F114" t="str">
            <v>Hộp</v>
          </cell>
          <cell r="J114">
            <v>5</v>
          </cell>
          <cell r="K114">
            <v>5</v>
          </cell>
          <cell r="L114">
            <v>8163700</v>
          </cell>
          <cell r="M114">
            <v>40818500</v>
          </cell>
          <cell r="O114" t="str">
            <v xml:space="preserve">Deep well dilution strips </v>
          </cell>
          <cell r="U114" t="str">
            <v xml:space="preserve"> Công ty TNHH Tekmax</v>
          </cell>
          <cell r="V114" t="str">
            <v>Tham khảo giá theo báo giá của Công ty TNHH Tekmax</v>
          </cell>
        </row>
        <row r="115">
          <cell r="B115">
            <v>110</v>
          </cell>
          <cell r="C115" t="str">
            <v>Dung dịch làm sạch đường ống dùng cho máy xét nghiệm miễn dịch tự động</v>
          </cell>
          <cell r="D115" t="str">
            <v>Dung dịch Sodium hypochlorite. Hộp thể tích tối thiểu (500mL).</v>
          </cell>
          <cell r="E115" t="str">
            <v>1x500mL</v>
          </cell>
          <cell r="F115" t="str">
            <v>Hộp</v>
          </cell>
          <cell r="J115">
            <v>3</v>
          </cell>
          <cell r="K115">
            <v>3</v>
          </cell>
          <cell r="L115">
            <v>4276650</v>
          </cell>
          <cell r="M115">
            <v>12829950</v>
          </cell>
          <cell r="N115" t="str">
            <v>Dung dịch làm sạch ống dùng cho máy xét nghiệm miễn dịch tự động</v>
          </cell>
          <cell r="O115" t="str">
            <v>MAGLUMI System Tubing Cleaning Solution; 130299007M</v>
          </cell>
          <cell r="P115" t="str">
            <v>IB2400261543</v>
          </cell>
          <cell r="Q115" t="str">
            <v>3233/QĐ-BVNTW</v>
          </cell>
          <cell r="R115" t="str">
            <v>26/09/2024</v>
          </cell>
          <cell r="S115" t="str">
            <v>Bệnh viện Nhi Trung ương</v>
          </cell>
          <cell r="T115" t="str">
            <v>24 tháng</v>
          </cell>
          <cell r="U115" t="str">
            <v>Công ty cổ phần Trang thiết bị y tế và Dịch vụ Thiên Trường</v>
          </cell>
          <cell r="V115" t="str">
            <v>IB2400261543; QĐTT số: 3233/QĐ-BVNTW; 26/09/2024; Bệnh viện Nhi Trung ương; 24 tháng</v>
          </cell>
        </row>
        <row r="116">
          <cell r="B116">
            <v>111</v>
          </cell>
          <cell r="C116" t="str">
            <v>Bộ hóa chất cho xét nghiệm Syphilis</v>
          </cell>
          <cell r="D116" t="str">
            <v>Thành phần 1 hộp hóa chất tối thiểu bao gồm:
- Vi hạt từ phủ kháng nguyên tái tổ hợp đặc hiệu T. pallidum
- ABEI gắn với kháng nguyên tái tổ hợp đặc hiệu T. pallidum
- Chất hiệu chuẩn
- Mẫu đối chứng
Hộp ≥ 50 test</v>
          </cell>
          <cell r="E116" t="str">
            <v>50 test</v>
          </cell>
          <cell r="F116" t="str">
            <v>Hộp</v>
          </cell>
          <cell r="J116">
            <v>40</v>
          </cell>
          <cell r="K116">
            <v>40</v>
          </cell>
          <cell r="L116">
            <v>4083950</v>
          </cell>
          <cell r="M116">
            <v>163358000</v>
          </cell>
          <cell r="O116" t="str">
            <v>MAGLUMI Syphilis (CLIA)</v>
          </cell>
          <cell r="U116" t="str">
            <v>Công ty cổ phần Trang thiết bị y tế và Dịch vụ Thiên Trường</v>
          </cell>
          <cell r="V116" t="str">
            <v xml:space="preserve">Tham khảo giá theo báo giá của Công Ty Cổ Phần Trang Thiết Bị Và Phát Triển Dự Án Y Tế Việt Nam </v>
          </cell>
        </row>
        <row r="117">
          <cell r="B117">
            <v>112</v>
          </cell>
          <cell r="C117" t="str">
            <v>Bộ hóa chất cho xét nghiệm PCT</v>
          </cell>
          <cell r="D117" t="str">
            <v>Thành phần 1 hộp hóa chất tối thiểu bao gồm:
- Vi hạt từ phủ kháng thể đơn dòng PCT.
- ABEI gắn kháng thể đơn dòng PCT.
- Chất hiệu chuẩn.
- Mẫu đối chứng
Hộp ≥ 100 test</v>
          </cell>
          <cell r="E117" t="str">
            <v>100 test</v>
          </cell>
          <cell r="F117" t="str">
            <v>Hộp</v>
          </cell>
          <cell r="J117">
            <v>100</v>
          </cell>
          <cell r="K117">
            <v>100</v>
          </cell>
          <cell r="L117">
            <v>23415698</v>
          </cell>
          <cell r="M117">
            <v>2341569800</v>
          </cell>
          <cell r="O117" t="str">
            <v>MAGLUMI Procalctionin (PCT)(CLIA); 130216001M</v>
          </cell>
          <cell r="P117" t="str">
            <v>IB2400074682</v>
          </cell>
          <cell r="Q117" t="str">
            <v>574/QĐ-BVKA</v>
          </cell>
          <cell r="R117" t="str">
            <v>04/6/2024</v>
          </cell>
          <cell r="S117" t="str">
            <v>Bệnh Viện Kiến An</v>
          </cell>
          <cell r="T117" t="str">
            <v>24 tháng</v>
          </cell>
          <cell r="U117" t="str">
            <v>Công ty TNHH Hoàng Oánh</v>
          </cell>
          <cell r="V117" t="str">
            <v>IB2400074682; QĐTT số: 574/QĐ-BVKA; 04/6/2024; Bệnh Viện Kiến An; 24 tháng</v>
          </cell>
        </row>
        <row r="118">
          <cell r="B118">
            <v>113</v>
          </cell>
          <cell r="C118" t="str">
            <v>Bộ hóa chất cho xét nghiệm HIV Ab/Ag</v>
          </cell>
          <cell r="D118" t="str">
            <v>Thành phần 1 hộp hóa chất tối thiểu bao gồm:
- Vi hạt từ phủ kháng thể anti-HIV-1 p24.
- Kháng thể anti-HIV-1 p24 (ở chuột, đơn dòng) gắn với ABEI.
- Nhãn ABEI-2: Kháng nguyên HIV-1/HIV-2 (tái tổ hợp) gắn với ABEI.
- Chất hiệu chuẩn.
- Mẫu đối chứng.
Hộp ≥ 100 test</v>
          </cell>
          <cell r="E118" t="str">
            <v>100 test</v>
          </cell>
          <cell r="F118" t="str">
            <v>Hộp</v>
          </cell>
          <cell r="J118">
            <v>120</v>
          </cell>
          <cell r="K118">
            <v>120</v>
          </cell>
          <cell r="L118">
            <v>3990000</v>
          </cell>
          <cell r="M118">
            <v>478800000</v>
          </cell>
          <cell r="O118" t="str">
            <v>MAGLUMI HIV Ab/Ag Combi (CLIA)</v>
          </cell>
          <cell r="U118" t="str">
            <v>Công ty cổ phần Trang thiết bị y tế và Dịch vụ Thiên Trường</v>
          </cell>
          <cell r="V118" t="str">
            <v xml:space="preserve">Tham khảo giá theo báo giá của Công Ty Cổ Phần Trang Thiết Bị Và Phát Triển Dự Án Y Tế Việt Nam </v>
          </cell>
        </row>
        <row r="119">
          <cell r="B119">
            <v>114</v>
          </cell>
          <cell r="C119" t="str">
            <v>Bộ hóa chất cho xét nghiệm HBsAg</v>
          </cell>
          <cell r="D119" t="str">
            <v>Thành phần 1 hộp hóa chất tối thiểu bao gồm:
- Vi hạt từ phủ kháng thể đơn dòng anti-HBs.
- ABEI gắn với kháng thể đa dòng anti-HBs.
- Chất hiệu chuẩn.
- Mẫu đối chứng.
Hộp ≥ 100 test</v>
          </cell>
          <cell r="E119" t="str">
            <v>100 test</v>
          </cell>
          <cell r="F119" t="str">
            <v>Hộp</v>
          </cell>
          <cell r="J119">
            <v>140</v>
          </cell>
          <cell r="K119">
            <v>140</v>
          </cell>
          <cell r="L119">
            <v>2557685</v>
          </cell>
          <cell r="M119">
            <v>358075900</v>
          </cell>
          <cell r="O119" t="str">
            <v>MAGLUMI HBsAg (CLIA)</v>
          </cell>
          <cell r="U119" t="str">
            <v>Công ty cổ phần Trang thiết bị y tế và Dịch vụ Thiên Trường</v>
          </cell>
          <cell r="V119" t="str">
            <v xml:space="preserve">Tham khảo giá theo báo giá của Công Ty Cổ Phần Trang Thiết Bị Và Phát Triển Dự Án Y Tế Việt Nam </v>
          </cell>
        </row>
        <row r="120">
          <cell r="B120">
            <v>115</v>
          </cell>
          <cell r="C120" t="str">
            <v>Bộ hóa chất cho xét nghiệm HBeAg</v>
          </cell>
          <cell r="D120" t="str">
            <v>Thành phần 1 hộp hóa chất tối thiểu bao gồm:
- Vi hạt từ phủ anti-HBe đơn dòng.
- ABEI gắn anti-HBe đơn dòng.
- Chất hiệu chuẩn.
- Mẫu đối chứng.
Hộp ≥ 100 test</v>
          </cell>
          <cell r="E120" t="str">
            <v>100 test</v>
          </cell>
          <cell r="F120" t="str">
            <v>Hộp</v>
          </cell>
          <cell r="J120">
            <v>60</v>
          </cell>
          <cell r="K120">
            <v>60</v>
          </cell>
          <cell r="L120">
            <v>4882905</v>
          </cell>
          <cell r="M120">
            <v>292974300</v>
          </cell>
          <cell r="O120" t="str">
            <v>MAGLUMI HBeAg (CLIA)</v>
          </cell>
          <cell r="U120" t="str">
            <v>Công ty cổ phần Trang thiết bị y tế và Dịch vụ Thiên Trường</v>
          </cell>
          <cell r="V120" t="str">
            <v xml:space="preserve">Tham khảo giá theo báo giá của Công Ty Cổ Phần Trang Thiết Bị Và Phát Triển Dự Án Y Tế Việt Nam </v>
          </cell>
        </row>
        <row r="121">
          <cell r="B121">
            <v>116</v>
          </cell>
          <cell r="C121" t="str">
            <v>Bộ hóa chất cho xét nghiệm CMV IgM</v>
          </cell>
          <cell r="D121" t="str">
            <v>Thành phần 1 hộp hóa chất tối thiểu bao gồm:
- Hạt từ được phủ bởi kháng nguyên CMV.
- ABEI gắn bởi kháng thể kháng người IgM (chuột).
- Chất hiệu chuẩn.
- Mẫu đối chứng.
Hộp ≥ 100 test</v>
          </cell>
          <cell r="E121" t="str">
            <v>100 test</v>
          </cell>
          <cell r="F121" t="str">
            <v>Hộp</v>
          </cell>
          <cell r="J121">
            <v>48</v>
          </cell>
          <cell r="K121">
            <v>48</v>
          </cell>
          <cell r="L121">
            <v>6975564.9999999991</v>
          </cell>
          <cell r="M121">
            <v>334827119.99999994</v>
          </cell>
          <cell r="O121" t="str">
            <v>MAGLUMI CMV IgM (CLIA)</v>
          </cell>
          <cell r="U121" t="str">
            <v>Công ty cổ phần Trang thiết bị y tế và Dịch vụ Thiên Trường</v>
          </cell>
          <cell r="V121" t="str">
            <v xml:space="preserve">Tham khảo giá theo báo giá của Công Ty Cổ Phần Trang Thiết Bị Và Phát Triển Dự Án Y Tế Việt Nam </v>
          </cell>
        </row>
        <row r="122">
          <cell r="B122">
            <v>117</v>
          </cell>
          <cell r="C122" t="str">
            <v>Bộ hóa chất cho xét nghiệm CMV IgG</v>
          </cell>
          <cell r="D122" t="str">
            <v>Thành phần 1 hộp hóa chất tối thiểu bao gồm:
- Hạt từ được phủ bởi kháng nguyên CMV.
- ABEI gắn bởi kháng thể kháng người IgG (chuột).
- Chất hiệu chuẩn.
- Mẫu đối chứng.
Hộp ≥ 100 test</v>
          </cell>
          <cell r="E122" t="str">
            <v>100 test</v>
          </cell>
          <cell r="F122" t="str">
            <v>Hộp</v>
          </cell>
          <cell r="J122">
            <v>48</v>
          </cell>
          <cell r="K122">
            <v>48</v>
          </cell>
          <cell r="L122">
            <v>5115379.5</v>
          </cell>
          <cell r="M122">
            <v>245538216</v>
          </cell>
          <cell r="O122" t="str">
            <v>MAGLUMI CMV IgG (CLIA)</v>
          </cell>
          <cell r="U122" t="str">
            <v>Công ty cổ phần Trang thiết bị y tế và Dịch vụ Thiên Trường</v>
          </cell>
          <cell r="V122" t="str">
            <v xml:space="preserve">Tham khảo giá theo báo giá của Công Ty Cổ Phần Trang Thiết Bị Và Phát Triển Dự Án Y Tế Việt Nam </v>
          </cell>
        </row>
        <row r="123">
          <cell r="B123">
            <v>118</v>
          </cell>
          <cell r="C123" t="str">
            <v>Bộ hóa chất cho xét nghiệm Anti-HCV</v>
          </cell>
          <cell r="D123" t="str">
            <v>Thành phần 1 hộp hóa chất tối thiểu bao gồm:
- Các vi hạt từ phủ streptavidin.
- Kháng thể đa dòng kháng FITC của cừu gắn với ABEI.
- Chất hiệu chuẩn.
- Mẫu đối chứng.
Hộp ≥ 100 test</v>
          </cell>
          <cell r="E123" t="str">
            <v>100 test</v>
          </cell>
          <cell r="F123" t="str">
            <v>Hộp</v>
          </cell>
          <cell r="J123">
            <v>120</v>
          </cell>
          <cell r="K123">
            <v>120</v>
          </cell>
          <cell r="L123">
            <v>7208030</v>
          </cell>
          <cell r="M123">
            <v>864963600</v>
          </cell>
          <cell r="O123" t="str">
            <v>MAGLUMI Anti-HCV (CLIA)</v>
          </cell>
          <cell r="U123" t="str">
            <v>Công ty cổ phần Trang thiết bị y tế và Dịch vụ Thiên Trường</v>
          </cell>
          <cell r="V123" t="str">
            <v xml:space="preserve">Tham khảo giá theo báo giá của Công Ty Cổ Phần Trang Thiết Bị Và Phát Triển Dự Án Y Tế Việt Nam </v>
          </cell>
        </row>
        <row r="124">
          <cell r="B124">
            <v>119</v>
          </cell>
          <cell r="C124" t="str">
            <v>Bộ hóa chất cho xét nghiệm Anti-HBs</v>
          </cell>
          <cell r="D124" t="str">
            <v>Thành phần 1 hộp hóa chất tối thiểu bao gồm:
- Vi hạt từ phủ HBsAg tái tổ hợp.
- ABEI gắn HBsAg tái tổ hợp.
- Chất hiệu chuẩn.
- Mẫu đối chứng.
Hộp ≥ 100 test</v>
          </cell>
          <cell r="E124" t="str">
            <v>100 test</v>
          </cell>
          <cell r="F124" t="str">
            <v>Hộp</v>
          </cell>
          <cell r="J124">
            <v>60</v>
          </cell>
          <cell r="K124">
            <v>60</v>
          </cell>
          <cell r="L124">
            <v>2557685</v>
          </cell>
          <cell r="M124">
            <v>153461100</v>
          </cell>
          <cell r="O124" t="str">
            <v>MAGLUMI Anti-HBs (CLIA)</v>
          </cell>
          <cell r="U124" t="str">
            <v>Công ty cổ phần Trang thiết bị y tế và Dịch vụ Thiên Trường</v>
          </cell>
          <cell r="V124" t="str">
            <v xml:space="preserve">Tham khảo giá theo báo giá của Công Ty Cổ Phần Trang Thiết Bị Và Phát Triển Dự Án Y Tế Việt Nam </v>
          </cell>
        </row>
        <row r="125">
          <cell r="B125">
            <v>120</v>
          </cell>
          <cell r="C125" t="str">
            <v>Bộ hóa chất cho xét nghiệm Anti-Hbe</v>
          </cell>
          <cell r="D125" t="str">
            <v>Thành phần 1 hộp hóa chất tối thiểu bao gồm:
- Vi hạt từ phủ anti-HBe đơn dòng.
- ABEI gắn anti-HBe đơn dòng.
- Chất hiệu chuẩn.
- Mẫu đối chứng.
Hộp ≥ 100 test</v>
          </cell>
          <cell r="E125" t="str">
            <v>100 test</v>
          </cell>
          <cell r="F125" t="str">
            <v>Hộp</v>
          </cell>
          <cell r="J125">
            <v>60</v>
          </cell>
          <cell r="K125">
            <v>60</v>
          </cell>
          <cell r="L125">
            <v>4882905</v>
          </cell>
          <cell r="M125">
            <v>292974300</v>
          </cell>
          <cell r="O125" t="str">
            <v>MAGLUMI Anti-Hbe (CLIA)</v>
          </cell>
          <cell r="U125" t="str">
            <v>Công ty cổ phần Trang thiết bị y tế và Dịch vụ Thiên Trường</v>
          </cell>
          <cell r="V125" t="str">
            <v xml:space="preserve">Tham khảo giá theo báo giá của Công Ty Cổ Phần Trang Thiết Bị Và Phát Triển Dự Án Y Tế Việt Nam </v>
          </cell>
        </row>
        <row r="126">
          <cell r="B126">
            <v>121</v>
          </cell>
          <cell r="C126" t="str">
            <v>Bộ hóa chất cho xét nghiệm Anti-HBc</v>
          </cell>
          <cell r="D126" t="str">
            <v>Thành phần 1 hộp hóa chất tối thiểu bao gồm:
- Các vi hạt từ phủ kháng thể đa dòng Anti-FICT.
- ABEI gắn kháng thể đơn dòng Anti-HBc.
- Chất hiệu chuẩn.
- Mẫu đối chứng.
Hộp ≥ 100 test</v>
          </cell>
          <cell r="E126" t="str">
            <v>100 test</v>
          </cell>
          <cell r="F126" t="str">
            <v>Hộp</v>
          </cell>
          <cell r="J126">
            <v>30</v>
          </cell>
          <cell r="K126">
            <v>30</v>
          </cell>
          <cell r="L126">
            <v>4185319.9999999995</v>
          </cell>
          <cell r="M126">
            <v>125559599.99999999</v>
          </cell>
          <cell r="O126" t="str">
            <v xml:space="preserve">MAGLUMI Anti-HBc(CLIA) </v>
          </cell>
          <cell r="U126" t="str">
            <v>Công ty cổ phần Trang thiết bị y tế và Dịch vụ Thiên Trường</v>
          </cell>
          <cell r="V126" t="str">
            <v xml:space="preserve">Tham khảo giá theo báo giá của Công Ty Cổ Phần Trang Thiết Bị Và Phát Triển Dự Án Y Tế Việt Nam </v>
          </cell>
        </row>
        <row r="127">
          <cell r="B127">
            <v>122</v>
          </cell>
          <cell r="C127" t="str">
            <v>Ampicillin/sulbactam</v>
          </cell>
          <cell r="D127" t="str">
            <v>Thử nghiệm kháng sinh đồ định lượng. Thanh nhựa hoặc dải giấy mỏng chứa kháng sinh Ampicillin và sulbactam, đóng từng thanh riêng rẽ</v>
          </cell>
          <cell r="E127" t="str">
            <v>Hộp 30 thanh</v>
          </cell>
          <cell r="F127" t="str">
            <v>Thanh</v>
          </cell>
          <cell r="J127">
            <v>90</v>
          </cell>
          <cell r="K127">
            <v>90</v>
          </cell>
          <cell r="L127">
            <v>187845</v>
          </cell>
          <cell r="M127">
            <v>16906050</v>
          </cell>
          <cell r="N127" t="str">
            <v>Thanh chứa kháng sinh Ampicillin/sulbactam</v>
          </cell>
          <cell r="O127" t="str">
            <v>ETEST Ampicillin/sulbactam (2/1); 412251</v>
          </cell>
          <cell r="P127" t="str">
            <v>IB2500037648</v>
          </cell>
          <cell r="Q127" t="str">
            <v>KQ2500037648_2503050802</v>
          </cell>
          <cell r="R127" t="str">
            <v>05/3/2025</v>
          </cell>
          <cell r="S127" t="str">
            <v>Bệnh viện đa khoa tỉnh Hải Dương</v>
          </cell>
          <cell r="T127" t="str">
            <v>12 tháng</v>
          </cell>
          <cell r="U127" t="str">
            <v xml:space="preserve">CÔNG TY TNHH DEKA </v>
          </cell>
          <cell r="V127" t="str">
            <v>IB2500037648; QĐTT số: KQ2500037648_2503050802; 05/3/2025; Bệnh viện đa khoa tỉnh Hải Dương; 12 tháng</v>
          </cell>
        </row>
        <row r="128">
          <cell r="B128">
            <v>123</v>
          </cell>
          <cell r="C128" t="str">
            <v>Nitrofurantion 300µg</v>
          </cell>
          <cell r="D128" t="str">
            <v>Thử nghiệm kháng sinh đồ. Khoanh giấy được in một mã nhận dạng thích hợp dạng chữ hoặc số và được tẩm một lượng kháng sinh chính xác
 Đạt tiêu chuẩn ISO 13485 hoặc tương đương</v>
          </cell>
          <cell r="E128" t="str">
            <v>Hộp/5 x 50 khoanh</v>
          </cell>
          <cell r="F128" t="str">
            <v>Khoanh</v>
          </cell>
          <cell r="J128">
            <v>250</v>
          </cell>
          <cell r="K128">
            <v>250</v>
          </cell>
          <cell r="L128">
            <v>2120</v>
          </cell>
          <cell r="M128">
            <v>530000</v>
          </cell>
          <cell r="N128" t="str">
            <v>Nitrofurantoin 300µg</v>
          </cell>
          <cell r="O128" t="str">
            <v>NITROFURANTOIN/CT0036B</v>
          </cell>
          <cell r="P128" t="str">
            <v>IB2400553079</v>
          </cell>
          <cell r="Q128" t="str">
            <v>KQ2400553079_2501231043</v>
          </cell>
          <cell r="R128" t="str">
            <v>23/01/2025</v>
          </cell>
          <cell r="S128" t="str">
            <v>Bệnh viện Thanh Nhàn</v>
          </cell>
          <cell r="T128" t="str">
            <v>365 ngày</v>
          </cell>
          <cell r="U128" t="str">
            <v>CÔNG TY TNHH THIẾT BỊ KHOA HỌC VIỆT ANH</v>
          </cell>
          <cell r="V128" t="str">
            <v>IB2400553079; QĐTT số: KQ2400553079_2501231043; 23/01/2025; Bệnh viện Thanh Nhàn; 365 ngày</v>
          </cell>
        </row>
        <row r="129">
          <cell r="B129">
            <v>124</v>
          </cell>
          <cell r="C129" t="str">
            <v>Môi trường sinh màu dùng cho phân lập và phân biệt liên cầu nhóm B</v>
          </cell>
          <cell r="D129" t="str">
            <v>Đĩa thạch dùng sẵn chứa môi trường sinh màu được sử dụng để phân lập và phân biệt Streptococcus nhóm B. Đĩa 90mm. Bao gói bằng màng bán thấm Cellophane.
 Thành phần: Peptone và nấm men, muối, hỗn hợp tạo màu, hỗn hợp yếu tố tăng trưởng, hỗn hợp yếu tố chọn lọc, Agar, ; pH: 7.3±0.2.
 Đóng gói: ≥10 đĩa/Hộp</v>
          </cell>
          <cell r="E129" t="str">
            <v>Hộp 10 đĩa</v>
          </cell>
          <cell r="F129" t="str">
            <v>Đĩa</v>
          </cell>
          <cell r="I129">
            <v>10</v>
          </cell>
          <cell r="J129">
            <v>90</v>
          </cell>
          <cell r="K129">
            <v>90</v>
          </cell>
          <cell r="L129">
            <v>40200</v>
          </cell>
          <cell r="M129">
            <v>3618000</v>
          </cell>
          <cell r="O129" t="str">
            <v>MELAB Strep B Selective Medium Set + Antibiotics; PT951816</v>
          </cell>
          <cell r="U129" t="str">
            <v>Công ty TNHH DEKA</v>
          </cell>
          <cell r="V129" t="str">
            <v>Tham khảo</v>
          </cell>
        </row>
        <row r="130">
          <cell r="B130">
            <v>125</v>
          </cell>
          <cell r="C130" t="str">
            <v>Môi trường canh thang bổ sung kháng sinh dùng cho tăng sinh chọn lọc liên cầu nhóm B</v>
          </cell>
          <cell r="D130" t="str">
            <v>Ống nhựa chứa ≥5ml môi trường dạng lỏng có kháng sinh dùng để tăng sinh chọn lọc cho liên cầu, đặc biệt là liên cầu nhóm B (GBS)
 Thành phần: Infusion from 450 g fat-free minced meat, Tryptone, Glucose, Sodium bicarbonate, Sodium chloride, Disodium phosphate, Nalidixic acid, Colistin sulfate, pH: 7.8±0.2 ở 25°C
 Đóng gói: hộp ≥10 ống</v>
          </cell>
          <cell r="E130" t="str">
            <v>Hộp 10 ống</v>
          </cell>
          <cell r="F130" t="str">
            <v>Ống</v>
          </cell>
          <cell r="I130">
            <v>10</v>
          </cell>
          <cell r="J130">
            <v>90</v>
          </cell>
          <cell r="K130">
            <v>90</v>
          </cell>
          <cell r="L130">
            <v>14595</v>
          </cell>
          <cell r="M130">
            <v>1313550</v>
          </cell>
          <cell r="N130" t="str">
            <v>Môi trường tăng sinh liên cầu nhóm B</v>
          </cell>
          <cell r="O130" t="str">
            <v>MELAB Todd Hewitt Broth; T510729</v>
          </cell>
          <cell r="P130" t="str">
            <v>IB2400475979</v>
          </cell>
          <cell r="Q130" t="str">
            <v>140/QĐ-BVSN</v>
          </cell>
          <cell r="R130" t="str">
            <v>12/02/2025</v>
          </cell>
          <cell r="S130" t="str">
            <v>Bệnh viện Chuyên khoa Sản - Nhi tỉnh Sóc Trăng</v>
          </cell>
          <cell r="T130" t="str">
            <v>12 tháng</v>
          </cell>
          <cell r="U130" t="str">
            <v>Công ty TNHH LAVICOM</v>
          </cell>
          <cell r="V130" t="str">
            <v>IB2400475979; QĐTT số: 140/QĐ-BVSN; 12/02/2025; Bệnh viện Chuyên khoa Sản - Nhi tỉnh Sóc Trăng; 12 tháng</v>
          </cell>
        </row>
        <row r="131">
          <cell r="B131">
            <v>126</v>
          </cell>
          <cell r="C131" t="str">
            <v>Máu cừu vô trùng</v>
          </cell>
          <cell r="D131" t="str">
            <v>Máu cừu tươi, vô trùng. Không chứa cục máu đông. Được kiểm soát chất lượng đạt yêu cầu về vô trùng. Hiệu năng đạt yêu cầu tương ứng các môi trường sử dụng máu.</v>
          </cell>
          <cell r="E131" t="str">
            <v>100ml/ Lọ</v>
          </cell>
          <cell r="F131" t="str">
            <v>ml</v>
          </cell>
          <cell r="J131">
            <v>10000</v>
          </cell>
          <cell r="K131">
            <v>10000</v>
          </cell>
          <cell r="L131">
            <v>6000</v>
          </cell>
          <cell r="M131">
            <v>60000000</v>
          </cell>
          <cell r="N131" t="str">
            <v>Máu cừu vô trùng</v>
          </cell>
          <cell r="O131" t="str">
            <v xml:space="preserve">AgarCult Defibrinated sheep blood - máu cừu </v>
          </cell>
          <cell r="P131" t="str">
            <v>IB2500050445</v>
          </cell>
          <cell r="Q131" t="str">
            <v xml:space="preserve"> KQ2500050445_2503181509</v>
          </cell>
          <cell r="R131" t="str">
            <v>18/3/2025</v>
          </cell>
          <cell r="S131" t="str">
            <v>Bệnh viện đa khoa tỉnh Bắc Giang</v>
          </cell>
          <cell r="T131" t="str">
            <v>365 ngày</v>
          </cell>
          <cell r="U131" t="str">
            <v>Công ty TNHH Thương mại Dịch vụ Alphachem</v>
          </cell>
          <cell r="V131" t="str">
            <v>IB2500050445; QĐTT số:  KQ2500050445_2503181509; 18/3/2025; Bệnh viện đa khoa tỉnh Bắc Giang; 365 ngày</v>
          </cell>
        </row>
        <row r="132">
          <cell r="B132">
            <v>127</v>
          </cell>
          <cell r="C132" t="str">
            <v>Etest Ofloxacin</v>
          </cell>
          <cell r="D132" t="str">
            <v>Thử nghiệm kháng sinh đồ định lượng. Thanh nhựa mỏng hoặc dải giấy được ngâm tẩm với gradinet nồng độ xác định trước của kháng sinh Ofloxacin</v>
          </cell>
          <cell r="E132" t="str">
            <v>Hộp 30 thanh</v>
          </cell>
          <cell r="F132" t="str">
            <v>Thanh</v>
          </cell>
          <cell r="J132">
            <v>30</v>
          </cell>
          <cell r="K132">
            <v>30</v>
          </cell>
          <cell r="L132">
            <v>235445</v>
          </cell>
          <cell r="M132">
            <v>7063350</v>
          </cell>
          <cell r="O132" t="str">
            <v>Etest Ofloxacin OF 0.002 -32 µg/mL; 412430</v>
          </cell>
          <cell r="V132" t="str">
            <v>Tham khảo giá</v>
          </cell>
        </row>
        <row r="133">
          <cell r="B133">
            <v>128</v>
          </cell>
          <cell r="C133" t="str">
            <v>Etest Amoxicillin/clavulanic acid (2/1)</v>
          </cell>
          <cell r="D133" t="str">
            <v>Thử nghiệm kháng sinh đồ định lượng. Thanh nhựa mỏng hoặc dải giấy được ngâm tẩm với gradinet nồng độ xác định trước của kháng sinh Amoxicillin/clavulanic</v>
          </cell>
          <cell r="E133" t="str">
            <v>Hộp 30 thanh</v>
          </cell>
          <cell r="F133" t="str">
            <v>Thanh</v>
          </cell>
          <cell r="J133">
            <v>60</v>
          </cell>
          <cell r="K133">
            <v>60</v>
          </cell>
          <cell r="L133">
            <v>180180</v>
          </cell>
          <cell r="M133">
            <v>10810800</v>
          </cell>
          <cell r="N133" t="str">
            <v>Thanh chứa kháng sinh Amoxicillin/clavulanic</v>
          </cell>
          <cell r="O133" t="str">
            <v>ETEST Amoxicillin/clavulanic acid (2/1); 412241</v>
          </cell>
          <cell r="P133" t="str">
            <v>IB2500037648</v>
          </cell>
          <cell r="Q133" t="str">
            <v>KQ2500037648_2503050802</v>
          </cell>
          <cell r="R133" t="str">
            <v>05/03/2025</v>
          </cell>
          <cell r="S133" t="str">
            <v>Bệnh viện đa khoa tỉnh Hải Dương</v>
          </cell>
          <cell r="T133" t="str">
            <v>12 tháng</v>
          </cell>
          <cell r="U133" t="str">
            <v>Công ty TNHH DEKA</v>
          </cell>
          <cell r="V133" t="str">
            <v>IB2500037648; QĐTT số: KQ2500037648_2503050802; 05/03/2025; Bệnh viện đa khoa tỉnh Hải Dương; 12 tháng</v>
          </cell>
        </row>
        <row r="134">
          <cell r="B134">
            <v>129</v>
          </cell>
          <cell r="C134" t="str">
            <v>Dung dịch rửa phản ứng</v>
          </cell>
          <cell r="D134" t="str">
            <v>1. Công dụng: sử dụng để rửa trong xét nghiệm HBcrAg
 2. Thành phần:
Chứa ≥342 mM NaCl trong dung dịch đệm Tris có chứa chất tẩy rửa.
Chất bảo quản: natri azid
 3. Tiêu chuẩn chất lượng: ISO 13485
 4. Quy cách đóng gói: ≥1000mL</v>
          </cell>
          <cell r="E134" t="str">
            <v>1000ml/ hộp</v>
          </cell>
          <cell r="F134" t="str">
            <v>ml</v>
          </cell>
          <cell r="J134">
            <v>10000</v>
          </cell>
          <cell r="K134">
            <v>10000</v>
          </cell>
          <cell r="L134">
            <v>2168</v>
          </cell>
          <cell r="M134">
            <v>21680000</v>
          </cell>
          <cell r="N134" t="str">
            <v>Dung dịch rửa miễn dịch dùng cho máy xét nghiệm</v>
          </cell>
          <cell r="O134" t="str">
            <v>Lumipulse G Wash Solution; 231173</v>
          </cell>
          <cell r="P134" t="str">
            <v>IB2500047377</v>
          </cell>
          <cell r="Q134" t="str">
            <v>KQ2500047377_2506111044</v>
          </cell>
          <cell r="R134" t="str">
            <v>11/6/2025</v>
          </cell>
          <cell r="S134" t="str">
            <v>Bệnh viện Đại học Y Dược Thành phố Hồ Chí Minh</v>
          </cell>
          <cell r="T134" t="str">
            <v>19 tháng</v>
          </cell>
          <cell r="U134" t="str">
            <v>Công ty TNHH Vietmed Hồ Chí Minh</v>
          </cell>
          <cell r="V134" t="str">
            <v>IB2500047377; QĐTT số: KQ2500047377_2506111044; 11/6/2025; Bệnh viện Đại học Y Dược Thành phố Hồ Chí Minh; 19 tháng</v>
          </cell>
        </row>
        <row r="135">
          <cell r="B135">
            <v>130</v>
          </cell>
          <cell r="C135" t="str">
            <v xml:space="preserve">Dung dịch rửa điện cực </v>
          </cell>
          <cell r="D135" t="str">
            <v>Để làm sạch điện cực trên máy phân tích miễn dịch. Thành phần: dung dịch natri hydroxide, dung dịch natri hypochlorite, phụ gia.
Hộp ≥ 5x100ml</v>
          </cell>
          <cell r="E135" t="str">
            <v>5 x 100 ml</v>
          </cell>
          <cell r="F135" t="str">
            <v>Hộp</v>
          </cell>
          <cell r="J135">
            <v>2</v>
          </cell>
          <cell r="K135">
            <v>2</v>
          </cell>
          <cell r="L135">
            <v>1630535</v>
          </cell>
          <cell r="M135">
            <v>3261070</v>
          </cell>
          <cell r="N135" t="str">
            <v>Dung dịch rửa điện cực</v>
          </cell>
          <cell r="O135" t="str">
            <v>ISE Cleaning Solution / Elecsys SysClean; 11298500316</v>
          </cell>
          <cell r="P135" t="str">
            <v>IB2400465997</v>
          </cell>
          <cell r="Q135" t="str">
            <v>743/QĐ-BVQY103</v>
          </cell>
          <cell r="R135" t="str">
            <v>28/02/2025</v>
          </cell>
          <cell r="S135" t="str">
            <v>Bệnh viện Quân y 103</v>
          </cell>
          <cell r="T135" t="str">
            <v>365 ngày</v>
          </cell>
          <cell r="U135" t="str">
            <v>Công ty cổ phần thiết bị y tế Thành An</v>
          </cell>
          <cell r="V135" t="str">
            <v>IB2400465997; QĐTT số: 743/QĐ-BVQY103; 28/02/2025; Bệnh viện Quân y 103; 365 ngày</v>
          </cell>
        </row>
        <row r="136">
          <cell r="B136">
            <v>131</v>
          </cell>
          <cell r="C136" t="str">
            <v>Dung dịch pha loãng mẫu bệnh phẩm</v>
          </cell>
          <cell r="D136" t="str">
            <v>1. Công dụng: Dùng để pha loãng mẫu trên Hệ thống miễn dịch xét nghiệm HBcrAg 
 2. Thành Phần: Chứa ≥0,15 M NaCl trong dung dịch đệm Tris có protein (bò) và chất ổn định hóa học. Chất bảo quản: natri azid.
 3. Tiêu chuẩn chất lượng: ISO 13485
 4. Tiêu chuẩn đóng gói: ≥ 4 x ≥ 300mL</v>
          </cell>
          <cell r="E136" t="str">
            <v>4*300 ml/hộp</v>
          </cell>
          <cell r="F136" t="str">
            <v>ml</v>
          </cell>
          <cell r="J136">
            <v>2400</v>
          </cell>
          <cell r="K136">
            <v>2400</v>
          </cell>
          <cell r="L136">
            <v>6431</v>
          </cell>
          <cell r="M136">
            <v>15434400</v>
          </cell>
          <cell r="N136" t="str">
            <v>Dung dịch pha loãng mẫu bệnh phẩm dùng cho máy xét nghiệm</v>
          </cell>
          <cell r="O136" t="str">
            <v>Lumipulse G Specimen Diluent 1; 292617</v>
          </cell>
          <cell r="P136" t="str">
            <v>IB2500047377</v>
          </cell>
          <cell r="Q136" t="str">
            <v>KQ2500047377_2506111044</v>
          </cell>
          <cell r="R136" t="str">
            <v>11/6/2025</v>
          </cell>
          <cell r="S136" t="str">
            <v>Bệnh viện Đại học Y Dược Thành phố Hồ Chí Minh</v>
          </cell>
          <cell r="T136" t="str">
            <v>19 tháng</v>
          </cell>
          <cell r="U136" t="str">
            <v>Công ty TNHH Vietmed Hồ Chí Minh</v>
          </cell>
          <cell r="V136" t="str">
            <v>IB2500047377; QĐTT số: KQ2500047377_2506111044; 11/6/2025; Bệnh viện Đại học Y Dược Thành phố Hồ Chí Minh; 19 tháng</v>
          </cell>
        </row>
        <row r="137">
          <cell r="B137">
            <v>132</v>
          </cell>
          <cell r="C137" t="str">
            <v>Cartridges trống</v>
          </cell>
          <cell r="D137" t="str">
            <v>1. Công dụng: Sử dụng để pha loãng mẫu khi vượt ngưỡng đo, và cho kiểm tra Substrate blank và chất lượng nước dùng cho hệ thống xét nghiệm HBcrAg.
 2. Thành phần: polypropylene.
 3. Tiêu chuẩn chất lượng: ISO 13485
 4. Tiêu chuẩn đóng gói: ≥3x14 cartridges</v>
          </cell>
          <cell r="E137" t="str">
            <v>3x14 test/ hộp</v>
          </cell>
          <cell r="F137" t="str">
            <v>Hộp</v>
          </cell>
          <cell r="J137">
            <v>300</v>
          </cell>
          <cell r="K137">
            <v>300</v>
          </cell>
          <cell r="L137">
            <v>43000</v>
          </cell>
          <cell r="M137">
            <v>12900000</v>
          </cell>
          <cell r="N137" t="str">
            <v>Cóng (cu-vét) pha loãng</v>
          </cell>
          <cell r="O137" t="str">
            <v>Lumipulse G Dilution Cartridges; 230466</v>
          </cell>
          <cell r="P137" t="str">
            <v>IB2500097942</v>
          </cell>
          <cell r="Q137" t="str">
            <v>KQ2500097942_2505141419</v>
          </cell>
          <cell r="R137" t="str">
            <v>14/5/2025</v>
          </cell>
          <cell r="S137" t="str">
            <v>Bệnh viện ĐK tỉnh Hà Nam</v>
          </cell>
          <cell r="T137" t="str">
            <v>24 tháng</v>
          </cell>
          <cell r="U137" t="str">
            <v>Công ty TNHH Thiết bị và công nghệ y tế Việt Nam</v>
          </cell>
          <cell r="V137" t="str">
            <v>IB2500097942; QĐTT số: KQ2500097942_2505141419; 14/5/2025; Bệnh viện ĐK tỉnh Hà Nam; 24 tháng</v>
          </cell>
        </row>
        <row r="138">
          <cell r="B138">
            <v>133</v>
          </cell>
          <cell r="C138" t="str">
            <v>Thuốc thử chẩn đoán để định tính ASO</v>
          </cell>
          <cell r="D138" t="str">
            <v>Sinh phẩm bao gồm cả thuốc thử và chất chuẩn. Dùng để phát hiện kháng thể Anti-Streptolysin O có trong máu của người bệnh</v>
          </cell>
          <cell r="E138" t="str">
            <v>100 Test/ Hộp</v>
          </cell>
          <cell r="F138" t="str">
            <v>Test</v>
          </cell>
          <cell r="J138">
            <v>1400</v>
          </cell>
          <cell r="K138">
            <v>1400</v>
          </cell>
          <cell r="L138">
            <v>3000</v>
          </cell>
          <cell r="M138">
            <v>4200000</v>
          </cell>
          <cell r="N138" t="str">
            <v>ASO test nhanh/ ASO latex</v>
          </cell>
          <cell r="O138" t="str">
            <v>ASO Latex</v>
          </cell>
          <cell r="P138" t="str">
            <v>IB2400160524</v>
          </cell>
          <cell r="Q138" t="str">
            <v>2472/QĐ-BV</v>
          </cell>
          <cell r="R138" t="str">
            <v>09/9/2024</v>
          </cell>
          <cell r="S138" t="str">
            <v>Bệnh viện 30/4</v>
          </cell>
          <cell r="T138" t="str">
            <v>365 ngày</v>
          </cell>
          <cell r="U138" t="str">
            <v>Công ty TNHH Thương mại dịch vụ và Trang thiết bị y tế Phú An</v>
          </cell>
          <cell r="V138" t="str">
            <v>IB2400160524; QĐTT số: 2472/QĐ-BV; 09/9/2024; Bệnh viện 30/4; 365 ngày</v>
          </cell>
        </row>
        <row r="139">
          <cell r="B139">
            <v>134</v>
          </cell>
          <cell r="C139" t="str">
            <v>Test nhanh chẩn đoán viêm hô hấp (RSV)</v>
          </cell>
          <cell r="D139" t="str">
            <v>- Phát hiện định tính kháng nguyên RSV có trong tăm bông tỵ hầu hoặc dịch rửa / dịch hút tỵ hầu từ bệnh nhân có triệu chứng nhiễm trùng đường hô hấp do vi rút.
- Thành phần bao gồm chứng âm, chứng dương'
- Độ nhạy: ≥92%; Độ đặc hiệu: ≥98% so với RT-PCR 
- Độ chính xác 100% đối với RSV A và RSV B
 - Giới hạn phát hiện: ≤1.78 x 10^4 TCID50/ml đối với RSV A và ≤1.35 x 10^3 TCID50/ml với RSV B. 
- Không có phản ứng gây nhiễu với Ibuprofen, Acetaminophen, Hemoglobin, Bilirubin, Ciprofloxacin, Promethazine 
- Dạng khay
- Tiêu chuẩn: ISO 13485</v>
          </cell>
          <cell r="E139" t="str">
            <v>20 test/ hộp</v>
          </cell>
          <cell r="F139" t="str">
            <v>Test</v>
          </cell>
          <cell r="J139">
            <v>500</v>
          </cell>
          <cell r="K139">
            <v>500</v>
          </cell>
          <cell r="L139">
            <v>75000</v>
          </cell>
          <cell r="M139">
            <v>37500000</v>
          </cell>
          <cell r="O139" t="str">
            <v>STANDARD™ Q RSV Ag Test</v>
          </cell>
          <cell r="P139" t="str">
            <v>IB2400446876</v>
          </cell>
          <cell r="Q139" t="str">
            <v>1645/QĐ-BVSN</v>
          </cell>
          <cell r="R139" t="str">
            <v>10/12/2024</v>
          </cell>
          <cell r="S139" t="str">
            <v>Bệnh viện Sản Nhi Ninh Bình</v>
          </cell>
          <cell r="T139" t="str">
            <v>12 tháng</v>
          </cell>
          <cell r="U139" t="str">
            <v>Công ty cổ phần y tế AMVGROUP</v>
          </cell>
          <cell r="V139" t="str">
            <v>IB2400446876; QĐTT số: 1645/QĐ-BVSN; 10/12/2024; Bệnh viện Sản Nhi Ninh Bình; 12 tháng</v>
          </cell>
        </row>
        <row r="140">
          <cell r="B140">
            <v>135</v>
          </cell>
          <cell r="C140" t="str">
            <v>Sinh phẩm phát hiện định tính yếu tố thấp RF</v>
          </cell>
          <cell r="D140" t="str">
            <v>Sinh phẩm phát hiện định tính yếu tố thấp Rheumatoid factor trong huyết thanh và hoặc huyết tương. Sinh phẩm bao gồm cả thuốc thử và chất chuẩn
Độ nhạy: ≥99%. Độ đặt hiệu: ≥99%. Giới hạn phát hiện ≥ 8IU/mL.
Thành phần: lọ Latex reagent, lọ chứng dương, lọ chứng âm, Glass slide, 100 Disposable stirrers.
Tiêu chuẩn chất lượng: ISO hoặc CFS hoặc tương đương</v>
          </cell>
          <cell r="E140" t="str">
            <v>100 test/ kit</v>
          </cell>
          <cell r="F140" t="str">
            <v>Test</v>
          </cell>
          <cell r="J140">
            <v>1800</v>
          </cell>
          <cell r="K140">
            <v>1800</v>
          </cell>
          <cell r="L140">
            <v>5900</v>
          </cell>
          <cell r="M140">
            <v>10620000</v>
          </cell>
          <cell r="N140" t="str">
            <v>Test RF DIRECT LATEX hoặc tương đương</v>
          </cell>
          <cell r="O140" t="str">
            <v xml:space="preserve">Latex FR / RF Direct Latex </v>
          </cell>
          <cell r="P140" t="str">
            <v>IB2300381998</v>
          </cell>
          <cell r="Q140" t="str">
            <v>923/QĐ-SYT</v>
          </cell>
          <cell r="R140" t="str">
            <v>13/8/2024</v>
          </cell>
          <cell r="S140" t="str">
            <v>Sở Y tế Đồng Nai</v>
          </cell>
          <cell r="T140" t="str">
            <v>24 tháng</v>
          </cell>
          <cell r="U140" t="str">
            <v>Công ty TNHH Công nghệ Quốc tế Phú Mỹ</v>
          </cell>
          <cell r="V140" t="str">
            <v>IB2300381998; QĐTT số: 923/QĐ-SYT; 13/8/2024; Sở Y tế Đồng Nai; 24 tháng</v>
          </cell>
        </row>
        <row r="141">
          <cell r="B141">
            <v>136</v>
          </cell>
          <cell r="C141" t="str">
            <v>Lọc CO2</v>
          </cell>
          <cell r="D141" t="str">
            <v>1. Công dụng: Sử dụng để ngăn chặn sự hư hỏng của dung dịch Substrate Solutionn trong xét nghiệm HBcrAg
 2. Thành phần: Ca(OH)2: 80-85%, NaOH:1-5%, KOH: 1-5%
 3. Tiêu chuẩn chất lượng: ISO 13485.
 4. Đóng gói: ≥6 x 2 ống</v>
          </cell>
          <cell r="E141" t="str">
            <v>6x2 ống/hộp</v>
          </cell>
          <cell r="F141" t="str">
            <v>Hộp</v>
          </cell>
          <cell r="J141">
            <v>600</v>
          </cell>
          <cell r="K141">
            <v>600</v>
          </cell>
          <cell r="L141">
            <v>199745</v>
          </cell>
          <cell r="M141">
            <v>119847000</v>
          </cell>
          <cell r="N141" t="str">
            <v>Ống lọc CO2  dùng cho máy xét nghiệm</v>
          </cell>
          <cell r="O141" t="str">
            <v>Soda lime for LUMIPULSE SYSTEM; 234440</v>
          </cell>
          <cell r="P141" t="str">
            <v>IB2500047377</v>
          </cell>
          <cell r="Q141" t="str">
            <v>KQ2500047377_2506111044</v>
          </cell>
          <cell r="R141" t="str">
            <v>11/6/2025</v>
          </cell>
          <cell r="S141" t="str">
            <v>Bệnh viện Đại học Y Dược Thành phố Hồ Chí Minh</v>
          </cell>
          <cell r="T141" t="str">
            <v>19 tháng</v>
          </cell>
          <cell r="U141" t="str">
            <v>Công ty TNHH Vietmed Hồ Chí Minh</v>
          </cell>
          <cell r="V141" t="str">
            <v>IB2500047377; QĐTT số: KQ2500047377_2506111044; 11/6/2025; Bệnh viện Đại học Y Dược Thành phố Hồ Chí Minh; 19 tháng</v>
          </cell>
        </row>
        <row r="142">
          <cell r="B142">
            <v>137</v>
          </cell>
          <cell r="C142" t="str">
            <v>Kit xét nghiệm Adeno virus</v>
          </cell>
          <cell r="D142" t="str">
            <v>Dễ dàng sử dụng
- Độ nhạy: ≥ 98%%,
- Độ đặc hiệu: ≥ 98%,
- Dạng khay, có vị trí ghi mã bệnh phẩm
- Nhiệt độ bảo quản: 2-30 độ C
- Tiêu chuẩn ISO, CE</v>
          </cell>
          <cell r="F142" t="str">
            <v>Test</v>
          </cell>
          <cell r="J142">
            <v>1000</v>
          </cell>
          <cell r="K142">
            <v>1000</v>
          </cell>
          <cell r="L142">
            <v>75000</v>
          </cell>
          <cell r="M142">
            <v>75000000</v>
          </cell>
          <cell r="N142" t="str">
            <v>Khay thử xét nghiệm định tính Adenovirus và Rotavirus trong phân</v>
          </cell>
          <cell r="O142" t="str">
            <v>Adenovirus Rapid Test Kit; VMD25</v>
          </cell>
          <cell r="P142" t="str">
            <v>IB2500084377</v>
          </cell>
          <cell r="Q142" t="str">
            <v>KQ2500084377_2505051358</v>
          </cell>
          <cell r="R142" t="str">
            <v>05/05/2025</v>
          </cell>
          <cell r="S142" t="str">
            <v>Bệnh viện Đa khoa tỉnh Lạng Sơn</v>
          </cell>
          <cell r="T142" t="str">
            <v>180 ngày</v>
          </cell>
          <cell r="U142" t="str">
            <v>CÔNG TY CỔ PHẦN THIẾT BỊ Y TẾ THÀNH AN</v>
          </cell>
          <cell r="V142" t="str">
            <v>IB2500084377; QĐTT số: KQ2500084377_2505051358; 05/05/2025; Bệnh viện Đa khoa tỉnh Lạng Sơn; 180 ngày</v>
          </cell>
        </row>
        <row r="143">
          <cell r="B143">
            <v>138</v>
          </cell>
          <cell r="C143" t="str">
            <v>Khoanh Ceftazidime/Avibactam</v>
          </cell>
          <cell r="D143" t="str">
            <v>Thử nghiệm kháng sinh đồ, khoanh giấy được in một mã nhận dạng thích hợp dạng chữ hoặc số và được tẩm một lượng kháng sinh chính xác
 Đạt tiêu chuẩn ISO 13485 hoặc tương đương</v>
          </cell>
          <cell r="E143" t="str">
            <v>Hộp/5 x 50 khoanh</v>
          </cell>
          <cell r="F143" t="str">
            <v>Khoanh</v>
          </cell>
          <cell r="J143">
            <v>250</v>
          </cell>
          <cell r="K143">
            <v>250</v>
          </cell>
          <cell r="L143">
            <v>6420</v>
          </cell>
          <cell r="M143">
            <v>1605000</v>
          </cell>
          <cell r="N143" t="str">
            <v>Khoanh kháng sinh Ceftazidime+avibactam</v>
          </cell>
          <cell r="O143" t="str">
            <v>Ceftazidime / Avibactam /CT1947B</v>
          </cell>
          <cell r="P143" t="str">
            <v>IB2500053609</v>
          </cell>
          <cell r="Q143" t="str">
            <v>KQ2500053609_2504110829</v>
          </cell>
          <cell r="R143">
            <v>45759</v>
          </cell>
          <cell r="S143" t="str">
            <v>Bệnh viện Bưu Điện</v>
          </cell>
          <cell r="T143" t="str">
            <v>12 tháng</v>
          </cell>
          <cell r="U143" t="str">
            <v>CÔNG TY TNHH THIẾT BỊ KHOA HỌC VIỆT ANH</v>
          </cell>
          <cell r="V143" t="str">
            <v>IB2500053609; QĐTT số: KQ2500053609_2504110829; 45759; Bệnh viện Bưu Điện; 12 tháng</v>
          </cell>
        </row>
        <row r="144">
          <cell r="B144">
            <v>139</v>
          </cell>
          <cell r="C144" t="str">
            <v>Hóa chất xét nghiệm Rubella IgM</v>
          </cell>
          <cell r="D144" t="str">
            <v>Sử dụng cho xét nghiệm thuộc phương pháp miễn dịch điện hóa phát quang. Thành phần gồm:
- 1 chai:Vi hạt phủ Streptavidin ≥0.72 mg/mL; chất bảo quản.
- 1 chai: Kháng thể đơn dòng kháng IgM người đánh dấu biotin (chuột) ≥ 500 ng/mL, các hạt tương tự Rubella (RLP) khoảng ≥0.1 U/mL; đệm natri phosphate pH ≥7.7; chất bảo quản.
- 1 chai: Kháng thể kháng Rubella đánh dấu phức hợp ruthenium ≥ 400 ng/mL; đệm natri phosphate pH ≥7.7; chất bảo quản.</v>
          </cell>
          <cell r="E144" t="str">
            <v>100 test</v>
          </cell>
          <cell r="F144" t="str">
            <v>Test</v>
          </cell>
          <cell r="J144">
            <v>500</v>
          </cell>
          <cell r="K144">
            <v>500</v>
          </cell>
          <cell r="L144">
            <v>77097.83</v>
          </cell>
          <cell r="M144">
            <v>38548915</v>
          </cell>
          <cell r="N144" t="str">
            <v>Hóa chất xét nghiệm định tính kháng thể IgM kháng vi rút Rubella</v>
          </cell>
          <cell r="O144" t="str">
            <v>04618831190 Elecsys Rubella IgM</v>
          </cell>
          <cell r="P144" t="str">
            <v xml:space="preserve">
IB2500046819</v>
          </cell>
          <cell r="Q144" t="str">
            <v>KQ2500046819_2503271733</v>
          </cell>
          <cell r="R144" t="str">
            <v>27/3/2025</v>
          </cell>
          <cell r="S144" t="str">
            <v>Bệnh viện Phụ sản Hà Nội</v>
          </cell>
          <cell r="T144" t="str">
            <v>12 tháng</v>
          </cell>
          <cell r="U144" t="str">
            <v>Công ty cổ phần Thiết bị SISC Việt Nam</v>
          </cell>
          <cell r="V144" t="str">
            <v xml:space="preserve">
IB2500046819; QĐTT số: KQ2500046819_2503271733; 27/3/2025; Bệnh viện Phụ sản Hà Nội; 12 tháng</v>
          </cell>
        </row>
        <row r="145">
          <cell r="B145">
            <v>140</v>
          </cell>
          <cell r="C145" t="str">
            <v>Hóa chất xét nghiệm Rubella IgG</v>
          </cell>
          <cell r="D145" t="str">
            <v>Sử dụng cho xét nghiệm miễn dịch điện hóa phát quang. Thành phần gồm:
- 1 chai: Vi hạt phủ Streptavidin ≥0.72 mg/mL; chất bảo quản.
- 1 chai: Kháng thể đơn dòng kháng IgG người đánh dấu biotin (chuột), hạt tương tự Rubella (RLP), đệm phosphate, pH ≥6.8; chất bảo quản.
- 1 chai: Phân đoạn kháng thể đơn dòng kháng Rubella đánh dấu ruthenium, E1 tái tổ hợp đánh dấu biotin, E1 tái tổ hợp đánh dấu ruthenium, đệm phosphate, pH ≥6.8; chất bảo quản.</v>
          </cell>
          <cell r="E145" t="str">
            <v>100 test</v>
          </cell>
          <cell r="F145" t="str">
            <v>Test</v>
          </cell>
          <cell r="J145">
            <v>500</v>
          </cell>
          <cell r="K145">
            <v>500</v>
          </cell>
          <cell r="L145">
            <v>53846.1</v>
          </cell>
          <cell r="M145">
            <v>26923050</v>
          </cell>
          <cell r="N145" t="str">
            <v>Hóa chất xét nghiệm định lượng kháng thể IgG kháng vi rút Rubella</v>
          </cell>
          <cell r="O145" t="str">
            <v>04618793190 Elecsys Rubella IgG</v>
          </cell>
          <cell r="P145" t="str">
            <v xml:space="preserve">
IB2500046819</v>
          </cell>
          <cell r="Q145" t="str">
            <v>KQ2500046819_2503271733</v>
          </cell>
          <cell r="R145" t="str">
            <v>27/3/2025</v>
          </cell>
          <cell r="S145" t="str">
            <v>Bệnh viện Phụ sản Hà Nội</v>
          </cell>
          <cell r="T145" t="str">
            <v>12 tháng</v>
          </cell>
          <cell r="U145" t="str">
            <v>Công ty cổ phần Thiết bị SISC Việt Nam</v>
          </cell>
          <cell r="V145" t="str">
            <v xml:space="preserve">
IB2500046819; QĐTT số: KQ2500046819_2503271733; 27/3/2025; Bệnh viện Phụ sản Hà Nội; 12 tháng</v>
          </cell>
        </row>
        <row r="146">
          <cell r="B146">
            <v>141</v>
          </cell>
          <cell r="C146" t="str">
            <v>Hóa chất xét nghiệm HBcrAg</v>
          </cell>
          <cell r="D146" t="str">
            <v>Phát hiện định lượng kháng nguyên liên quan đến lõi vi rút Viêm gan B (HBcrAg) trong huyết tương hoặc huyết thanh người. Bộ thuốc thử gồm:
- HBcrAg Immunoreaction Cartridges
- HBcrAg Pretreatment Solution: Dạng lỏng ≥8mL
- HBcrAg Calibrators: Dạng lỏng,  2 nồng độ
Tiêu chuẩn chất lượng: ISO hoặc CE hoặc tương đương
Đóng gói kèm theo: 1 lọ ≥8ml dung dịch HBcrAg Pretreatment và hóa chất hiệu chuẩn ≥2 x 1.5mL</v>
          </cell>
          <cell r="E146" t="str">
            <v>3x14 test/hộp</v>
          </cell>
          <cell r="F146" t="str">
            <v>Test</v>
          </cell>
          <cell r="J146">
            <v>3000</v>
          </cell>
          <cell r="K146">
            <v>3000</v>
          </cell>
          <cell r="L146">
            <v>285357.14285714284</v>
          </cell>
          <cell r="M146">
            <v>856071428.57142854</v>
          </cell>
          <cell r="N146" t="str">
            <v>Hóa chất xét nghiệm HBcrAg</v>
          </cell>
          <cell r="O146" t="str">
            <v>Lumipulse G HBcrAg Immunoreaction Cartridges set; 294109</v>
          </cell>
          <cell r="P146" t="str">
            <v>IB2500107281</v>
          </cell>
          <cell r="Q146" t="str">
            <v>KQ2500107281_2505120936</v>
          </cell>
          <cell r="R146" t="str">
            <v>12/5/2025</v>
          </cell>
          <cell r="S146" t="str">
            <v>Bệnh viện Quân y 175</v>
          </cell>
          <cell r="T146" t="str">
            <v>730 ngày</v>
          </cell>
          <cell r="U146" t="str">
            <v>Công ty TNHH Thương mại và dịch vụ Lương Gia</v>
          </cell>
          <cell r="V146" t="str">
            <v>IB2500107281; QĐTT số: KQ2500107281_2505120936; 12/5/2025; Bệnh viện Quân y 175; 730 ngày</v>
          </cell>
        </row>
        <row r="147">
          <cell r="B147">
            <v>142</v>
          </cell>
          <cell r="C147" t="str">
            <v>Hóa chất kiểm chuẩn xét nghiệm HBcrAg</v>
          </cell>
          <cell r="D147" t="str">
            <v>1. Công dụng: Những chất đối chứng này được thiết kế để sử dụng như một chất đối chứng chất lượng đã thử nghiệm nhằm giám sát tính chính xác của các thủ thuật xét nghiệm phân tích kháng nguyên liên quan đến lõi vi rút viêm gan B (HBcrAg) 
 2. Thành phần: 2 nồng độ
 3. Tiêu chuẩn chất lượng: ISO 13485.
 4. Hộp ≥4 lọ x 1.5mL</v>
          </cell>
          <cell r="E147" t="str">
            <v>2x2x1,5 ml/hộp</v>
          </cell>
          <cell r="F147" t="str">
            <v>Hộp</v>
          </cell>
          <cell r="J147">
            <v>10</v>
          </cell>
          <cell r="K147">
            <v>10</v>
          </cell>
          <cell r="L147">
            <v>3876000</v>
          </cell>
          <cell r="M147">
            <v>38760000</v>
          </cell>
          <cell r="N147" t="str">
            <v>Hóa chất kiểm chuẩn xét nghiệm HBcrAg</v>
          </cell>
          <cell r="O147" t="str">
            <v>Lumipulse HBcrAg Controls; 298015</v>
          </cell>
          <cell r="P147" t="str">
            <v>IB2500107281</v>
          </cell>
          <cell r="Q147" t="str">
            <v>KQ2500107281_2505120936</v>
          </cell>
          <cell r="R147" t="str">
            <v>12/5/2025</v>
          </cell>
          <cell r="S147" t="str">
            <v>Bệnh viện Quân y 175</v>
          </cell>
          <cell r="T147" t="str">
            <v>730 ngày</v>
          </cell>
          <cell r="U147" t="str">
            <v>Công ty TNHH Thương mại và dịch vụ Lương Gia</v>
          </cell>
          <cell r="V147" t="str">
            <v>IB2500107281; QĐTT số: KQ2500107281_2505120936; 12/5/2025; Bệnh viện Quân y 175; 730 ngày</v>
          </cell>
        </row>
        <row r="148">
          <cell r="B148">
            <v>143</v>
          </cell>
          <cell r="C148" t="str">
            <v>ETEST Tobramycin</v>
          </cell>
          <cell r="D148" t="str">
            <v xml:space="preserve"> Thử nghiệm kháng sinh đồ định lượng. Thanh nhựa mỏng hoặc dải giấy được ngâm tẩm với gradinet nồng độ xác định trước của kháng sinh Tobramycin</v>
          </cell>
          <cell r="E148" t="str">
            <v>Hộp 30 thanh</v>
          </cell>
          <cell r="F148" t="str">
            <v>Thanh</v>
          </cell>
          <cell r="J148">
            <v>60</v>
          </cell>
          <cell r="K148">
            <v>60</v>
          </cell>
          <cell r="L148">
            <v>135450</v>
          </cell>
          <cell r="M148">
            <v>8127000</v>
          </cell>
          <cell r="N148" t="str">
            <v>Thanh chứa kháng sinh Tobramycin</v>
          </cell>
          <cell r="O148" t="str">
            <v>ETEST Tobramycin; 412479</v>
          </cell>
          <cell r="P148" t="str">
            <v>IB2500037648</v>
          </cell>
          <cell r="Q148" t="str">
            <v>KQ2500037648_2503050802</v>
          </cell>
          <cell r="R148" t="str">
            <v>05/03/2025</v>
          </cell>
          <cell r="S148" t="str">
            <v>Bệnh viện đa khoa tỉnh Hải Dương</v>
          </cell>
          <cell r="T148" t="str">
            <v>12 tháng</v>
          </cell>
          <cell r="U148" t="str">
            <v>Công ty TNHH DEKA</v>
          </cell>
          <cell r="V148" t="str">
            <v>IB2500037648; QĐTT số: KQ2500037648_2503050802; 05/03/2025; Bệnh viện đa khoa tỉnh Hải Dương; 12 tháng</v>
          </cell>
        </row>
        <row r="149">
          <cell r="B149">
            <v>144</v>
          </cell>
          <cell r="C149" t="str">
            <v>Etest Tigecycline</v>
          </cell>
          <cell r="D149" t="str">
            <v>Thử nghiệm kháng sinh đồ định lượng. Thanh nhựa mỏng hoặc dải giấy được ngâm tẩm với gradinet nồng độ xác định trước của kháng sinh Tigecycline</v>
          </cell>
          <cell r="E149" t="str">
            <v>Hộp 30 thanh</v>
          </cell>
          <cell r="F149" t="str">
            <v>Thanh</v>
          </cell>
          <cell r="J149">
            <v>60</v>
          </cell>
          <cell r="K149">
            <v>60</v>
          </cell>
          <cell r="L149">
            <v>125445</v>
          </cell>
          <cell r="M149">
            <v>7526700</v>
          </cell>
          <cell r="O149" t="str">
            <v>ETEST Tigecycline</v>
          </cell>
          <cell r="Q149" t="str">
            <v>4327/QĐ-BVQY103</v>
          </cell>
          <cell r="R149" t="str">
            <v>05/12/2023</v>
          </cell>
          <cell r="S149" t="str">
            <v>Bệnh viện Quân  y 103</v>
          </cell>
          <cell r="T149" t="str">
            <v>12 tháng</v>
          </cell>
          <cell r="V149" t="str">
            <v xml:space="preserve"> QĐTT số: 4327/QĐ-BVQY103; 05/12/2023; Bệnh viện Quân  y 103; 12 tháng (Đã hết hạn; tham khao)</v>
          </cell>
        </row>
        <row r="150">
          <cell r="B150">
            <v>145</v>
          </cell>
          <cell r="C150" t="str">
            <v>Etest Ticcacillin/Clavulanic acid</v>
          </cell>
          <cell r="D150" t="str">
            <v>Thử nghiệm kháng sinh đồ định lượng. Thanh nhựa mỏng hoặc dải giấy được ngâm tẩm với gradinet nồng độ xác định trước của kháng sinh Ticarcilin/ Clavulanic acid</v>
          </cell>
          <cell r="E150" t="str">
            <v>Hộp 30 thanh</v>
          </cell>
          <cell r="F150" t="str">
            <v>Thanh</v>
          </cell>
          <cell r="J150">
            <v>60</v>
          </cell>
          <cell r="K150">
            <v>60</v>
          </cell>
          <cell r="L150">
            <v>195300</v>
          </cell>
          <cell r="M150">
            <v>11718000</v>
          </cell>
          <cell r="N150" t="str">
            <v>Thanh tẩm kháng sinh Tic/Clav-Con2 TLC 256 xác định giá trị MIC</v>
          </cell>
          <cell r="O150" t="str">
            <v>ETEST Ticarcillin/clavulanic acid (2 µg/mL); 412473</v>
          </cell>
          <cell r="P150" t="str">
            <v>IB2400508304</v>
          </cell>
          <cell r="Q150" t="str">
            <v>260/QĐ-BVTWTN</v>
          </cell>
          <cell r="R150" t="str">
            <v>21/02/2025</v>
          </cell>
          <cell r="S150" t="str">
            <v>Bệnh viện Trung ương Thái Nguyên</v>
          </cell>
          <cell r="T150" t="str">
            <v>365 ngày</v>
          </cell>
          <cell r="U150" t="str">
            <v>CÔNG TY TNHH DEKA</v>
          </cell>
          <cell r="V150" t="str">
            <v>IB2400508304; QĐTT số: 260/QĐ-BVTWTN; 21/02/2025; Bệnh viện Trung ương Thái Nguyên; 365 ngày</v>
          </cell>
        </row>
        <row r="151">
          <cell r="B151">
            <v>146</v>
          </cell>
          <cell r="C151" t="str">
            <v>Etest Tetracycline</v>
          </cell>
          <cell r="D151" t="str">
            <v xml:space="preserve"> Thử nghiệm kháng sinh đồ định lượng. Thanh nhựa mỏng hoặc dải giấy được ngâm tẩm với gradinet nồng độ xác định trước của kháng sinh Tetracycline</v>
          </cell>
          <cell r="E151" t="str">
            <v>Hộp 30 thanh</v>
          </cell>
          <cell r="F151" t="str">
            <v>Thanh</v>
          </cell>
          <cell r="J151">
            <v>60</v>
          </cell>
          <cell r="K151">
            <v>60</v>
          </cell>
          <cell r="L151">
            <v>116333.33333333333</v>
          </cell>
          <cell r="M151">
            <v>6980000</v>
          </cell>
          <cell r="N151" t="str">
            <v xml:space="preserve">MIC Test Strip TETRACYCLINE TE 0.016-256
</v>
          </cell>
          <cell r="O151" t="str">
            <v>ETEST Tetracycline</v>
          </cell>
          <cell r="P151" t="str">
            <v>IB2300260903</v>
          </cell>
          <cell r="Q151" t="str">
            <v>180/QĐ-BV</v>
          </cell>
          <cell r="R151" t="str">
            <v>19/01/2024</v>
          </cell>
          <cell r="S151" t="str">
            <v>Bệnh viện ĐK tỉnh Phú Thọ</v>
          </cell>
          <cell r="T151" t="str">
            <v>730 ngày</v>
          </cell>
          <cell r="U151" t="str">
            <v>Công ty TNHH khoa học kỹ thuật VIETLAB</v>
          </cell>
          <cell r="V151" t="str">
            <v>IB2300260903; QĐTT số: 180/QĐ-BV; 19/01/2024; Bệnh viện ĐK tỉnh Phú Thọ; 730 ngày</v>
          </cell>
        </row>
        <row r="152">
          <cell r="B152">
            <v>147</v>
          </cell>
          <cell r="C152" t="str">
            <v>ETEST Spectinomycin</v>
          </cell>
          <cell r="D152" t="str">
            <v>Thử nghiệm kháng sinh đồ định lượng. Thanh nhựa mỏng hoặc dải giấy được ngâm tẩm với gradinet nồng độ xác định trước của kháng sinh Spectinomycin</v>
          </cell>
          <cell r="E152" t="str">
            <v>Hộp 30 thanh</v>
          </cell>
          <cell r="F152" t="str">
            <v>Thanh</v>
          </cell>
          <cell r="J152">
            <v>60</v>
          </cell>
          <cell r="K152">
            <v>60</v>
          </cell>
          <cell r="L152">
            <v>225050</v>
          </cell>
          <cell r="M152">
            <v>13503000</v>
          </cell>
          <cell r="N152" t="str">
            <v>ETEST Spectinomycin</v>
          </cell>
          <cell r="O152" t="str">
            <v>ETEST Spectinomycin; 412452</v>
          </cell>
          <cell r="P152" t="str">
            <v>IB2400179829</v>
          </cell>
          <cell r="Q152" t="str">
            <v>126/QĐ-BVDLTW</v>
          </cell>
          <cell r="R152" t="str">
            <v>16/01/2025</v>
          </cell>
          <cell r="S152" t="str">
            <v>Bệnh viện Da liễu Trung ương</v>
          </cell>
          <cell r="T152" t="str">
            <v>365 ngày</v>
          </cell>
          <cell r="U152" t="str">
            <v>Công ty TNHH DEKA</v>
          </cell>
          <cell r="V152" t="str">
            <v>IB2400179829; QĐTT số: 126/QĐ-BVDLTW; 16/01/2025; Bệnh viện Da liễu Trung ương; 365 ngày</v>
          </cell>
        </row>
        <row r="153">
          <cell r="B153">
            <v>148</v>
          </cell>
          <cell r="C153" t="str">
            <v>Etest Piperacillin/tazobactam</v>
          </cell>
          <cell r="D153" t="str">
            <v>Thử nghiệm kháng sinh đồ định lượng. Thanh nhựa mỏng hoặc dải giấy được ngâm tẩm với gradinet nồng độ xác định trước của kháng sinh Piperacillin và Tazobactam</v>
          </cell>
          <cell r="E153" t="str">
            <v>Hộp 30 thanh</v>
          </cell>
          <cell r="F153" t="str">
            <v>Thanh</v>
          </cell>
          <cell r="J153">
            <v>60</v>
          </cell>
          <cell r="K153">
            <v>60</v>
          </cell>
          <cell r="L153">
            <v>172200</v>
          </cell>
          <cell r="M153">
            <v>10332000</v>
          </cell>
          <cell r="N153" t="str">
            <v>Thanh tẩm kháng sinh Piperacillin/ Tazobactam xác định giá trị MIC</v>
          </cell>
          <cell r="O153" t="str">
            <v>ETEST Piperacillin/Tazobactam; 421166</v>
          </cell>
          <cell r="P153" t="str">
            <v>IB2500004789</v>
          </cell>
          <cell r="Q153" t="str">
            <v>KQ2500004789_2503311740</v>
          </cell>
          <cell r="R153" t="str">
            <v>31/03/2025</v>
          </cell>
          <cell r="S153" t="str">
            <v>Bệnh viện Phổi Trung ương</v>
          </cell>
          <cell r="T153" t="str">
            <v>12 tháng</v>
          </cell>
          <cell r="U153" t="str">
            <v>Công ty TNHH DEKA</v>
          </cell>
          <cell r="V153" t="str">
            <v>IB2500004789; QĐTT số: KQ2500004789_2503311740; 31/03/2025; Bệnh viện Phổi Trung ương; 12 tháng</v>
          </cell>
        </row>
        <row r="154">
          <cell r="B154">
            <v>149</v>
          </cell>
          <cell r="C154" t="str">
            <v>Etest Piperacillin</v>
          </cell>
          <cell r="D154" t="str">
            <v>Thử nghiệm kháng sinh đồ định lượng. Thanh nhựa mỏng hoặc dải giấy được ngâm tẩm với gradinet nồng độ xác định trước của kháng sinh Piperacilin</v>
          </cell>
          <cell r="E154" t="str">
            <v>Hộp 30 thanh</v>
          </cell>
          <cell r="F154" t="str">
            <v>Thanh</v>
          </cell>
          <cell r="J154">
            <v>60</v>
          </cell>
          <cell r="K154">
            <v>60</v>
          </cell>
          <cell r="L154">
            <v>141190</v>
          </cell>
          <cell r="M154">
            <v>8471400</v>
          </cell>
          <cell r="O154" t="str">
            <v>Etest Piperacillin PP 0.016 -256 μg/mL</v>
          </cell>
          <cell r="V154" t="str">
            <v>Tham khảo giá</v>
          </cell>
        </row>
        <row r="155">
          <cell r="B155">
            <v>150</v>
          </cell>
          <cell r="C155" t="str">
            <v>Etest Moxifloxacin</v>
          </cell>
          <cell r="D155" t="str">
            <v>Thử nghiệm kháng sinh đồ định lượng. Thanh nhựa mỏng hoặc dải giấy được ngâm tẩm với gradinet nồng độ xác định trước của kháng sinh Moxifloxacin</v>
          </cell>
          <cell r="E155" t="str">
            <v>Hộp 30 thanh</v>
          </cell>
          <cell r="F155" t="str">
            <v>Thanh</v>
          </cell>
          <cell r="J155">
            <v>60</v>
          </cell>
          <cell r="K155">
            <v>60</v>
          </cell>
          <cell r="L155">
            <v>130095</v>
          </cell>
          <cell r="M155">
            <v>7805700</v>
          </cell>
          <cell r="N155" t="str">
            <v>Etest Kháng sinh Moxifloxacin</v>
          </cell>
          <cell r="O155" t="str">
            <v>ETEST Moxifloxacin; 412411</v>
          </cell>
          <cell r="P155" t="str">
            <v>IB2400467307</v>
          </cell>
          <cell r="Q155" t="str">
            <v>1305/QĐ-BVT</v>
          </cell>
          <cell r="R155" t="str">
            <v>30/12/2024</v>
          </cell>
          <cell r="S155" t="str">
            <v>Bệnh viện Đa khoa tỉnh Lào Cai</v>
          </cell>
          <cell r="T155" t="str">
            <v>12 tháng</v>
          </cell>
          <cell r="U155" t="str">
            <v>CÔNG TY TNHH DEKA</v>
          </cell>
          <cell r="V155" t="str">
            <v>IB2400467307; QĐTT số: 1305/QĐ-BVT; 30/12/2024; Bệnh viện Đa khoa tỉnh Lào Cai; 12 tháng</v>
          </cell>
        </row>
        <row r="156">
          <cell r="B156">
            <v>151</v>
          </cell>
          <cell r="C156" t="str">
            <v>Etest Minoxyclin</v>
          </cell>
          <cell r="D156" t="str">
            <v>Thử nghiệm kháng sinh đồ định lượng. Thanh nhựa mỏng hoặc dải giấy được ngâm tẩm với gradinet nồng độ xác định trước của kháng sinh Minocycline</v>
          </cell>
          <cell r="E156" t="str">
            <v>Hộp 30 thanh</v>
          </cell>
          <cell r="F156" t="str">
            <v>Thanh</v>
          </cell>
          <cell r="J156">
            <v>60</v>
          </cell>
          <cell r="K156">
            <v>60</v>
          </cell>
          <cell r="L156">
            <v>138600</v>
          </cell>
          <cell r="M156">
            <v>8316000</v>
          </cell>
          <cell r="N156" t="str">
            <v>Thanh thử nghiệm độ nhạy kháng sinh Minocyclin</v>
          </cell>
          <cell r="O156" t="str">
            <v>ETEST Minocycline</v>
          </cell>
          <cell r="P156" t="str">
            <v>IB2500018214</v>
          </cell>
          <cell r="Q156" t="str">
            <v>KQ2500018214_2503292155</v>
          </cell>
          <cell r="R156" t="str">
            <v>31/3/2025</v>
          </cell>
          <cell r="S156" t="str">
            <v>Bệnh viện ĐK khu vực Phúc Yên</v>
          </cell>
          <cell r="T156" t="str">
            <v>18 tháng</v>
          </cell>
          <cell r="U156" t="str">
            <v xml:space="preserve">CÔNG TY TNHH DEKA </v>
          </cell>
          <cell r="V156" t="str">
            <v>IB2500018214; QĐTT số: KQ2500018214_2503292155; 31/3/2025; Bệnh viện ĐK khu vực Phúc Yên; 18 tháng</v>
          </cell>
        </row>
        <row r="157">
          <cell r="B157">
            <v>152</v>
          </cell>
          <cell r="C157" t="str">
            <v>ETEST Linezolid</v>
          </cell>
          <cell r="D157" t="str">
            <v>Thử nghiệm kháng sinh đồ, khoanh giấy được in một mã nhận dạng thích hợp dạng chữ hoặc số và được tẩm một lượng kháng sinh chính xác</v>
          </cell>
          <cell r="E157" t="str">
            <v>Hộp 30 thanh</v>
          </cell>
          <cell r="F157" t="str">
            <v>Thanh</v>
          </cell>
          <cell r="J157">
            <v>60</v>
          </cell>
          <cell r="K157">
            <v>60</v>
          </cell>
          <cell r="L157">
            <v>135800</v>
          </cell>
          <cell r="M157">
            <v>8148000</v>
          </cell>
          <cell r="N157" t="str">
            <v>Thanh tẩm kháng sinh Linezolid LZ 256 xác định giá trị MIC</v>
          </cell>
          <cell r="O157" t="str">
            <v>ETEST Linezolid</v>
          </cell>
          <cell r="P157" t="str">
            <v>IB2400508304</v>
          </cell>
          <cell r="Q157" t="str">
            <v>260/QĐ-BVTWTN</v>
          </cell>
          <cell r="R157" t="str">
            <v>21/02/2025</v>
          </cell>
          <cell r="S157" t="str">
            <v>Bệnh viện Trung ương Thái Nguyên</v>
          </cell>
          <cell r="T157" t="str">
            <v>365 ngày</v>
          </cell>
          <cell r="U157" t="str">
            <v xml:space="preserve">CÔNG TY TNHH DEKA </v>
          </cell>
          <cell r="V157" t="str">
            <v>IB2400508304; QĐTT số: 260/QĐ-BVTWTN; 21/02/2025; Bệnh viện Trung ương Thái Nguyên; 365 ngày</v>
          </cell>
        </row>
        <row r="158">
          <cell r="B158">
            <v>153</v>
          </cell>
          <cell r="C158" t="str">
            <v>Etest Levofloxacin</v>
          </cell>
          <cell r="D158" t="str">
            <v>Thử nghiệm kháng sinh đồ định lượng. Thanh nhựa mỏng hoặc dải giấy được ngâm tẩm với gradinet nồng độ xác định trước của kháng sinh Levofloxacin</v>
          </cell>
          <cell r="E158" t="str">
            <v>Hộp 30 thanh</v>
          </cell>
          <cell r="F158" t="str">
            <v>Thanh</v>
          </cell>
          <cell r="J158">
            <v>60</v>
          </cell>
          <cell r="K158">
            <v>60</v>
          </cell>
          <cell r="L158">
            <v>168700</v>
          </cell>
          <cell r="M158">
            <v>10122000</v>
          </cell>
          <cell r="N158" t="str">
            <v>Thanh tẩm kháng sinh Levofloxacin LE 32 xác định giá trị MIC</v>
          </cell>
          <cell r="O158" t="str">
            <v>ETEST Levofloxacin; 412393</v>
          </cell>
          <cell r="P158" t="str">
            <v>IB2400508304</v>
          </cell>
          <cell r="Q158" t="str">
            <v>260/QĐ-BVTWTN</v>
          </cell>
          <cell r="R158" t="str">
            <v>21/02/2025</v>
          </cell>
          <cell r="S158" t="str">
            <v>Bệnh viện Trung ương Thái Nguyên</v>
          </cell>
          <cell r="T158" t="str">
            <v>365 ngày</v>
          </cell>
          <cell r="U158" t="str">
            <v xml:space="preserve">CÔNG TY TNHH DEKA </v>
          </cell>
          <cell r="V158" t="str">
            <v>IB2400508304; QĐTT số: 260/QĐ-BVTWTN; 21/02/2025; Bệnh viện Trung ương Thái Nguyên; 365 ngày</v>
          </cell>
        </row>
        <row r="159">
          <cell r="B159">
            <v>154</v>
          </cell>
          <cell r="C159" t="str">
            <v>Etest Imipenem</v>
          </cell>
          <cell r="D159" t="str">
            <v>Thử nghiệm kháng sinh đồ định lượng. Thanh nhựa mỏng hoặc dải giấy được ngâm tẩm với gradinet nồng độ xác định trước của kháng sinh Imipenem</v>
          </cell>
          <cell r="E159" t="str">
            <v>Hộp 30 thanh</v>
          </cell>
          <cell r="F159" t="str">
            <v>Thanh</v>
          </cell>
          <cell r="J159">
            <v>120</v>
          </cell>
          <cell r="K159">
            <v>120</v>
          </cell>
          <cell r="L159">
            <v>124950</v>
          </cell>
          <cell r="M159">
            <v>14994000</v>
          </cell>
          <cell r="N159" t="str">
            <v>Thanh tẩm kháng sinh Imipenem IP 32 xác định giá trị MIC</v>
          </cell>
          <cell r="O159" t="str">
            <v>ETEST Imipenem; 412374</v>
          </cell>
          <cell r="P159" t="str">
            <v>IB2400508304</v>
          </cell>
          <cell r="Q159" t="str">
            <v>260/QĐ-BVTWTN</v>
          </cell>
          <cell r="R159" t="str">
            <v>21/02/2025</v>
          </cell>
          <cell r="S159" t="str">
            <v>Bệnh viện Trung ương Thái Nguyên</v>
          </cell>
          <cell r="T159" t="str">
            <v>365 ngày</v>
          </cell>
          <cell r="U159" t="str">
            <v>CÔNG TY TNHH DEKA</v>
          </cell>
          <cell r="V159" t="str">
            <v>IB2400508304; QĐTT số: 260/QĐ-BVTWTN; 21/02/2025; Bệnh viện Trung ương Thái Nguyên; 365 ngày</v>
          </cell>
        </row>
        <row r="160">
          <cell r="B160">
            <v>155</v>
          </cell>
          <cell r="C160" t="str">
            <v>Etest Gentamicin</v>
          </cell>
          <cell r="D160" t="str">
            <v>Thử nghiệm kháng sinh đồ định lượng. Thanh nhựa mỏng hoặc dải giấy được ngâm tẩm với gradinet nồng độ xác định trước của kháng sinh Gentamicin</v>
          </cell>
          <cell r="E160" t="str">
            <v>Hộp 30 thanh</v>
          </cell>
          <cell r="F160" t="str">
            <v>Thanh</v>
          </cell>
          <cell r="J160">
            <v>60</v>
          </cell>
          <cell r="K160">
            <v>60</v>
          </cell>
          <cell r="L160">
            <v>135800</v>
          </cell>
          <cell r="M160">
            <v>8148000</v>
          </cell>
          <cell r="N160" t="str">
            <v>Thanh tẩm kháng sinh Gentamycin GM 256 xác định giá trị MIC</v>
          </cell>
          <cell r="O160" t="str">
            <v>ETEST Gentamicin; 412368</v>
          </cell>
          <cell r="P160" t="str">
            <v>IB2400508304</v>
          </cell>
          <cell r="Q160" t="str">
            <v>260/QĐ-BVTWTN</v>
          </cell>
          <cell r="R160" t="str">
            <v>21/02/2025</v>
          </cell>
          <cell r="S160" t="str">
            <v>Bệnh viện Trung ương Thái Nguyên</v>
          </cell>
          <cell r="T160" t="str">
            <v>365 ngày</v>
          </cell>
          <cell r="U160" t="str">
            <v xml:space="preserve">CÔNG TY TNHH DEKA </v>
          </cell>
          <cell r="V160" t="str">
            <v>IB2400508304; QĐTT số: 260/QĐ-BVTWTN; 21/02/2025; Bệnh viện Trung ương Thái Nguyên; 365 ngày</v>
          </cell>
        </row>
        <row r="161">
          <cell r="B161">
            <v>156</v>
          </cell>
          <cell r="C161" t="str">
            <v>Etest Fosfomycin</v>
          </cell>
          <cell r="D161" t="str">
            <v>Thử nghiệm kháng sinh đồ định lượng. Thanh nhựa mỏng hoặc dải giấy được ngâm tẩm với gradinet nồng độ xác định trước của kháng sinh Fosfomycin</v>
          </cell>
          <cell r="E161" t="str">
            <v>Hộp 30 thanh</v>
          </cell>
          <cell r="F161" t="str">
            <v>Thanh</v>
          </cell>
          <cell r="J161">
            <v>60</v>
          </cell>
          <cell r="K161">
            <v>60</v>
          </cell>
          <cell r="L161">
            <v>125445</v>
          </cell>
          <cell r="M161">
            <v>7526700</v>
          </cell>
          <cell r="O161" t="str">
            <v xml:space="preserve">Fosfomycin FOS 0.064-1024 mg/L 30 MIC Test Strip
</v>
          </cell>
          <cell r="Q161" t="str">
            <v>4327/QĐ-BVQY103</v>
          </cell>
          <cell r="R161" t="str">
            <v>05/12/2023</v>
          </cell>
          <cell r="S161" t="str">
            <v>Bệnh viện Quân  y 103</v>
          </cell>
          <cell r="T161" t="str">
            <v>12 tháng</v>
          </cell>
          <cell r="V161" t="str">
            <v xml:space="preserve"> QĐTT số: 4327/QĐ-BVQY103; 05/12/2023; Bệnh viện Quân  y 103; 12 tháng (Đã hết hạn; tham khao)</v>
          </cell>
        </row>
        <row r="162">
          <cell r="B162">
            <v>157</v>
          </cell>
          <cell r="C162" t="str">
            <v>Etest Doripenem</v>
          </cell>
          <cell r="D162" t="str">
            <v>Thử nghiệm kháng sinh đồ định lượng. Thanh nhựa mỏng hoặc dải giấy được ngâm tẩm với gradinet nồng độ xác định trước của kháng sinh Doripenem</v>
          </cell>
          <cell r="E162" t="str">
            <v>Hộp 30 thanh</v>
          </cell>
          <cell r="F162" t="str">
            <v>Thanh</v>
          </cell>
          <cell r="J162">
            <v>60</v>
          </cell>
          <cell r="K162">
            <v>60</v>
          </cell>
          <cell r="L162">
            <v>186690</v>
          </cell>
          <cell r="M162">
            <v>11201400</v>
          </cell>
          <cell r="O162" t="str">
            <v>ETEST Doripenem</v>
          </cell>
          <cell r="V162" t="str">
            <v>Tham khảo giá</v>
          </cell>
        </row>
        <row r="163">
          <cell r="B163">
            <v>158</v>
          </cell>
          <cell r="C163" t="str">
            <v>Etest Ciprofloxacin</v>
          </cell>
          <cell r="D163" t="str">
            <v>Thử nghiệm kháng sinh đồ định lượng. Thanh nhựa mỏng hoặc dải giấy được ngâm tẩm với gradinet nồng độ xác định trước của kháng sinh Ciprofloxacin</v>
          </cell>
          <cell r="E163" t="str">
            <v>Hộp 30 thanh</v>
          </cell>
          <cell r="F163" t="str">
            <v>Thanh</v>
          </cell>
          <cell r="J163">
            <v>60</v>
          </cell>
          <cell r="K163">
            <v>60</v>
          </cell>
          <cell r="L163">
            <v>110250</v>
          </cell>
          <cell r="M163">
            <v>6615000</v>
          </cell>
          <cell r="N163" t="str">
            <v>Thanh thử nghiệm độ nhạy kháng sinh Ciprofloxacin</v>
          </cell>
          <cell r="O163" t="str">
            <v>ETEST Ciprofloxacin; 412311</v>
          </cell>
          <cell r="P163" t="str">
            <v>IB2400528631</v>
          </cell>
          <cell r="Q163" t="str">
            <v>202/QĐ-BVĐK</v>
          </cell>
          <cell r="R163" t="str">
            <v>18/3/2025</v>
          </cell>
          <cell r="S163" t="str">
            <v>Bệnh viện ĐK tỉnh Vĩnh Phúc</v>
          </cell>
          <cell r="T163" t="str">
            <v>12 tháng</v>
          </cell>
          <cell r="U163" t="str">
            <v xml:space="preserve">CÔNG TY TNHH DEKA </v>
          </cell>
          <cell r="V163" t="str">
            <v>IB2400528631; QĐTT số: 202/QĐ-BVĐK; 18/3/2025; Bệnh viện ĐK tỉnh Vĩnh Phúc; 12 tháng</v>
          </cell>
        </row>
        <row r="164">
          <cell r="B164">
            <v>159</v>
          </cell>
          <cell r="C164" t="str">
            <v>Etest Chloramphenicol</v>
          </cell>
          <cell r="D164" t="str">
            <v>Thử nghiệm kháng sinh đồ định lượng. Thanh nhựa mỏng hoặc dải giấy được ngâm tẩm với gradinet nồng độ xác định trước của kháng sinh Chloramphenicol</v>
          </cell>
          <cell r="E164" t="str">
            <v>Hộp 30 thanh</v>
          </cell>
          <cell r="F164" t="str">
            <v>Thanh</v>
          </cell>
          <cell r="J164">
            <v>60</v>
          </cell>
          <cell r="K164">
            <v>60</v>
          </cell>
          <cell r="L164">
            <v>135800</v>
          </cell>
          <cell r="M164">
            <v>8148000</v>
          </cell>
          <cell r="N164" t="str">
            <v>Thanh tẩm kháng sinh Chloramphenicol CL 256 xác định giá trị MIC</v>
          </cell>
          <cell r="O164" t="str">
            <v>ETEST Chloramphenicol; 412309</v>
          </cell>
          <cell r="P164" t="str">
            <v>IB2400508304</v>
          </cell>
          <cell r="Q164" t="str">
            <v>260/QĐ-BVTWTN</v>
          </cell>
          <cell r="R164" t="str">
            <v>21/02/2025</v>
          </cell>
          <cell r="S164" t="str">
            <v>Bệnh viện Trung ương Thái Nguyên</v>
          </cell>
          <cell r="T164" t="str">
            <v>365 ngày</v>
          </cell>
          <cell r="U164" t="str">
            <v xml:space="preserve">CÔNG TY TNHH DEKA </v>
          </cell>
          <cell r="V164" t="str">
            <v>IB2400508304; QĐTT số: 260/QĐ-BVTWTN; 21/02/2025; Bệnh viện Trung ương Thái Nguyên; 365 ngày</v>
          </cell>
        </row>
        <row r="165">
          <cell r="B165">
            <v>160</v>
          </cell>
          <cell r="C165" t="str">
            <v>Etest Cefuroxime</v>
          </cell>
          <cell r="D165" t="str">
            <v xml:space="preserve">Thử nghiệm kháng sinh đồ định lượng. Thanh nhựa mỏng hoặc dải giấy được ngâm tẩm với gradinet nồng độ xác định trước của kháng sinh Cefuroxime </v>
          </cell>
          <cell r="E165" t="str">
            <v>Hộp 30 thanh</v>
          </cell>
          <cell r="F165" t="str">
            <v>Thanh</v>
          </cell>
          <cell r="J165">
            <v>60</v>
          </cell>
          <cell r="K165">
            <v>60</v>
          </cell>
          <cell r="L165">
            <v>136500</v>
          </cell>
          <cell r="M165">
            <v>8190000</v>
          </cell>
          <cell r="N165" t="str">
            <v>Thanh thử nghiệm độ nhạy kháng sinh Cefuroxim</v>
          </cell>
          <cell r="O165" t="str">
            <v>ETEST Cefuroxime; 412305</v>
          </cell>
          <cell r="P165" t="str">
            <v>IB2500018214</v>
          </cell>
          <cell r="Q165" t="str">
            <v>KQ2500018214_2503292155</v>
          </cell>
          <cell r="R165" t="str">
            <v>31/3/2025</v>
          </cell>
          <cell r="S165" t="str">
            <v>Bệnh viện ĐK khu vực Phúc Yên</v>
          </cell>
          <cell r="T165" t="str">
            <v>18 tháng</v>
          </cell>
          <cell r="U165" t="str">
            <v xml:space="preserve">CÔNG TY TNHH DEKA </v>
          </cell>
          <cell r="V165" t="str">
            <v>IB2500018214; QĐTT số: KQ2500018214_2503292155; 31/3/2025; Bệnh viện ĐK khu vực Phúc Yên; 18 tháng</v>
          </cell>
        </row>
        <row r="166">
          <cell r="B166">
            <v>161</v>
          </cell>
          <cell r="C166" t="str">
            <v>Etest Ceftriaxone</v>
          </cell>
          <cell r="D166" t="str">
            <v>Thử nghiệm kháng sinh đồ định lượng. Thanh nhựa mỏng hoặc dải giấy được ngâm tẩm với gradinet nồng độ xác định trước của kháng sinh Ceftriaxone</v>
          </cell>
          <cell r="E166" t="str">
            <v>Hộp 30 thanh</v>
          </cell>
          <cell r="F166" t="str">
            <v>Thanh</v>
          </cell>
          <cell r="J166">
            <v>60</v>
          </cell>
          <cell r="K166">
            <v>60</v>
          </cell>
          <cell r="L166">
            <v>210000</v>
          </cell>
          <cell r="M166">
            <v>12600000</v>
          </cell>
          <cell r="O166" t="str">
            <v>ETEST Ceftriaxone; 412301</v>
          </cell>
          <cell r="P166" t="str">
            <v>IB2500005483</v>
          </cell>
          <cell r="Q166" t="str">
            <v>KQ2500005483_2503041838</v>
          </cell>
          <cell r="R166" t="str">
            <v>04/3/2025</v>
          </cell>
          <cell r="S166" t="str">
            <v>Bệnh viện ĐK tỉnh Yên Bái</v>
          </cell>
          <cell r="T166" t="str">
            <v>10 tháng</v>
          </cell>
          <cell r="U166" t="str">
            <v>Công ty Cổ phần y tế AMV Hoàng Liên</v>
          </cell>
          <cell r="V166" t="str">
            <v>IB2500005483; QĐTT số: KQ2500005483_2503041838; 04/3/2025; Bệnh viện ĐK tỉnh Yên Bái; 10 tháng</v>
          </cell>
        </row>
        <row r="167">
          <cell r="B167">
            <v>162</v>
          </cell>
          <cell r="C167" t="str">
            <v>Etest Ceftolozane/Tazobactam</v>
          </cell>
          <cell r="D167" t="str">
            <v>Thử nghiệm kháng sinh đồ định lượng. Thanh nhựa mỏng hoặc dải giấy được ngâm tẩm với gradinet nồng độ xác định trước của kháng sinh Ceftolozane và Tazobactam</v>
          </cell>
          <cell r="E167" t="str">
            <v>Hộp 30 thanh</v>
          </cell>
          <cell r="F167" t="str">
            <v>Thanh</v>
          </cell>
          <cell r="J167">
            <v>120</v>
          </cell>
          <cell r="K167">
            <v>120</v>
          </cell>
          <cell r="L167">
            <v>133290</v>
          </cell>
          <cell r="M167">
            <v>15994800</v>
          </cell>
          <cell r="O167" t="str">
            <v>MIC Test Strip Ceftolozane-tazobactam C/T 0.016/4 - 256/4; 92146</v>
          </cell>
          <cell r="P167" t="str">
            <v>IB2400491026</v>
          </cell>
          <cell r="Q167" t="str">
            <v>217/QĐ-BVNĐTP</v>
          </cell>
          <cell r="R167" t="str">
            <v>04/3/2025</v>
          </cell>
          <cell r="S167" t="str">
            <v>Bệnh viện Nhi đồng thành phố</v>
          </cell>
          <cell r="T167" t="str">
            <v>12 tháng</v>
          </cell>
          <cell r="U167" t="str">
            <v>Công ty TNHH khoa học kỹ thuật VIETLAB</v>
          </cell>
          <cell r="V167" t="str">
            <v>IB2400491026; QĐTT số: 217/QĐ-BVNĐTP; 04/3/2025; Bệnh viện Nhi đồng thành phố; 12 tháng</v>
          </cell>
        </row>
        <row r="168">
          <cell r="B168">
            <v>163</v>
          </cell>
          <cell r="C168" t="str">
            <v>Etest Cefepime</v>
          </cell>
          <cell r="D168" t="str">
            <v>Thử nghiệm kháng sinh đồ định lượng. Thanh nhựa mỏng hoặc dải giấy được ngâm tẩm với gradinet nồng độ xác định trước của kháng sinh Cefepime</v>
          </cell>
          <cell r="E168" t="str">
            <v>Hộp 30 thanh</v>
          </cell>
          <cell r="F168" t="str">
            <v>Thanh</v>
          </cell>
          <cell r="J168">
            <v>60</v>
          </cell>
          <cell r="K168">
            <v>60</v>
          </cell>
          <cell r="L168">
            <v>141190</v>
          </cell>
          <cell r="M168">
            <v>8471400</v>
          </cell>
          <cell r="O168" t="str">
            <v>Cefepime FEP 0.016-256mg/L 30 MIC Test Strip</v>
          </cell>
          <cell r="V168" t="str">
            <v>Tham khảo giá</v>
          </cell>
        </row>
        <row r="169">
          <cell r="B169">
            <v>164</v>
          </cell>
          <cell r="C169" t="str">
            <v>Etest Azithromycin</v>
          </cell>
          <cell r="D169" t="str">
            <v>Thử nghiệm kháng sinh đồ định lượng. Thanh nhựa mỏng hoặc dải giấy được ngâm tẩm với gradinet nồng độ xác định trước của kháng sinh Azithromycin</v>
          </cell>
          <cell r="E169" t="str">
            <v>Hộp 30 thanh</v>
          </cell>
          <cell r="F169" t="str">
            <v>Thanh</v>
          </cell>
          <cell r="J169">
            <v>60</v>
          </cell>
          <cell r="K169">
            <v>60</v>
          </cell>
          <cell r="L169">
            <v>176400</v>
          </cell>
          <cell r="M169">
            <v>10584000</v>
          </cell>
          <cell r="N169" t="str">
            <v>Thanh tẩm kháng sinh Azithromycin AZ 256 xác định giá trị MIC</v>
          </cell>
          <cell r="O169" t="str">
            <v>Etest Azithromycin; 412257</v>
          </cell>
          <cell r="P169" t="str">
            <v>IB2400508304</v>
          </cell>
          <cell r="Q169" t="str">
            <v>260/QĐ-BVTWTN</v>
          </cell>
          <cell r="R169" t="str">
            <v>21/02/2025</v>
          </cell>
          <cell r="S169" t="str">
            <v>Bệnh viện Trung ương Thái Nguyên</v>
          </cell>
          <cell r="T169" t="str">
            <v>365 ngày</v>
          </cell>
          <cell r="U169" t="str">
            <v xml:space="preserve">CÔNG TY TNHH DEKA </v>
          </cell>
          <cell r="V169" t="str">
            <v>IB2400508304; QĐTT số: 260/QĐ-BVTWTN; 21/02/2025; Bệnh viện Trung ương Thái Nguyên; 365 ngày</v>
          </cell>
        </row>
        <row r="170">
          <cell r="B170">
            <v>165</v>
          </cell>
          <cell r="C170" t="str">
            <v>Etest Amikacin</v>
          </cell>
          <cell r="D170" t="str">
            <v>Thử nghiệm kháng sinh đồ định lượng. Thanh nhựa mỏng hoặc dải giấy được ngâm tẩm với gradinet nồng độ xác định trước của kháng sinh Amikacin</v>
          </cell>
          <cell r="E170" t="str">
            <v>Hộp 30 thanh</v>
          </cell>
          <cell r="F170" t="str">
            <v>Thanh</v>
          </cell>
          <cell r="J170">
            <v>60</v>
          </cell>
          <cell r="K170">
            <v>60</v>
          </cell>
          <cell r="L170">
            <v>163800</v>
          </cell>
          <cell r="M170">
            <v>9828000</v>
          </cell>
          <cell r="N170" t="str">
            <v>Thanh thử nghiệm độ nhạy kháng sinh Amikacin</v>
          </cell>
          <cell r="O170" t="str">
            <v>ETEST Amikacin; 412219</v>
          </cell>
          <cell r="P170" t="str">
            <v>IB2500018214</v>
          </cell>
          <cell r="Q170" t="str">
            <v>KQ2500018214_2503292155</v>
          </cell>
          <cell r="R170" t="str">
            <v>31/3/2025</v>
          </cell>
          <cell r="S170" t="str">
            <v>Bệnh viện ĐK khu vực Phúc Yên</v>
          </cell>
          <cell r="T170" t="str">
            <v>18 tháng</v>
          </cell>
          <cell r="U170" t="str">
            <v xml:space="preserve">CÔNG TY TNHH DEKA </v>
          </cell>
          <cell r="V170" t="str">
            <v>IB2500018214; QĐTT số: KQ2500018214_2503292155; 31/3/2025; Bệnh viện ĐK khu vực Phúc Yên; 18 tháng</v>
          </cell>
        </row>
        <row r="171">
          <cell r="B171">
            <v>166</v>
          </cell>
          <cell r="C171" t="str">
            <v>Dung dịch cơ chất</v>
          </cell>
          <cell r="D171" t="str">
            <v>1. Công dụng: là một loại thuốc thử phổ biến được dùng cho phản ứng enzym trong xét nghiệm HBcrAg
 2. Thành phần: dạng lỏng
 Chứa ≥0.2 mg/mL AMPPD là một chất nền trong dung dịch đệm diethanolamine với chất ổn định hóa học. Chất bảo quản: natri azid
 3. Tiêu chuẩn chất lượng: ISO 13485
 4 Quy cách đóng gói: ≥6 x ≥100mL</v>
          </cell>
          <cell r="E171" t="str">
            <v>6x100 ml/ hộp</v>
          </cell>
          <cell r="F171" t="str">
            <v>ml</v>
          </cell>
          <cell r="J171">
            <v>6000</v>
          </cell>
          <cell r="K171">
            <v>6000</v>
          </cell>
          <cell r="L171">
            <v>40726</v>
          </cell>
          <cell r="M171">
            <v>244356000</v>
          </cell>
          <cell r="N171" t="str">
            <v>Dung dịch cơ chất dùng cho máy xét nghiệm</v>
          </cell>
          <cell r="O171" t="str">
            <v xml:space="preserve">Lumipulse G Substrate Solution; 292600 </v>
          </cell>
          <cell r="P171" t="str">
            <v>IB2500047377</v>
          </cell>
          <cell r="Q171" t="str">
            <v>KQ2500047377_2506111044</v>
          </cell>
          <cell r="R171" t="str">
            <v>11/6/2025</v>
          </cell>
          <cell r="S171" t="str">
            <v>Bệnh viện Đại học Y Dược Thành phố Hồ Chí Minh</v>
          </cell>
          <cell r="T171" t="str">
            <v>19 tháng</v>
          </cell>
          <cell r="U171" t="str">
            <v>Công ty TNHH Vietmed Hồ Chí Minh</v>
          </cell>
          <cell r="V171" t="str">
            <v>IB2500047377; QĐTT số: KQ2500047377_2506111044; 11/6/2025; Bệnh viện Đại học Y Dược Thành phố Hồ Chí Minh; 19 tháng</v>
          </cell>
        </row>
        <row r="172">
          <cell r="B172">
            <v>167</v>
          </cell>
          <cell r="C172" t="str">
            <v>Đầu côn hút mẫu bệnh phẩm</v>
          </cell>
          <cell r="D172" t="str">
            <v>1. Công dụng: Đầu côn hút mẫu bệnh phẩm dùng cho hệ thống xét nghiệm HBcrAg
 2. Tiêu chuẩn chất lượng: ISO 13485
 3. Đóng gói: 12x 96 cái</v>
          </cell>
          <cell r="E172" t="str">
            <v>96x12 khay/ hộp</v>
          </cell>
          <cell r="F172" t="str">
            <v>Hộp</v>
          </cell>
          <cell r="J172">
            <v>10</v>
          </cell>
          <cell r="K172">
            <v>10</v>
          </cell>
          <cell r="L172">
            <v>2150000</v>
          </cell>
          <cell r="M172">
            <v>21500000</v>
          </cell>
          <cell r="N172" t="str">
            <v>Đầu côn hút mẫu bệnh phẩm dùng cho hệ thống Lumipulse</v>
          </cell>
          <cell r="O172" t="str">
            <v>Sampling tips for LUMIPULSE SYSTEM; 304945</v>
          </cell>
          <cell r="P172" t="str">
            <v>IB2500033644</v>
          </cell>
          <cell r="Q172" t="str">
            <v>KQ2500033644_2504241803</v>
          </cell>
          <cell r="R172" t="str">
            <v>25/4/2025</v>
          </cell>
          <cell r="S172" t="str">
            <v>Bệnh viện TWQĐ108</v>
          </cell>
          <cell r="T172" t="str">
            <v>2 năm</v>
          </cell>
          <cell r="U172" t="str">
            <v>Công ty TNHH Thương mại kỹ thuật y tế Vạn Xuân</v>
          </cell>
          <cell r="V172" t="str">
            <v>IB2500033644; QĐTT số: KQ2500033644_2504241803; 25/4/2025; Bệnh viện TWQĐ108; 2 năm</v>
          </cell>
        </row>
        <row r="173">
          <cell r="B173">
            <v>168</v>
          </cell>
          <cell r="C173" t="str">
            <v>Cefotaxime + Clavulanic acid (30µg/10µg)</v>
          </cell>
          <cell r="D173" t="str">
            <v>Thử nghiệm kháng sinh đồ. Phát hiện Beta-lactamases phổ rộng ở Enterobacterales có chứa Cefotaxime 30µg và Clavulanic acid 10µg
 Đạt tiêu chuẩn ISO</v>
          </cell>
          <cell r="E173" t="str">
            <v>Hộp/5 x 50 khoanh</v>
          </cell>
          <cell r="F173" t="str">
            <v>Khoanh</v>
          </cell>
          <cell r="J173">
            <v>250</v>
          </cell>
          <cell r="K173">
            <v>250</v>
          </cell>
          <cell r="L173">
            <v>1960</v>
          </cell>
          <cell r="M173">
            <v>490000</v>
          </cell>
          <cell r="N173" t="str">
            <v>Đĩa kháng sinh cefotaxim-clavulanic acid 10 µg</v>
          </cell>
          <cell r="O173" t="str">
            <v xml:space="preserve">CEFOTAXIME+CLAVULANIC ACID CTL 40 μg; 9182 </v>
          </cell>
          <cell r="P173" t="str">
            <v>IB2400247821</v>
          </cell>
          <cell r="Q173" t="str">
            <v>618/QĐ-BVBNĐ</v>
          </cell>
          <cell r="R173" t="str">
            <v>23/01/2025</v>
          </cell>
          <cell r="S173" t="str">
            <v>BỆNH VIỆN BỆNH NHIỆT ĐỚI</v>
          </cell>
          <cell r="T173" t="str">
            <v>12 tháng</v>
          </cell>
          <cell r="U173" t="str">
            <v>Công ty TNHH khoa học kỹ thuật VIETLAB</v>
          </cell>
          <cell r="V173" t="str">
            <v>IB2400247821; QĐTT số: 618/QĐ-BVBNĐ; 23/01/2025; BỆNH VIỆN BỆNH NHIỆT ĐỚI; 12 tháng</v>
          </cell>
        </row>
        <row r="174">
          <cell r="B174">
            <v>169</v>
          </cell>
          <cell r="C174" t="str">
            <v>Bộ xét nghiệm ngưng kết phân biệt các loại liên cầu</v>
          </cell>
          <cell r="D174" t="str">
            <v>Thử nghiệm ngưng kết định tính sử dụng để phân biệt được các loại liên cầu. Sự ngưng kết của các hạt có thể nhìn thấy bằng mắt thường</v>
          </cell>
          <cell r="E174" t="str">
            <v>100 test/ kit</v>
          </cell>
          <cell r="F174" t="str">
            <v>Test</v>
          </cell>
          <cell r="J174">
            <v>100</v>
          </cell>
          <cell r="K174">
            <v>100</v>
          </cell>
          <cell r="L174">
            <v>7500</v>
          </cell>
          <cell r="M174">
            <v>750000</v>
          </cell>
          <cell r="N174" t="str">
            <v>Test nhanh phát hiện kháng thể kháng streptolysin O</v>
          </cell>
          <cell r="O174" t="str">
            <v>Latex ASLO / ASO Direct Latex; 99110</v>
          </cell>
          <cell r="P174" t="str">
            <v>IB2300381998</v>
          </cell>
          <cell r="Q174" t="str">
            <v>923/QĐ-SYT</v>
          </cell>
          <cell r="R174" t="str">
            <v>13/8/2024</v>
          </cell>
          <cell r="S174" t="str">
            <v>Sở Y tế Đồng Nai</v>
          </cell>
          <cell r="T174" t="str">
            <v>24 tháng</v>
          </cell>
          <cell r="U174" t="str">
            <v>Công ty TNHH Công nghệ Quốc tế Phú Mỹ</v>
          </cell>
          <cell r="V174" t="str">
            <v>IB2300381998; QĐTT số: 923/QĐ-SYT; 13/8/2024; Sở Y tế Đồng Nai; 24 tháng</v>
          </cell>
        </row>
        <row r="175">
          <cell r="B175">
            <v>170</v>
          </cell>
          <cell r="C175" t="str">
            <v>Môi trường canh thang thực hiện kháng nấm đồ</v>
          </cell>
          <cell r="D175" t="str">
            <v>Môi trường canh thang thực hiện kháng nấm đồ, xác định nồng độ ức chế tối thiểu của vi nấm với kháng sinh bằng phương pháp vi pha loãng.
Đạt tiêu chuẩn ISO 13485
Quy cách: Ống tối thiểu 10ml</v>
          </cell>
          <cell r="E175" t="str">
            <v>Hộp/100 ống x 11 ml</v>
          </cell>
          <cell r="F175" t="str">
            <v>ống</v>
          </cell>
          <cell r="J175">
            <v>100</v>
          </cell>
          <cell r="K175">
            <v>100</v>
          </cell>
          <cell r="L175">
            <v>15800</v>
          </cell>
          <cell r="M175">
            <v>1580000</v>
          </cell>
          <cell r="U175" t="str">
            <v>Cty TNHH TBKH Việt Anh</v>
          </cell>
          <cell r="V175" t="str">
            <v>Tham khảo giá</v>
          </cell>
        </row>
        <row r="176">
          <cell r="B176">
            <v>171</v>
          </cell>
          <cell r="C176" t="str">
            <v>Thuốc thử chẩn đoán xét nghiệm RPR carbon</v>
          </cell>
          <cell r="D176" t="str">
            <v>Buffer sodium/potassium phosphate 10 mM 
Choline chloride 10.0%
Lipids 0.12 %
Charcoal 0.02 %
EDTA 12.5 mM
Chứng dương: Huyết thanh của người, phản ứng chống lại các kháng nguyên Carbon RPR.
Chứng âm: huyết thanh động vật
Tiêu chuẩn chất lượng: ISO 9001, ISO 13485, CE, giấy phép lưu hành</v>
          </cell>
          <cell r="E176" t="str">
            <v>500 test/
hộp</v>
          </cell>
          <cell r="F176" t="str">
            <v>Test</v>
          </cell>
          <cell r="J176">
            <v>1000</v>
          </cell>
          <cell r="K176">
            <v>1000</v>
          </cell>
          <cell r="L176">
            <v>4500</v>
          </cell>
          <cell r="M176">
            <v>4500000</v>
          </cell>
          <cell r="O176" t="str">
            <v>RPR latex  H/100 test</v>
          </cell>
          <cell r="P176" t="str">
            <v>IB2500031817</v>
          </cell>
          <cell r="Q176" t="str">
            <v>KQ2500031817_2505141116</v>
          </cell>
          <cell r="R176" t="str">
            <v>14/5/2025</v>
          </cell>
          <cell r="S176" t="str">
            <v>Bệnh Viện Hữu Nghị Đa Khoa Nghệ An</v>
          </cell>
          <cell r="T176" t="str">
            <v>12 tháng</v>
          </cell>
          <cell r="U176" t="str">
            <v>Công ty TNHH Q-Alab Việt Nam</v>
          </cell>
          <cell r="V176" t="str">
            <v>IB2500031817; QĐTT số: KQ2500031817_2505141116; 14/5/2025; Bệnh Viện Hữu Nghị Đa Khoa Nghệ An; 12 tháng</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A8B0-90C7-4F19-B985-5F076BCE16B0}">
  <dimension ref="A1:AL345"/>
  <sheetViews>
    <sheetView view="pageBreakPreview" zoomScale="145" zoomScaleNormal="100" zoomScaleSheetLayoutView="145" workbookViewId="0">
      <pane xSplit="4" ySplit="6" topLeftCell="F338" activePane="bottomRight" state="frozen"/>
      <selection activeCell="AG6" sqref="AG6"/>
      <selection pane="topRight" activeCell="AG6" sqref="AG6"/>
      <selection pane="bottomLeft" activeCell="AG6" sqref="AG6"/>
      <selection pane="bottomRight" activeCell="C3" sqref="C3:X3"/>
    </sheetView>
  </sheetViews>
  <sheetFormatPr defaultRowHeight="11.25" x14ac:dyDescent="0.25"/>
  <cols>
    <col min="1" max="1" width="9.140625" style="1" hidden="1" customWidth="1"/>
    <col min="2" max="2" width="7.42578125" style="1" hidden="1" customWidth="1"/>
    <col min="3" max="3" width="4.7109375" style="3" customWidth="1"/>
    <col min="4" max="4" width="21.7109375" style="2" customWidth="1"/>
    <col min="5" max="5" width="14.42578125" style="68" hidden="1" customWidth="1"/>
    <col min="6" max="6" width="62.85546875" style="2" customWidth="1"/>
    <col min="7" max="7" width="10.85546875" style="8" hidden="1" customWidth="1"/>
    <col min="8" max="8" width="9" style="3" customWidth="1"/>
    <col min="9" max="9" width="10.42578125" style="126" hidden="1" customWidth="1"/>
    <col min="10" max="10" width="8.42578125" style="10" hidden="1" customWidth="1"/>
    <col min="11" max="11" width="8.28515625" style="10" hidden="1" customWidth="1"/>
    <col min="12" max="12" width="7.7109375" style="10" hidden="1" customWidth="1"/>
    <col min="13" max="13" width="11.85546875" style="4" customWidth="1"/>
    <col min="14" max="14" width="11.7109375" style="10" hidden="1" customWidth="1"/>
    <col min="15" max="15" width="12" style="10" hidden="1" customWidth="1"/>
    <col min="16" max="16" width="12.85546875" style="8" hidden="1" customWidth="1"/>
    <col min="17" max="18" width="12.5703125" style="8" hidden="1" customWidth="1"/>
    <col min="19" max="19" width="13.5703125" style="8" hidden="1" customWidth="1"/>
    <col min="20" max="20" width="9" style="11" hidden="1" customWidth="1"/>
    <col min="21" max="21" width="9.7109375" style="8" hidden="1" customWidth="1"/>
    <col min="22" max="22" width="8" style="8" hidden="1" customWidth="1"/>
    <col min="23" max="23" width="13.7109375" style="8" hidden="1" customWidth="1"/>
    <col min="24" max="24" width="26.42578125" style="68" hidden="1" customWidth="1"/>
    <col min="25" max="25" width="14.42578125" style="2" customWidth="1"/>
    <col min="26" max="26" width="10.7109375" style="8" hidden="1" customWidth="1"/>
    <col min="27" max="27" width="9.7109375" style="68" hidden="1" customWidth="1"/>
    <col min="28" max="28" width="17.5703125" style="68" hidden="1" customWidth="1"/>
    <col min="29" max="29" width="11.42578125" style="10" hidden="1" customWidth="1"/>
    <col min="30" max="30" width="10.140625" style="10" hidden="1" customWidth="1"/>
    <col min="31" max="31" width="9.85546875" style="68" hidden="1" customWidth="1"/>
    <col min="32" max="33" width="9.140625" style="68" hidden="1" customWidth="1"/>
    <col min="34" max="34" width="10.85546875" style="10" hidden="1" customWidth="1"/>
    <col min="35" max="38" width="9.140625" style="68" hidden="1" customWidth="1"/>
    <col min="39" max="41" width="9.140625" style="1" customWidth="1"/>
    <col min="42" max="16384" width="9.140625" style="1"/>
  </cols>
  <sheetData>
    <row r="1" spans="1:38" ht="18.75" x14ac:dyDescent="0.25">
      <c r="C1" s="161" t="s">
        <v>0</v>
      </c>
      <c r="D1" s="161"/>
      <c r="E1" s="161"/>
      <c r="F1" s="161"/>
      <c r="G1" s="161"/>
      <c r="H1" s="161"/>
      <c r="I1" s="161"/>
      <c r="J1" s="161"/>
      <c r="K1" s="161"/>
      <c r="L1" s="161"/>
      <c r="M1" s="162"/>
      <c r="N1" s="161"/>
      <c r="O1" s="161"/>
      <c r="P1" s="161"/>
      <c r="Q1" s="161"/>
      <c r="R1" s="161"/>
      <c r="S1" s="161"/>
      <c r="T1" s="161"/>
      <c r="U1" s="161"/>
      <c r="V1" s="161"/>
      <c r="W1" s="161"/>
      <c r="X1" s="161"/>
    </row>
    <row r="2" spans="1:38" ht="18.75" x14ac:dyDescent="0.25">
      <c r="C2" s="161" t="s">
        <v>1</v>
      </c>
      <c r="D2" s="161"/>
      <c r="E2" s="161"/>
      <c r="F2" s="161"/>
      <c r="G2" s="161"/>
      <c r="H2" s="161"/>
      <c r="I2" s="161"/>
      <c r="J2" s="161"/>
      <c r="K2" s="161"/>
      <c r="L2" s="161"/>
      <c r="M2" s="162"/>
      <c r="N2" s="161"/>
      <c r="O2" s="161"/>
      <c r="P2" s="161"/>
      <c r="Q2" s="161"/>
      <c r="R2" s="161"/>
      <c r="S2" s="161"/>
      <c r="T2" s="161"/>
      <c r="U2" s="161"/>
      <c r="V2" s="161"/>
      <c r="W2" s="161"/>
      <c r="X2" s="161"/>
    </row>
    <row r="3" spans="1:38" ht="18.75" x14ac:dyDescent="0.25">
      <c r="C3" s="163" t="s">
        <v>2912</v>
      </c>
      <c r="D3" s="163"/>
      <c r="E3" s="163"/>
      <c r="F3" s="163"/>
      <c r="G3" s="163"/>
      <c r="H3" s="163"/>
      <c r="I3" s="163"/>
      <c r="J3" s="163"/>
      <c r="K3" s="163"/>
      <c r="L3" s="163"/>
      <c r="M3" s="163"/>
      <c r="N3" s="163"/>
      <c r="O3" s="163"/>
      <c r="P3" s="163"/>
      <c r="Q3" s="163"/>
      <c r="R3" s="163"/>
      <c r="S3" s="163"/>
      <c r="T3" s="163"/>
      <c r="U3" s="163"/>
      <c r="V3" s="163"/>
      <c r="W3" s="163"/>
      <c r="X3" s="163"/>
    </row>
    <row r="4" spans="1:38" ht="6.75" customHeight="1" x14ac:dyDescent="0.25">
      <c r="C4" s="164"/>
      <c r="D4" s="164"/>
      <c r="E4" s="164"/>
      <c r="F4" s="164"/>
      <c r="G4" s="164"/>
      <c r="H4" s="164"/>
      <c r="I4" s="164"/>
      <c r="J4" s="164"/>
      <c r="K4" s="164"/>
      <c r="L4" s="164"/>
      <c r="M4" s="165"/>
      <c r="N4" s="164"/>
      <c r="O4" s="164"/>
      <c r="P4" s="164"/>
      <c r="Q4" s="164"/>
      <c r="R4" s="164"/>
      <c r="S4" s="164"/>
      <c r="T4" s="164"/>
      <c r="U4" s="164"/>
      <c r="V4" s="164"/>
      <c r="W4" s="164"/>
      <c r="X4" s="164"/>
      <c r="Y4" s="5"/>
    </row>
    <row r="5" spans="1:38" x14ac:dyDescent="0.25">
      <c r="D5" s="6"/>
      <c r="E5" s="7"/>
      <c r="F5" s="6"/>
      <c r="X5" s="153" t="s">
        <v>2</v>
      </c>
    </row>
    <row r="6" spans="1:38" s="3" customFormat="1" ht="24" customHeight="1" x14ac:dyDescent="0.25">
      <c r="A6" s="12" t="s">
        <v>3</v>
      </c>
      <c r="B6" s="12" t="s">
        <v>4</v>
      </c>
      <c r="C6" s="13" t="s">
        <v>5</v>
      </c>
      <c r="D6" s="13" t="s">
        <v>6</v>
      </c>
      <c r="E6" s="14" t="s">
        <v>7</v>
      </c>
      <c r="F6" s="13" t="s">
        <v>2904</v>
      </c>
      <c r="G6" s="15" t="s">
        <v>8</v>
      </c>
      <c r="H6" s="13" t="s">
        <v>9</v>
      </c>
      <c r="I6" s="17" t="s">
        <v>10</v>
      </c>
      <c r="J6" s="17" t="s">
        <v>11</v>
      </c>
      <c r="K6" s="17" t="s">
        <v>12</v>
      </c>
      <c r="L6" s="17" t="s">
        <v>13</v>
      </c>
      <c r="M6" s="16" t="s">
        <v>2906</v>
      </c>
      <c r="N6" s="17" t="s">
        <v>14</v>
      </c>
      <c r="O6" s="17" t="s">
        <v>15</v>
      </c>
      <c r="P6" s="15" t="s">
        <v>16</v>
      </c>
      <c r="Q6" s="15" t="s">
        <v>7</v>
      </c>
      <c r="R6" s="15" t="s">
        <v>17</v>
      </c>
      <c r="S6" s="15" t="s">
        <v>18</v>
      </c>
      <c r="T6" s="18" t="s">
        <v>19</v>
      </c>
      <c r="U6" s="15" t="s">
        <v>20</v>
      </c>
      <c r="V6" s="15" t="s">
        <v>21</v>
      </c>
      <c r="W6" s="15" t="s">
        <v>22</v>
      </c>
      <c r="X6" s="154" t="s">
        <v>23</v>
      </c>
      <c r="Y6" s="19" t="s">
        <v>24</v>
      </c>
      <c r="Z6" s="15" t="s">
        <v>25</v>
      </c>
      <c r="AA6" s="15" t="s">
        <v>26</v>
      </c>
      <c r="AB6" s="15" t="s">
        <v>22</v>
      </c>
      <c r="AC6" s="131" t="s">
        <v>27</v>
      </c>
      <c r="AD6" s="132" t="s">
        <v>28</v>
      </c>
      <c r="AE6" s="133" t="s">
        <v>29</v>
      </c>
      <c r="AF6" s="8" t="s">
        <v>30</v>
      </c>
      <c r="AG6" s="8" t="s">
        <v>31</v>
      </c>
      <c r="AH6" s="126" t="s">
        <v>32</v>
      </c>
      <c r="AI6" s="8" t="s">
        <v>33</v>
      </c>
      <c r="AJ6" s="8" t="s">
        <v>34</v>
      </c>
      <c r="AK6" s="134" t="s">
        <v>35</v>
      </c>
      <c r="AL6" s="134" t="s">
        <v>36</v>
      </c>
    </row>
    <row r="7" spans="1:38" s="22" customFormat="1" ht="90" x14ac:dyDescent="0.25">
      <c r="A7" s="22" t="s">
        <v>37</v>
      </c>
      <c r="B7" s="22">
        <f>AL7</f>
        <v>1</v>
      </c>
      <c r="C7" s="23">
        <v>1</v>
      </c>
      <c r="D7" s="24" t="s">
        <v>38</v>
      </c>
      <c r="E7" s="25" t="s">
        <v>39</v>
      </c>
      <c r="F7" s="24" t="s">
        <v>40</v>
      </c>
      <c r="G7" s="26" t="s">
        <v>41</v>
      </c>
      <c r="H7" s="27" t="s">
        <v>42</v>
      </c>
      <c r="I7" s="127">
        <v>44</v>
      </c>
      <c r="J7" s="28"/>
      <c r="K7" s="130">
        <v>21</v>
      </c>
      <c r="L7" s="130">
        <v>40</v>
      </c>
      <c r="M7" s="29">
        <f>L7</f>
        <v>40</v>
      </c>
      <c r="N7" s="28">
        <v>5097750</v>
      </c>
      <c r="O7" s="28">
        <f>N7*M7</f>
        <v>203910000</v>
      </c>
      <c r="P7" s="26"/>
      <c r="Q7" s="30" t="s">
        <v>39</v>
      </c>
      <c r="R7" s="26" t="s">
        <v>43</v>
      </c>
      <c r="S7" s="26" t="s">
        <v>44</v>
      </c>
      <c r="T7" s="31" t="s">
        <v>45</v>
      </c>
      <c r="U7" s="26" t="s">
        <v>46</v>
      </c>
      <c r="V7" s="26" t="s">
        <v>47</v>
      </c>
      <c r="W7" s="25" t="s">
        <v>48</v>
      </c>
      <c r="X7" s="76" t="str">
        <f>R7&amp;"; QĐTT số: "&amp;S7&amp;"; "&amp;T7&amp;"; "&amp;U7&amp;"; "&amp;V7</f>
        <v>IB2400465997; QĐTT số: 743/QĐ-BVQY103; 28/02/2025; Bệnh viện Quân y 103; 365 ngày</v>
      </c>
      <c r="Y7" s="32"/>
      <c r="Z7" s="25" t="s">
        <v>49</v>
      </c>
      <c r="AA7" s="26" t="s">
        <v>50</v>
      </c>
      <c r="AB7" s="26" t="s">
        <v>48</v>
      </c>
      <c r="AC7" s="135">
        <v>5097750</v>
      </c>
      <c r="AD7" s="136">
        <f>(N7-AC7)/AC7</f>
        <v>0</v>
      </c>
      <c r="AE7" s="137">
        <f>O7-(M7*AC7)</f>
        <v>0</v>
      </c>
      <c r="AF7" s="7" t="s">
        <v>42</v>
      </c>
      <c r="AG7" s="7">
        <v>21</v>
      </c>
      <c r="AH7" s="138">
        <v>5097750</v>
      </c>
      <c r="AI7" s="7" t="s">
        <v>48</v>
      </c>
      <c r="AJ7" s="7" t="s">
        <v>41</v>
      </c>
      <c r="AK7" s="7">
        <f>VLOOKUP(D7,'[1]Tổng hợp SH'!$D$7:$M$361,10,0)</f>
        <v>40</v>
      </c>
      <c r="AL7" s="7">
        <v>1</v>
      </c>
    </row>
    <row r="8" spans="1:38" s="22" customFormat="1" ht="90" x14ac:dyDescent="0.25">
      <c r="A8" s="22" t="s">
        <v>37</v>
      </c>
      <c r="B8" s="22">
        <f t="shared" ref="B8:B71" si="0">AL8</f>
        <v>2</v>
      </c>
      <c r="C8" s="23">
        <v>2</v>
      </c>
      <c r="D8" s="24" t="s">
        <v>51</v>
      </c>
      <c r="E8" s="25" t="s">
        <v>52</v>
      </c>
      <c r="F8" s="24" t="s">
        <v>53</v>
      </c>
      <c r="G8" s="26" t="s">
        <v>54</v>
      </c>
      <c r="H8" s="27" t="s">
        <v>42</v>
      </c>
      <c r="I8" s="127">
        <v>33</v>
      </c>
      <c r="J8" s="28"/>
      <c r="K8" s="130">
        <v>15</v>
      </c>
      <c r="L8" s="130">
        <v>40</v>
      </c>
      <c r="M8" s="29">
        <f t="shared" ref="M8:M71" si="1">L8</f>
        <v>40</v>
      </c>
      <c r="N8" s="28">
        <v>6885900</v>
      </c>
      <c r="O8" s="28">
        <f t="shared" ref="O8:O71" si="2">N8*M8</f>
        <v>275436000</v>
      </c>
      <c r="P8" s="26"/>
      <c r="Q8" s="30" t="s">
        <v>52</v>
      </c>
      <c r="R8" s="26" t="s">
        <v>43</v>
      </c>
      <c r="S8" s="26" t="s">
        <v>44</v>
      </c>
      <c r="T8" s="31" t="s">
        <v>45</v>
      </c>
      <c r="U8" s="26" t="s">
        <v>46</v>
      </c>
      <c r="V8" s="26" t="s">
        <v>47</v>
      </c>
      <c r="W8" s="25" t="s">
        <v>48</v>
      </c>
      <c r="X8" s="76" t="str">
        <f t="shared" ref="X8:X71" si="3">R8&amp;"; QĐTT số: "&amp;S8&amp;"; "&amp;T8&amp;"; "&amp;U8&amp;"; "&amp;V8</f>
        <v>IB2400465997; QĐTT số: 743/QĐ-BVQY103; 28/02/2025; Bệnh viện Quân y 103; 365 ngày</v>
      </c>
      <c r="Y8" s="32"/>
      <c r="Z8" s="25" t="s">
        <v>49</v>
      </c>
      <c r="AA8" s="26" t="s">
        <v>50</v>
      </c>
      <c r="AB8" s="26" t="s">
        <v>48</v>
      </c>
      <c r="AC8" s="135">
        <v>6885900</v>
      </c>
      <c r="AD8" s="136">
        <f t="shared" ref="AD8:AD71" si="4">(N8-AC8)/AC8</f>
        <v>0</v>
      </c>
      <c r="AE8" s="137">
        <f t="shared" ref="AE8:AE71" si="5">O8-(M8*AC8)</f>
        <v>0</v>
      </c>
      <c r="AF8" s="7" t="s">
        <v>42</v>
      </c>
      <c r="AG8" s="7">
        <v>15</v>
      </c>
      <c r="AH8" s="138">
        <v>6885900</v>
      </c>
      <c r="AI8" s="7" t="s">
        <v>48</v>
      </c>
      <c r="AJ8" s="7" t="s">
        <v>54</v>
      </c>
      <c r="AK8" s="7">
        <f>VLOOKUP(D8,'[1]Tổng hợp SH'!$D$7:$M$361,10,0)</f>
        <v>40</v>
      </c>
      <c r="AL8" s="7">
        <v>2</v>
      </c>
    </row>
    <row r="9" spans="1:38" s="22" customFormat="1" ht="101.25" x14ac:dyDescent="0.25">
      <c r="A9" s="22" t="s">
        <v>37</v>
      </c>
      <c r="B9" s="22">
        <f t="shared" si="0"/>
        <v>3</v>
      </c>
      <c r="C9" s="23">
        <v>3</v>
      </c>
      <c r="D9" s="24" t="s">
        <v>55</v>
      </c>
      <c r="E9" s="25" t="s">
        <v>56</v>
      </c>
      <c r="F9" s="24" t="s">
        <v>57</v>
      </c>
      <c r="G9" s="26" t="s">
        <v>58</v>
      </c>
      <c r="H9" s="27" t="s">
        <v>42</v>
      </c>
      <c r="I9" s="127">
        <v>54</v>
      </c>
      <c r="J9" s="28"/>
      <c r="K9" s="130">
        <v>19</v>
      </c>
      <c r="L9" s="130">
        <v>60</v>
      </c>
      <c r="M9" s="29">
        <f t="shared" si="1"/>
        <v>60</v>
      </c>
      <c r="N9" s="28">
        <v>2310000</v>
      </c>
      <c r="O9" s="28">
        <f t="shared" si="2"/>
        <v>138600000</v>
      </c>
      <c r="P9" s="26"/>
      <c r="Q9" s="30" t="s">
        <v>56</v>
      </c>
      <c r="R9" s="26" t="s">
        <v>43</v>
      </c>
      <c r="S9" s="26" t="s">
        <v>44</v>
      </c>
      <c r="T9" s="31" t="s">
        <v>45</v>
      </c>
      <c r="U9" s="26" t="s">
        <v>46</v>
      </c>
      <c r="V9" s="26" t="s">
        <v>47</v>
      </c>
      <c r="W9" s="25" t="s">
        <v>48</v>
      </c>
      <c r="X9" s="76" t="str">
        <f t="shared" si="3"/>
        <v>IB2400465997; QĐTT số: 743/QĐ-BVQY103; 28/02/2025; Bệnh viện Quân y 103; 365 ngày</v>
      </c>
      <c r="Y9" s="32"/>
      <c r="Z9" s="25" t="s">
        <v>49</v>
      </c>
      <c r="AA9" s="26" t="s">
        <v>50</v>
      </c>
      <c r="AB9" s="26" t="s">
        <v>48</v>
      </c>
      <c r="AC9" s="135">
        <v>2310000</v>
      </c>
      <c r="AD9" s="136">
        <f t="shared" si="4"/>
        <v>0</v>
      </c>
      <c r="AE9" s="137">
        <f t="shared" si="5"/>
        <v>0</v>
      </c>
      <c r="AF9" s="7" t="s">
        <v>42</v>
      </c>
      <c r="AG9" s="7">
        <v>19</v>
      </c>
      <c r="AH9" s="138">
        <v>2310000</v>
      </c>
      <c r="AI9" s="7" t="s">
        <v>48</v>
      </c>
      <c r="AJ9" s="7" t="s">
        <v>58</v>
      </c>
      <c r="AK9" s="7">
        <f>VLOOKUP(D9,'[1]Tổng hợp SH'!$D$7:$M$361,10,0)</f>
        <v>60</v>
      </c>
      <c r="AL9" s="7">
        <v>3</v>
      </c>
    </row>
    <row r="10" spans="1:38" s="22" customFormat="1" ht="90" x14ac:dyDescent="0.25">
      <c r="A10" s="22" t="s">
        <v>37</v>
      </c>
      <c r="B10" s="22">
        <f t="shared" si="0"/>
        <v>4</v>
      </c>
      <c r="C10" s="23">
        <v>4</v>
      </c>
      <c r="D10" s="24" t="s">
        <v>59</v>
      </c>
      <c r="E10" s="25" t="s">
        <v>60</v>
      </c>
      <c r="F10" s="24" t="s">
        <v>61</v>
      </c>
      <c r="G10" s="26" t="s">
        <v>62</v>
      </c>
      <c r="H10" s="27" t="s">
        <v>42</v>
      </c>
      <c r="I10" s="127">
        <v>11</v>
      </c>
      <c r="J10" s="28"/>
      <c r="K10" s="130">
        <v>19</v>
      </c>
      <c r="L10" s="130">
        <v>10</v>
      </c>
      <c r="M10" s="29">
        <f t="shared" si="1"/>
        <v>10</v>
      </c>
      <c r="N10" s="28">
        <v>5378940</v>
      </c>
      <c r="O10" s="28">
        <f t="shared" si="2"/>
        <v>53789400</v>
      </c>
      <c r="P10" s="26"/>
      <c r="Q10" s="30" t="s">
        <v>60</v>
      </c>
      <c r="R10" s="26" t="s">
        <v>43</v>
      </c>
      <c r="S10" s="26" t="s">
        <v>44</v>
      </c>
      <c r="T10" s="31" t="s">
        <v>45</v>
      </c>
      <c r="U10" s="26" t="s">
        <v>46</v>
      </c>
      <c r="V10" s="26" t="s">
        <v>47</v>
      </c>
      <c r="W10" s="25" t="s">
        <v>48</v>
      </c>
      <c r="X10" s="76" t="str">
        <f t="shared" si="3"/>
        <v>IB2400465997; QĐTT số: 743/QĐ-BVQY103; 28/02/2025; Bệnh viện Quân y 103; 365 ngày</v>
      </c>
      <c r="Y10" s="32"/>
      <c r="Z10" s="25" t="s">
        <v>49</v>
      </c>
      <c r="AA10" s="26" t="s">
        <v>50</v>
      </c>
      <c r="AB10" s="26" t="s">
        <v>48</v>
      </c>
      <c r="AC10" s="135">
        <v>5378940</v>
      </c>
      <c r="AD10" s="136">
        <f t="shared" si="4"/>
        <v>0</v>
      </c>
      <c r="AE10" s="137">
        <f t="shared" si="5"/>
        <v>0</v>
      </c>
      <c r="AF10" s="7" t="s">
        <v>42</v>
      </c>
      <c r="AG10" s="7">
        <v>19</v>
      </c>
      <c r="AH10" s="138">
        <v>5378940</v>
      </c>
      <c r="AI10" s="7" t="s">
        <v>48</v>
      </c>
      <c r="AJ10" s="7" t="s">
        <v>62</v>
      </c>
      <c r="AK10" s="7">
        <f>VLOOKUP(D10,'[1]Tổng hợp SH'!$D$7:$M$361,10,0)</f>
        <v>10</v>
      </c>
      <c r="AL10" s="7">
        <v>4</v>
      </c>
    </row>
    <row r="11" spans="1:38" s="22" customFormat="1" ht="90" x14ac:dyDescent="0.25">
      <c r="A11" s="22" t="s">
        <v>37</v>
      </c>
      <c r="B11" s="22">
        <f t="shared" si="0"/>
        <v>5</v>
      </c>
      <c r="C11" s="23">
        <v>5</v>
      </c>
      <c r="D11" s="24" t="s">
        <v>63</v>
      </c>
      <c r="E11" s="25" t="s">
        <v>64</v>
      </c>
      <c r="F11" s="24" t="s">
        <v>65</v>
      </c>
      <c r="G11" s="26" t="s">
        <v>66</v>
      </c>
      <c r="H11" s="27" t="s">
        <v>42</v>
      </c>
      <c r="I11" s="127">
        <v>12</v>
      </c>
      <c r="J11" s="28"/>
      <c r="K11" s="130">
        <v>3</v>
      </c>
      <c r="L11" s="130">
        <v>25</v>
      </c>
      <c r="M11" s="29">
        <f t="shared" si="1"/>
        <v>25</v>
      </c>
      <c r="N11" s="28">
        <v>3496500</v>
      </c>
      <c r="O11" s="28">
        <f t="shared" si="2"/>
        <v>87412500</v>
      </c>
      <c r="P11" s="26"/>
      <c r="Q11" s="30" t="s">
        <v>64</v>
      </c>
      <c r="R11" s="26" t="s">
        <v>43</v>
      </c>
      <c r="S11" s="26" t="s">
        <v>44</v>
      </c>
      <c r="T11" s="31" t="s">
        <v>45</v>
      </c>
      <c r="U11" s="26" t="s">
        <v>46</v>
      </c>
      <c r="V11" s="26" t="s">
        <v>47</v>
      </c>
      <c r="W11" s="25" t="s">
        <v>48</v>
      </c>
      <c r="X11" s="76" t="str">
        <f t="shared" si="3"/>
        <v>IB2400465997; QĐTT số: 743/QĐ-BVQY103; 28/02/2025; Bệnh viện Quân y 103; 365 ngày</v>
      </c>
      <c r="Y11" s="32"/>
      <c r="Z11" s="25" t="s">
        <v>49</v>
      </c>
      <c r="AA11" s="26" t="s">
        <v>50</v>
      </c>
      <c r="AB11" s="26" t="s">
        <v>48</v>
      </c>
      <c r="AC11" s="135">
        <v>3496500</v>
      </c>
      <c r="AD11" s="136">
        <f t="shared" si="4"/>
        <v>0</v>
      </c>
      <c r="AE11" s="137">
        <f t="shared" si="5"/>
        <v>0</v>
      </c>
      <c r="AF11" s="7" t="s">
        <v>42</v>
      </c>
      <c r="AG11" s="7">
        <v>3</v>
      </c>
      <c r="AH11" s="138">
        <v>3496500</v>
      </c>
      <c r="AI11" s="7" t="s">
        <v>48</v>
      </c>
      <c r="AJ11" s="7" t="s">
        <v>66</v>
      </c>
      <c r="AK11" s="7">
        <f>VLOOKUP(D11,'[1]Tổng hợp SH'!$D$7:$M$361,10,0)</f>
        <v>25</v>
      </c>
      <c r="AL11" s="7">
        <v>5</v>
      </c>
    </row>
    <row r="12" spans="1:38" s="22" customFormat="1" ht="90" x14ac:dyDescent="0.25">
      <c r="A12" s="22" t="s">
        <v>37</v>
      </c>
      <c r="B12" s="22">
        <f t="shared" si="0"/>
        <v>6</v>
      </c>
      <c r="C12" s="23">
        <v>6</v>
      </c>
      <c r="D12" s="24" t="s">
        <v>67</v>
      </c>
      <c r="E12" s="25" t="s">
        <v>68</v>
      </c>
      <c r="F12" s="24" t="s">
        <v>69</v>
      </c>
      <c r="G12" s="26" t="s">
        <v>70</v>
      </c>
      <c r="H12" s="27" t="s">
        <v>42</v>
      </c>
      <c r="I12" s="127">
        <v>28</v>
      </c>
      <c r="J12" s="28"/>
      <c r="K12" s="130">
        <v>10</v>
      </c>
      <c r="L12" s="130">
        <v>20</v>
      </c>
      <c r="M12" s="29">
        <f t="shared" si="1"/>
        <v>20</v>
      </c>
      <c r="N12" s="28">
        <v>6373500</v>
      </c>
      <c r="O12" s="28">
        <f t="shared" si="2"/>
        <v>127470000</v>
      </c>
      <c r="P12" s="26"/>
      <c r="Q12" s="30" t="s">
        <v>68</v>
      </c>
      <c r="R12" s="26" t="s">
        <v>43</v>
      </c>
      <c r="S12" s="26" t="s">
        <v>44</v>
      </c>
      <c r="T12" s="31" t="s">
        <v>45</v>
      </c>
      <c r="U12" s="26" t="s">
        <v>46</v>
      </c>
      <c r="V12" s="26" t="s">
        <v>47</v>
      </c>
      <c r="W12" s="25" t="s">
        <v>48</v>
      </c>
      <c r="X12" s="76" t="str">
        <f t="shared" si="3"/>
        <v>IB2400465997; QĐTT số: 743/QĐ-BVQY103; 28/02/2025; Bệnh viện Quân y 103; 365 ngày</v>
      </c>
      <c r="Y12" s="32"/>
      <c r="Z12" s="25" t="s">
        <v>49</v>
      </c>
      <c r="AA12" s="26" t="s">
        <v>50</v>
      </c>
      <c r="AB12" s="26" t="s">
        <v>48</v>
      </c>
      <c r="AC12" s="135">
        <v>6373500</v>
      </c>
      <c r="AD12" s="136">
        <f t="shared" si="4"/>
        <v>0</v>
      </c>
      <c r="AE12" s="137">
        <f t="shared" si="5"/>
        <v>0</v>
      </c>
      <c r="AF12" s="7" t="s">
        <v>42</v>
      </c>
      <c r="AG12" s="7">
        <v>10</v>
      </c>
      <c r="AH12" s="138">
        <v>6373500</v>
      </c>
      <c r="AI12" s="7" t="s">
        <v>48</v>
      </c>
      <c r="AJ12" s="7" t="s">
        <v>70</v>
      </c>
      <c r="AK12" s="7">
        <f>VLOOKUP(D12,'[1]Tổng hợp SH'!$D$7:$M$361,10,0)</f>
        <v>20</v>
      </c>
      <c r="AL12" s="7">
        <v>6</v>
      </c>
    </row>
    <row r="13" spans="1:38" s="22" customFormat="1" ht="90" x14ac:dyDescent="0.25">
      <c r="A13" s="22" t="s">
        <v>37</v>
      </c>
      <c r="B13" s="22">
        <f t="shared" si="0"/>
        <v>7</v>
      </c>
      <c r="C13" s="23">
        <v>7</v>
      </c>
      <c r="D13" s="24" t="s">
        <v>71</v>
      </c>
      <c r="E13" s="25" t="s">
        <v>72</v>
      </c>
      <c r="F13" s="24" t="s">
        <v>73</v>
      </c>
      <c r="G13" s="26" t="s">
        <v>74</v>
      </c>
      <c r="H13" s="27" t="s">
        <v>42</v>
      </c>
      <c r="I13" s="127">
        <v>14</v>
      </c>
      <c r="J13" s="28"/>
      <c r="K13" s="130">
        <v>3</v>
      </c>
      <c r="L13" s="130">
        <v>10</v>
      </c>
      <c r="M13" s="29">
        <f t="shared" si="1"/>
        <v>10</v>
      </c>
      <c r="N13" s="28">
        <v>6694800</v>
      </c>
      <c r="O13" s="28">
        <f t="shared" si="2"/>
        <v>66948000</v>
      </c>
      <c r="P13" s="26"/>
      <c r="Q13" s="30" t="s">
        <v>72</v>
      </c>
      <c r="R13" s="26" t="s">
        <v>43</v>
      </c>
      <c r="S13" s="26" t="s">
        <v>44</v>
      </c>
      <c r="T13" s="31" t="s">
        <v>45</v>
      </c>
      <c r="U13" s="26" t="s">
        <v>46</v>
      </c>
      <c r="V13" s="26" t="s">
        <v>47</v>
      </c>
      <c r="W13" s="25" t="s">
        <v>48</v>
      </c>
      <c r="X13" s="76" t="str">
        <f t="shared" si="3"/>
        <v>IB2400465997; QĐTT số: 743/QĐ-BVQY103; 28/02/2025; Bệnh viện Quân y 103; 365 ngày</v>
      </c>
      <c r="Y13" s="32"/>
      <c r="Z13" s="25" t="s">
        <v>49</v>
      </c>
      <c r="AA13" s="26" t="s">
        <v>50</v>
      </c>
      <c r="AB13" s="26" t="s">
        <v>48</v>
      </c>
      <c r="AC13" s="135">
        <v>6694800</v>
      </c>
      <c r="AD13" s="136">
        <f t="shared" si="4"/>
        <v>0</v>
      </c>
      <c r="AE13" s="137">
        <f t="shared" si="5"/>
        <v>0</v>
      </c>
      <c r="AF13" s="7" t="s">
        <v>42</v>
      </c>
      <c r="AG13" s="7">
        <v>3</v>
      </c>
      <c r="AH13" s="138">
        <v>6694800</v>
      </c>
      <c r="AI13" s="7" t="s">
        <v>48</v>
      </c>
      <c r="AJ13" s="7" t="s">
        <v>74</v>
      </c>
      <c r="AK13" s="7">
        <f>VLOOKUP(D13,'[1]Tổng hợp SH'!$D$7:$M$361,10,0)</f>
        <v>10</v>
      </c>
      <c r="AL13" s="7">
        <v>7</v>
      </c>
    </row>
    <row r="14" spans="1:38" s="22" customFormat="1" ht="78.75" x14ac:dyDescent="0.25">
      <c r="A14" s="22" t="s">
        <v>37</v>
      </c>
      <c r="B14" s="22">
        <f t="shared" si="0"/>
        <v>8</v>
      </c>
      <c r="C14" s="23">
        <v>8</v>
      </c>
      <c r="D14" s="24" t="s">
        <v>75</v>
      </c>
      <c r="E14" s="25" t="s">
        <v>76</v>
      </c>
      <c r="F14" s="24" t="s">
        <v>77</v>
      </c>
      <c r="G14" s="26" t="s">
        <v>78</v>
      </c>
      <c r="H14" s="27" t="s">
        <v>42</v>
      </c>
      <c r="I14" s="127">
        <v>16</v>
      </c>
      <c r="J14" s="28"/>
      <c r="K14" s="130">
        <v>19</v>
      </c>
      <c r="L14" s="130">
        <v>8</v>
      </c>
      <c r="M14" s="29">
        <f t="shared" si="1"/>
        <v>8</v>
      </c>
      <c r="N14" s="28">
        <v>7677600</v>
      </c>
      <c r="O14" s="28">
        <f t="shared" si="2"/>
        <v>61420800</v>
      </c>
      <c r="P14" s="26"/>
      <c r="Q14" s="30" t="s">
        <v>76</v>
      </c>
      <c r="R14" s="26" t="s">
        <v>43</v>
      </c>
      <c r="S14" s="26" t="s">
        <v>44</v>
      </c>
      <c r="T14" s="31" t="s">
        <v>45</v>
      </c>
      <c r="U14" s="26" t="s">
        <v>46</v>
      </c>
      <c r="V14" s="26" t="s">
        <v>47</v>
      </c>
      <c r="W14" s="25" t="s">
        <v>48</v>
      </c>
      <c r="X14" s="76" t="str">
        <f t="shared" si="3"/>
        <v>IB2400465997; QĐTT số: 743/QĐ-BVQY103; 28/02/2025; Bệnh viện Quân y 103; 365 ngày</v>
      </c>
      <c r="Y14" s="32"/>
      <c r="Z14" s="25" t="s">
        <v>49</v>
      </c>
      <c r="AA14" s="26" t="s">
        <v>50</v>
      </c>
      <c r="AB14" s="26" t="s">
        <v>48</v>
      </c>
      <c r="AC14" s="135">
        <v>7677600</v>
      </c>
      <c r="AD14" s="136">
        <f t="shared" si="4"/>
        <v>0</v>
      </c>
      <c r="AE14" s="137">
        <f t="shared" si="5"/>
        <v>0</v>
      </c>
      <c r="AF14" s="7" t="s">
        <v>42</v>
      </c>
      <c r="AG14" s="7">
        <v>19</v>
      </c>
      <c r="AH14" s="138">
        <v>7677600</v>
      </c>
      <c r="AI14" s="7" t="s">
        <v>48</v>
      </c>
      <c r="AJ14" s="7" t="s">
        <v>78</v>
      </c>
      <c r="AK14" s="7">
        <f>VLOOKUP(D14,'[1]Tổng hợp SH'!$D$7:$M$361,10,0)</f>
        <v>8</v>
      </c>
      <c r="AL14" s="7">
        <v>8</v>
      </c>
    </row>
    <row r="15" spans="1:38" s="22" customFormat="1" ht="78.75" x14ac:dyDescent="0.25">
      <c r="A15" s="22" t="s">
        <v>37</v>
      </c>
      <c r="B15" s="22">
        <f t="shared" si="0"/>
        <v>9</v>
      </c>
      <c r="C15" s="23">
        <v>9</v>
      </c>
      <c r="D15" s="36" t="s">
        <v>79</v>
      </c>
      <c r="E15" s="25" t="s">
        <v>80</v>
      </c>
      <c r="F15" s="24" t="s">
        <v>81</v>
      </c>
      <c r="G15" s="26" t="s">
        <v>82</v>
      </c>
      <c r="H15" s="27" t="s">
        <v>42</v>
      </c>
      <c r="I15" s="127">
        <v>57</v>
      </c>
      <c r="J15" s="28"/>
      <c r="K15" s="130">
        <v>27</v>
      </c>
      <c r="L15" s="130">
        <v>50</v>
      </c>
      <c r="M15" s="29">
        <f t="shared" si="1"/>
        <v>50</v>
      </c>
      <c r="N15" s="28">
        <v>3587892</v>
      </c>
      <c r="O15" s="28">
        <f t="shared" si="2"/>
        <v>179394600</v>
      </c>
      <c r="P15" s="26"/>
      <c r="Q15" s="30" t="s">
        <v>80</v>
      </c>
      <c r="R15" s="26" t="s">
        <v>43</v>
      </c>
      <c r="S15" s="26" t="s">
        <v>44</v>
      </c>
      <c r="T15" s="31" t="s">
        <v>45</v>
      </c>
      <c r="U15" s="26" t="s">
        <v>46</v>
      </c>
      <c r="V15" s="26" t="s">
        <v>47</v>
      </c>
      <c r="W15" s="25" t="s">
        <v>48</v>
      </c>
      <c r="X15" s="76" t="str">
        <f t="shared" si="3"/>
        <v>IB2400465997; QĐTT số: 743/QĐ-BVQY103; 28/02/2025; Bệnh viện Quân y 103; 365 ngày</v>
      </c>
      <c r="Y15" s="32"/>
      <c r="Z15" s="25" t="s">
        <v>49</v>
      </c>
      <c r="AA15" s="26" t="s">
        <v>50</v>
      </c>
      <c r="AB15" s="26" t="s">
        <v>48</v>
      </c>
      <c r="AC15" s="135">
        <v>3587892</v>
      </c>
      <c r="AD15" s="136">
        <f t="shared" si="4"/>
        <v>0</v>
      </c>
      <c r="AE15" s="137">
        <f t="shared" si="5"/>
        <v>0</v>
      </c>
      <c r="AF15" s="7" t="s">
        <v>42</v>
      </c>
      <c r="AG15" s="7">
        <v>27</v>
      </c>
      <c r="AH15" s="138">
        <v>3587892</v>
      </c>
      <c r="AI15" s="7" t="s">
        <v>48</v>
      </c>
      <c r="AJ15" s="7" t="s">
        <v>82</v>
      </c>
      <c r="AK15" s="7">
        <f>VLOOKUP(D15,'[1]Tổng hợp SH'!$D$7:$M$361,10,0)</f>
        <v>50</v>
      </c>
      <c r="AL15" s="7">
        <v>9</v>
      </c>
    </row>
    <row r="16" spans="1:38" s="40" customFormat="1" ht="78.75" x14ac:dyDescent="0.25">
      <c r="A16" s="22" t="s">
        <v>37</v>
      </c>
      <c r="B16" s="22">
        <f t="shared" si="0"/>
        <v>10</v>
      </c>
      <c r="C16" s="23">
        <v>10</v>
      </c>
      <c r="D16" s="24" t="s">
        <v>83</v>
      </c>
      <c r="E16" s="25" t="s">
        <v>84</v>
      </c>
      <c r="F16" s="24" t="s">
        <v>85</v>
      </c>
      <c r="G16" s="26" t="s">
        <v>74</v>
      </c>
      <c r="H16" s="27" t="s">
        <v>42</v>
      </c>
      <c r="I16" s="127">
        <v>26</v>
      </c>
      <c r="J16" s="37"/>
      <c r="K16" s="130">
        <v>12</v>
      </c>
      <c r="L16" s="130">
        <v>2</v>
      </c>
      <c r="M16" s="29">
        <f t="shared" si="1"/>
        <v>2</v>
      </c>
      <c r="N16" s="28">
        <v>5089392</v>
      </c>
      <c r="O16" s="28">
        <f t="shared" si="2"/>
        <v>10178784</v>
      </c>
      <c r="P16" s="38"/>
      <c r="Q16" s="30" t="s">
        <v>84</v>
      </c>
      <c r="R16" s="26" t="s">
        <v>43</v>
      </c>
      <c r="S16" s="26" t="s">
        <v>44</v>
      </c>
      <c r="T16" s="31" t="s">
        <v>45</v>
      </c>
      <c r="U16" s="26" t="s">
        <v>46</v>
      </c>
      <c r="V16" s="26" t="s">
        <v>47</v>
      </c>
      <c r="W16" s="25" t="s">
        <v>48</v>
      </c>
      <c r="X16" s="76" t="str">
        <f t="shared" si="3"/>
        <v>IB2400465997; QĐTT số: 743/QĐ-BVQY103; 28/02/2025; Bệnh viện Quân y 103; 365 ngày</v>
      </c>
      <c r="Y16" s="39"/>
      <c r="Z16" s="25" t="s">
        <v>49</v>
      </c>
      <c r="AA16" s="26" t="s">
        <v>50</v>
      </c>
      <c r="AB16" s="26" t="s">
        <v>48</v>
      </c>
      <c r="AC16" s="135">
        <v>5089392</v>
      </c>
      <c r="AD16" s="136">
        <f t="shared" si="4"/>
        <v>0</v>
      </c>
      <c r="AE16" s="137">
        <f t="shared" si="5"/>
        <v>0</v>
      </c>
      <c r="AF16" s="7" t="s">
        <v>42</v>
      </c>
      <c r="AG16" s="7">
        <v>12</v>
      </c>
      <c r="AH16" s="138">
        <v>5089392</v>
      </c>
      <c r="AI16" s="7" t="s">
        <v>48</v>
      </c>
      <c r="AJ16" s="7" t="s">
        <v>74</v>
      </c>
      <c r="AK16" s="7">
        <f>VLOOKUP(D16,'[1]Tổng hợp SH'!$D$7:$M$361,10,0)</f>
        <v>2</v>
      </c>
      <c r="AL16" s="7">
        <v>10</v>
      </c>
    </row>
    <row r="17" spans="1:38" ht="90" x14ac:dyDescent="0.25">
      <c r="A17" s="22" t="s">
        <v>37</v>
      </c>
      <c r="B17" s="22">
        <f t="shared" si="0"/>
        <v>11</v>
      </c>
      <c r="C17" s="23">
        <v>11</v>
      </c>
      <c r="D17" s="24" t="s">
        <v>86</v>
      </c>
      <c r="E17" s="25" t="s">
        <v>87</v>
      </c>
      <c r="F17" s="24" t="s">
        <v>88</v>
      </c>
      <c r="G17" s="26" t="s">
        <v>89</v>
      </c>
      <c r="H17" s="27" t="s">
        <v>42</v>
      </c>
      <c r="I17" s="127">
        <v>22</v>
      </c>
      <c r="J17" s="41"/>
      <c r="K17" s="130">
        <v>41</v>
      </c>
      <c r="L17" s="130">
        <v>5</v>
      </c>
      <c r="M17" s="29">
        <f t="shared" si="1"/>
        <v>5</v>
      </c>
      <c r="N17" s="28">
        <v>10785600</v>
      </c>
      <c r="O17" s="28">
        <f t="shared" si="2"/>
        <v>53928000</v>
      </c>
      <c r="P17" s="42"/>
      <c r="Q17" s="30" t="s">
        <v>87</v>
      </c>
      <c r="R17" s="26" t="s">
        <v>43</v>
      </c>
      <c r="S17" s="26" t="s">
        <v>44</v>
      </c>
      <c r="T17" s="31" t="s">
        <v>45</v>
      </c>
      <c r="U17" s="26" t="s">
        <v>46</v>
      </c>
      <c r="V17" s="26" t="s">
        <v>47</v>
      </c>
      <c r="W17" s="25" t="s">
        <v>48</v>
      </c>
      <c r="X17" s="76" t="str">
        <f t="shared" si="3"/>
        <v>IB2400465997; QĐTT số: 743/QĐ-BVQY103; 28/02/2025; Bệnh viện Quân y 103; 365 ngày</v>
      </c>
      <c r="Y17" s="43"/>
      <c r="Z17" s="25" t="s">
        <v>49</v>
      </c>
      <c r="AA17" s="26" t="s">
        <v>50</v>
      </c>
      <c r="AB17" s="26" t="s">
        <v>48</v>
      </c>
      <c r="AC17" s="135">
        <v>10785600</v>
      </c>
      <c r="AD17" s="136">
        <f t="shared" si="4"/>
        <v>0</v>
      </c>
      <c r="AE17" s="137">
        <f t="shared" si="5"/>
        <v>0</v>
      </c>
      <c r="AF17" s="7" t="s">
        <v>42</v>
      </c>
      <c r="AG17" s="7">
        <v>41</v>
      </c>
      <c r="AH17" s="138">
        <v>10785600</v>
      </c>
      <c r="AI17" s="7" t="s">
        <v>48</v>
      </c>
      <c r="AJ17" s="7" t="s">
        <v>89</v>
      </c>
      <c r="AK17" s="7">
        <f>VLOOKUP(D17,'[1]Tổng hợp SH'!$D$7:$M$361,10,0)</f>
        <v>5</v>
      </c>
      <c r="AL17" s="7">
        <v>11</v>
      </c>
    </row>
    <row r="18" spans="1:38" ht="101.25" x14ac:dyDescent="0.25">
      <c r="A18" s="22" t="s">
        <v>37</v>
      </c>
      <c r="B18" s="22">
        <f t="shared" si="0"/>
        <v>12</v>
      </c>
      <c r="C18" s="23">
        <v>12</v>
      </c>
      <c r="D18" s="24" t="s">
        <v>90</v>
      </c>
      <c r="E18" s="25" t="s">
        <v>91</v>
      </c>
      <c r="F18" s="24" t="s">
        <v>92</v>
      </c>
      <c r="G18" s="26" t="s">
        <v>89</v>
      </c>
      <c r="H18" s="27" t="s">
        <v>42</v>
      </c>
      <c r="I18" s="127">
        <v>4</v>
      </c>
      <c r="J18" s="41"/>
      <c r="K18" s="130">
        <v>9</v>
      </c>
      <c r="L18" s="130">
        <v>2</v>
      </c>
      <c r="M18" s="29">
        <f t="shared" si="1"/>
        <v>2</v>
      </c>
      <c r="N18" s="28">
        <v>2197440</v>
      </c>
      <c r="O18" s="28">
        <f t="shared" si="2"/>
        <v>4394880</v>
      </c>
      <c r="P18" s="42"/>
      <c r="Q18" s="30" t="s">
        <v>91</v>
      </c>
      <c r="R18" s="26" t="s">
        <v>43</v>
      </c>
      <c r="S18" s="26" t="s">
        <v>44</v>
      </c>
      <c r="T18" s="31" t="s">
        <v>45</v>
      </c>
      <c r="U18" s="26" t="s">
        <v>46</v>
      </c>
      <c r="V18" s="26" t="s">
        <v>47</v>
      </c>
      <c r="W18" s="25" t="s">
        <v>48</v>
      </c>
      <c r="X18" s="76" t="str">
        <f t="shared" si="3"/>
        <v>IB2400465997; QĐTT số: 743/QĐ-BVQY103; 28/02/2025; Bệnh viện Quân y 103; 365 ngày</v>
      </c>
      <c r="Y18" s="43"/>
      <c r="Z18" s="25" t="s">
        <v>49</v>
      </c>
      <c r="AA18" s="26" t="s">
        <v>50</v>
      </c>
      <c r="AB18" s="26" t="s">
        <v>48</v>
      </c>
      <c r="AC18" s="135">
        <v>2197440</v>
      </c>
      <c r="AD18" s="136">
        <f t="shared" si="4"/>
        <v>0</v>
      </c>
      <c r="AE18" s="137">
        <f t="shared" si="5"/>
        <v>0</v>
      </c>
      <c r="AF18" s="7" t="s">
        <v>42</v>
      </c>
      <c r="AG18" s="7">
        <v>9</v>
      </c>
      <c r="AH18" s="138">
        <v>2197440</v>
      </c>
      <c r="AI18" s="7" t="s">
        <v>48</v>
      </c>
      <c r="AJ18" s="7" t="s">
        <v>89</v>
      </c>
      <c r="AK18" s="7">
        <f>VLOOKUP(D18,'[1]Tổng hợp SH'!$D$7:$M$361,10,0)</f>
        <v>2</v>
      </c>
      <c r="AL18" s="7">
        <v>12</v>
      </c>
    </row>
    <row r="19" spans="1:38" ht="90" x14ac:dyDescent="0.25">
      <c r="A19" s="22" t="s">
        <v>37</v>
      </c>
      <c r="B19" s="22">
        <f t="shared" si="0"/>
        <v>13</v>
      </c>
      <c r="C19" s="23">
        <v>13</v>
      </c>
      <c r="D19" s="24" t="s">
        <v>93</v>
      </c>
      <c r="E19" s="25" t="s">
        <v>94</v>
      </c>
      <c r="F19" s="24" t="s">
        <v>95</v>
      </c>
      <c r="G19" s="26" t="s">
        <v>96</v>
      </c>
      <c r="H19" s="27" t="s">
        <v>42</v>
      </c>
      <c r="I19" s="127">
        <v>1</v>
      </c>
      <c r="J19" s="41"/>
      <c r="K19" s="130">
        <v>2</v>
      </c>
      <c r="L19" s="130">
        <v>1</v>
      </c>
      <c r="M19" s="29">
        <f t="shared" si="1"/>
        <v>1</v>
      </c>
      <c r="N19" s="28">
        <v>2852850</v>
      </c>
      <c r="O19" s="28">
        <f t="shared" si="2"/>
        <v>2852850</v>
      </c>
      <c r="P19" s="42"/>
      <c r="Q19" s="30" t="s">
        <v>94</v>
      </c>
      <c r="R19" s="26" t="s">
        <v>43</v>
      </c>
      <c r="S19" s="26" t="s">
        <v>44</v>
      </c>
      <c r="T19" s="31" t="s">
        <v>45</v>
      </c>
      <c r="U19" s="26" t="s">
        <v>46</v>
      </c>
      <c r="V19" s="26" t="s">
        <v>47</v>
      </c>
      <c r="W19" s="25" t="s">
        <v>48</v>
      </c>
      <c r="X19" s="76" t="str">
        <f t="shared" si="3"/>
        <v>IB2400465997; QĐTT số: 743/QĐ-BVQY103; 28/02/2025; Bệnh viện Quân y 103; 365 ngày</v>
      </c>
      <c r="Y19" s="43"/>
      <c r="Z19" s="25" t="s">
        <v>49</v>
      </c>
      <c r="AA19" s="26" t="s">
        <v>50</v>
      </c>
      <c r="AB19" s="26" t="s">
        <v>48</v>
      </c>
      <c r="AC19" s="135">
        <v>2852850</v>
      </c>
      <c r="AD19" s="136">
        <f t="shared" si="4"/>
        <v>0</v>
      </c>
      <c r="AE19" s="137">
        <f t="shared" si="5"/>
        <v>0</v>
      </c>
      <c r="AF19" s="7" t="s">
        <v>42</v>
      </c>
      <c r="AG19" s="7">
        <v>2</v>
      </c>
      <c r="AH19" s="138">
        <v>2852850</v>
      </c>
      <c r="AI19" s="7" t="s">
        <v>48</v>
      </c>
      <c r="AJ19" s="7" t="s">
        <v>96</v>
      </c>
      <c r="AK19" s="7">
        <f>VLOOKUP(D19,'[1]Tổng hợp SH'!$D$7:$M$361,10,0)</f>
        <v>1</v>
      </c>
      <c r="AL19" s="7">
        <v>13</v>
      </c>
    </row>
    <row r="20" spans="1:38" ht="78.75" x14ac:dyDescent="0.25">
      <c r="A20" s="22" t="s">
        <v>37</v>
      </c>
      <c r="B20" s="22">
        <f t="shared" si="0"/>
        <v>14</v>
      </c>
      <c r="C20" s="23">
        <v>14</v>
      </c>
      <c r="D20" s="24" t="s">
        <v>97</v>
      </c>
      <c r="E20" s="25" t="s">
        <v>98</v>
      </c>
      <c r="F20" s="24" t="s">
        <v>99</v>
      </c>
      <c r="G20" s="26" t="s">
        <v>96</v>
      </c>
      <c r="H20" s="27" t="s">
        <v>42</v>
      </c>
      <c r="I20" s="127">
        <v>3</v>
      </c>
      <c r="J20" s="41"/>
      <c r="K20" s="130">
        <v>11</v>
      </c>
      <c r="L20" s="130">
        <v>2</v>
      </c>
      <c r="M20" s="29">
        <f t="shared" si="1"/>
        <v>2</v>
      </c>
      <c r="N20" s="28">
        <v>3193050</v>
      </c>
      <c r="O20" s="28">
        <f t="shared" si="2"/>
        <v>6386100</v>
      </c>
      <c r="P20" s="42"/>
      <c r="Q20" s="30" t="s">
        <v>98</v>
      </c>
      <c r="R20" s="26" t="s">
        <v>43</v>
      </c>
      <c r="S20" s="26" t="s">
        <v>44</v>
      </c>
      <c r="T20" s="31" t="s">
        <v>45</v>
      </c>
      <c r="U20" s="26" t="s">
        <v>46</v>
      </c>
      <c r="V20" s="26" t="s">
        <v>47</v>
      </c>
      <c r="W20" s="25" t="s">
        <v>48</v>
      </c>
      <c r="X20" s="76" t="str">
        <f t="shared" si="3"/>
        <v>IB2400465997; QĐTT số: 743/QĐ-BVQY103; 28/02/2025; Bệnh viện Quân y 103; 365 ngày</v>
      </c>
      <c r="Y20" s="43"/>
      <c r="Z20" s="25" t="s">
        <v>49</v>
      </c>
      <c r="AA20" s="26" t="s">
        <v>50</v>
      </c>
      <c r="AB20" s="26" t="s">
        <v>48</v>
      </c>
      <c r="AC20" s="135">
        <v>3193050</v>
      </c>
      <c r="AD20" s="136">
        <f t="shared" si="4"/>
        <v>0</v>
      </c>
      <c r="AE20" s="137">
        <f t="shared" si="5"/>
        <v>0</v>
      </c>
      <c r="AF20" s="7" t="s">
        <v>42</v>
      </c>
      <c r="AG20" s="7">
        <v>11</v>
      </c>
      <c r="AH20" s="138">
        <v>3193050</v>
      </c>
      <c r="AI20" s="7" t="s">
        <v>48</v>
      </c>
      <c r="AJ20" s="7" t="s">
        <v>96</v>
      </c>
      <c r="AK20" s="7">
        <f>VLOOKUP(D20,'[1]Tổng hợp SH'!$D$7:$M$361,10,0)</f>
        <v>2</v>
      </c>
      <c r="AL20" s="7">
        <v>14</v>
      </c>
    </row>
    <row r="21" spans="1:38" ht="90" x14ac:dyDescent="0.25">
      <c r="A21" s="22" t="s">
        <v>37</v>
      </c>
      <c r="B21" s="22">
        <f t="shared" si="0"/>
        <v>15</v>
      </c>
      <c r="C21" s="23">
        <v>15</v>
      </c>
      <c r="D21" s="24" t="s">
        <v>100</v>
      </c>
      <c r="E21" s="25" t="s">
        <v>101</v>
      </c>
      <c r="F21" s="24" t="s">
        <v>102</v>
      </c>
      <c r="G21" s="26" t="s">
        <v>103</v>
      </c>
      <c r="H21" s="27" t="s">
        <v>42</v>
      </c>
      <c r="I21" s="127">
        <v>1</v>
      </c>
      <c r="J21" s="41"/>
      <c r="K21" s="130">
        <v>5</v>
      </c>
      <c r="L21" s="130">
        <v>2</v>
      </c>
      <c r="M21" s="29">
        <f t="shared" si="1"/>
        <v>2</v>
      </c>
      <c r="N21" s="28">
        <v>1924650</v>
      </c>
      <c r="O21" s="28">
        <f t="shared" si="2"/>
        <v>3849300</v>
      </c>
      <c r="P21" s="42"/>
      <c r="Q21" s="30" t="s">
        <v>101</v>
      </c>
      <c r="R21" s="26" t="s">
        <v>43</v>
      </c>
      <c r="S21" s="26" t="s">
        <v>44</v>
      </c>
      <c r="T21" s="31" t="s">
        <v>45</v>
      </c>
      <c r="U21" s="26" t="s">
        <v>46</v>
      </c>
      <c r="V21" s="26" t="s">
        <v>47</v>
      </c>
      <c r="W21" s="25" t="s">
        <v>48</v>
      </c>
      <c r="X21" s="76" t="str">
        <f t="shared" si="3"/>
        <v>IB2400465997; QĐTT số: 743/QĐ-BVQY103; 28/02/2025; Bệnh viện Quân y 103; 365 ngày</v>
      </c>
      <c r="Y21" s="43"/>
      <c r="Z21" s="25" t="s">
        <v>49</v>
      </c>
      <c r="AA21" s="26" t="s">
        <v>50</v>
      </c>
      <c r="AB21" s="26" t="s">
        <v>48</v>
      </c>
      <c r="AC21" s="135">
        <v>1924650</v>
      </c>
      <c r="AD21" s="136">
        <f t="shared" si="4"/>
        <v>0</v>
      </c>
      <c r="AE21" s="137">
        <f t="shared" si="5"/>
        <v>0</v>
      </c>
      <c r="AF21" s="7" t="s">
        <v>42</v>
      </c>
      <c r="AG21" s="7">
        <v>5</v>
      </c>
      <c r="AH21" s="138">
        <v>1924650</v>
      </c>
      <c r="AI21" s="7" t="s">
        <v>48</v>
      </c>
      <c r="AJ21" s="7" t="s">
        <v>103</v>
      </c>
      <c r="AK21" s="7">
        <f>VLOOKUP(D21,'[1]Tổng hợp SH'!$D$7:$M$361,10,0)</f>
        <v>2</v>
      </c>
      <c r="AL21" s="7">
        <v>15</v>
      </c>
    </row>
    <row r="22" spans="1:38" ht="101.25" x14ac:dyDescent="0.25">
      <c r="A22" s="22" t="s">
        <v>37</v>
      </c>
      <c r="B22" s="22">
        <f t="shared" si="0"/>
        <v>16</v>
      </c>
      <c r="C22" s="23">
        <v>16</v>
      </c>
      <c r="D22" s="24" t="s">
        <v>104</v>
      </c>
      <c r="E22" s="25" t="s">
        <v>105</v>
      </c>
      <c r="F22" s="24" t="s">
        <v>106</v>
      </c>
      <c r="G22" s="26" t="s">
        <v>107</v>
      </c>
      <c r="H22" s="27" t="s">
        <v>42</v>
      </c>
      <c r="I22" s="127">
        <v>13</v>
      </c>
      <c r="J22" s="41"/>
      <c r="K22" s="130">
        <v>3</v>
      </c>
      <c r="L22" s="130">
        <v>10</v>
      </c>
      <c r="M22" s="29">
        <f t="shared" si="1"/>
        <v>10</v>
      </c>
      <c r="N22" s="28">
        <v>10785600</v>
      </c>
      <c r="O22" s="28">
        <f t="shared" si="2"/>
        <v>107856000</v>
      </c>
      <c r="P22" s="42"/>
      <c r="Q22" s="30" t="s">
        <v>105</v>
      </c>
      <c r="R22" s="26" t="s">
        <v>43</v>
      </c>
      <c r="S22" s="26" t="s">
        <v>44</v>
      </c>
      <c r="T22" s="31" t="s">
        <v>45</v>
      </c>
      <c r="U22" s="26" t="s">
        <v>46</v>
      </c>
      <c r="V22" s="26" t="s">
        <v>47</v>
      </c>
      <c r="W22" s="25" t="s">
        <v>48</v>
      </c>
      <c r="X22" s="76" t="str">
        <f t="shared" si="3"/>
        <v>IB2400465997; QĐTT số: 743/QĐ-BVQY103; 28/02/2025; Bệnh viện Quân y 103; 365 ngày</v>
      </c>
      <c r="Y22" s="43"/>
      <c r="Z22" s="25" t="s">
        <v>49</v>
      </c>
      <c r="AA22" s="26" t="s">
        <v>50</v>
      </c>
      <c r="AB22" s="26" t="s">
        <v>48</v>
      </c>
      <c r="AC22" s="135">
        <v>10785600</v>
      </c>
      <c r="AD22" s="136">
        <f t="shared" si="4"/>
        <v>0</v>
      </c>
      <c r="AE22" s="137">
        <f t="shared" si="5"/>
        <v>0</v>
      </c>
      <c r="AF22" s="7" t="s">
        <v>42</v>
      </c>
      <c r="AG22" s="7">
        <v>3</v>
      </c>
      <c r="AH22" s="138">
        <v>10785600</v>
      </c>
      <c r="AI22" s="7" t="s">
        <v>48</v>
      </c>
      <c r="AJ22" s="7" t="s">
        <v>107</v>
      </c>
      <c r="AK22" s="7">
        <f>VLOOKUP(D22,'[1]Tổng hợp SH'!$D$7:$M$361,10,0)</f>
        <v>10</v>
      </c>
      <c r="AL22" s="7">
        <v>16</v>
      </c>
    </row>
    <row r="23" spans="1:38" ht="101.25" x14ac:dyDescent="0.25">
      <c r="A23" s="22" t="s">
        <v>37</v>
      </c>
      <c r="B23" s="22">
        <f t="shared" si="0"/>
        <v>17</v>
      </c>
      <c r="C23" s="23">
        <v>17</v>
      </c>
      <c r="D23" s="24" t="s">
        <v>108</v>
      </c>
      <c r="E23" s="25" t="s">
        <v>109</v>
      </c>
      <c r="F23" s="24" t="s">
        <v>110</v>
      </c>
      <c r="G23" s="26" t="s">
        <v>111</v>
      </c>
      <c r="H23" s="27" t="s">
        <v>42</v>
      </c>
      <c r="I23" s="127">
        <v>52</v>
      </c>
      <c r="J23" s="41"/>
      <c r="K23" s="130">
        <v>65</v>
      </c>
      <c r="L23" s="130">
        <v>25</v>
      </c>
      <c r="M23" s="29">
        <f t="shared" si="1"/>
        <v>25</v>
      </c>
      <c r="N23" s="28">
        <v>13614300</v>
      </c>
      <c r="O23" s="28">
        <f t="shared" si="2"/>
        <v>340357500</v>
      </c>
      <c r="P23" s="42"/>
      <c r="Q23" s="30" t="s">
        <v>109</v>
      </c>
      <c r="R23" s="26" t="s">
        <v>43</v>
      </c>
      <c r="S23" s="26" t="s">
        <v>44</v>
      </c>
      <c r="T23" s="31" t="s">
        <v>45</v>
      </c>
      <c r="U23" s="26" t="s">
        <v>46</v>
      </c>
      <c r="V23" s="26" t="s">
        <v>47</v>
      </c>
      <c r="W23" s="25" t="s">
        <v>48</v>
      </c>
      <c r="X23" s="76" t="str">
        <f t="shared" si="3"/>
        <v>IB2400465997; QĐTT số: 743/QĐ-BVQY103; 28/02/2025; Bệnh viện Quân y 103; 365 ngày</v>
      </c>
      <c r="Y23" s="43"/>
      <c r="Z23" s="25" t="s">
        <v>49</v>
      </c>
      <c r="AA23" s="26" t="s">
        <v>50</v>
      </c>
      <c r="AB23" s="26" t="s">
        <v>48</v>
      </c>
      <c r="AC23" s="135">
        <v>13614300</v>
      </c>
      <c r="AD23" s="136">
        <f t="shared" si="4"/>
        <v>0</v>
      </c>
      <c r="AE23" s="137">
        <f t="shared" si="5"/>
        <v>0</v>
      </c>
      <c r="AF23" s="7" t="s">
        <v>42</v>
      </c>
      <c r="AG23" s="7">
        <v>65</v>
      </c>
      <c r="AH23" s="138">
        <v>13614300</v>
      </c>
      <c r="AI23" s="7" t="s">
        <v>48</v>
      </c>
      <c r="AJ23" s="7" t="s">
        <v>111</v>
      </c>
      <c r="AK23" s="7">
        <f>VLOOKUP(D23,'[1]Tổng hợp SH'!$D$7:$M$361,10,0)</f>
        <v>25</v>
      </c>
      <c r="AL23" s="7">
        <v>17</v>
      </c>
    </row>
    <row r="24" spans="1:38" ht="90" x14ac:dyDescent="0.25">
      <c r="A24" s="22" t="s">
        <v>37</v>
      </c>
      <c r="B24" s="22">
        <f t="shared" si="0"/>
        <v>18</v>
      </c>
      <c r="C24" s="23">
        <v>18</v>
      </c>
      <c r="D24" s="24" t="s">
        <v>112</v>
      </c>
      <c r="E24" s="25" t="s">
        <v>113</v>
      </c>
      <c r="F24" s="24" t="s">
        <v>114</v>
      </c>
      <c r="G24" s="26" t="s">
        <v>115</v>
      </c>
      <c r="H24" s="27" t="s">
        <v>42</v>
      </c>
      <c r="I24" s="127">
        <v>15</v>
      </c>
      <c r="J24" s="41"/>
      <c r="K24" s="130">
        <v>2</v>
      </c>
      <c r="L24" s="130">
        <v>3</v>
      </c>
      <c r="M24" s="29">
        <f t="shared" si="1"/>
        <v>3</v>
      </c>
      <c r="N24" s="28">
        <v>7140000</v>
      </c>
      <c r="O24" s="28">
        <f t="shared" si="2"/>
        <v>21420000</v>
      </c>
      <c r="P24" s="42"/>
      <c r="Q24" s="30" t="s">
        <v>113</v>
      </c>
      <c r="R24" s="26" t="s">
        <v>43</v>
      </c>
      <c r="S24" s="26" t="s">
        <v>44</v>
      </c>
      <c r="T24" s="31" t="s">
        <v>45</v>
      </c>
      <c r="U24" s="26" t="s">
        <v>46</v>
      </c>
      <c r="V24" s="26" t="s">
        <v>47</v>
      </c>
      <c r="W24" s="25" t="s">
        <v>48</v>
      </c>
      <c r="X24" s="76" t="str">
        <f t="shared" si="3"/>
        <v>IB2400465997; QĐTT số: 743/QĐ-BVQY103; 28/02/2025; Bệnh viện Quân y 103; 365 ngày</v>
      </c>
      <c r="Y24" s="43"/>
      <c r="Z24" s="25" t="s">
        <v>49</v>
      </c>
      <c r="AA24" s="26" t="s">
        <v>50</v>
      </c>
      <c r="AB24" s="26" t="s">
        <v>48</v>
      </c>
      <c r="AC24" s="135">
        <v>7140000</v>
      </c>
      <c r="AD24" s="136">
        <f t="shared" si="4"/>
        <v>0</v>
      </c>
      <c r="AE24" s="137">
        <f t="shared" si="5"/>
        <v>0</v>
      </c>
      <c r="AF24" s="7" t="s">
        <v>42</v>
      </c>
      <c r="AG24" s="7">
        <v>2</v>
      </c>
      <c r="AH24" s="138">
        <v>7140000</v>
      </c>
      <c r="AI24" s="7" t="s">
        <v>48</v>
      </c>
      <c r="AJ24" s="7" t="s">
        <v>115</v>
      </c>
      <c r="AK24" s="7">
        <f>VLOOKUP(D24,'[1]Tổng hợp SH'!$D$7:$M$361,10,0)</f>
        <v>3</v>
      </c>
      <c r="AL24" s="7">
        <v>18</v>
      </c>
    </row>
    <row r="25" spans="1:38" ht="93" customHeight="1" x14ac:dyDescent="0.25">
      <c r="A25" s="22" t="s">
        <v>37</v>
      </c>
      <c r="B25" s="22">
        <f t="shared" si="0"/>
        <v>19</v>
      </c>
      <c r="C25" s="23">
        <v>19</v>
      </c>
      <c r="D25" s="24" t="s">
        <v>116</v>
      </c>
      <c r="E25" s="25" t="s">
        <v>117</v>
      </c>
      <c r="F25" s="24" t="s">
        <v>118</v>
      </c>
      <c r="G25" s="26" t="s">
        <v>119</v>
      </c>
      <c r="H25" s="27" t="s">
        <v>42</v>
      </c>
      <c r="I25" s="127">
        <v>33</v>
      </c>
      <c r="J25" s="41"/>
      <c r="K25" s="130">
        <v>64</v>
      </c>
      <c r="L25" s="130">
        <v>5</v>
      </c>
      <c r="M25" s="29">
        <f t="shared" si="1"/>
        <v>5</v>
      </c>
      <c r="N25" s="28">
        <v>19433400</v>
      </c>
      <c r="O25" s="28">
        <f t="shared" si="2"/>
        <v>97167000</v>
      </c>
      <c r="P25" s="42"/>
      <c r="Q25" s="30" t="s">
        <v>117</v>
      </c>
      <c r="R25" s="26" t="s">
        <v>43</v>
      </c>
      <c r="S25" s="26" t="s">
        <v>44</v>
      </c>
      <c r="T25" s="31" t="s">
        <v>45</v>
      </c>
      <c r="U25" s="26" t="s">
        <v>46</v>
      </c>
      <c r="V25" s="26" t="s">
        <v>47</v>
      </c>
      <c r="W25" s="25" t="s">
        <v>48</v>
      </c>
      <c r="X25" s="76" t="str">
        <f t="shared" si="3"/>
        <v>IB2400465997; QĐTT số: 743/QĐ-BVQY103; 28/02/2025; Bệnh viện Quân y 103; 365 ngày</v>
      </c>
      <c r="Y25" s="43"/>
      <c r="Z25" s="25" t="s">
        <v>49</v>
      </c>
      <c r="AA25" s="26" t="s">
        <v>50</v>
      </c>
      <c r="AB25" s="26" t="s">
        <v>48</v>
      </c>
      <c r="AC25" s="135">
        <v>19433400</v>
      </c>
      <c r="AD25" s="136">
        <f t="shared" si="4"/>
        <v>0</v>
      </c>
      <c r="AE25" s="137">
        <f t="shared" si="5"/>
        <v>0</v>
      </c>
      <c r="AF25" s="7" t="s">
        <v>42</v>
      </c>
      <c r="AG25" s="7">
        <v>64</v>
      </c>
      <c r="AH25" s="138">
        <v>19433400</v>
      </c>
      <c r="AI25" s="7" t="s">
        <v>48</v>
      </c>
      <c r="AJ25" s="7" t="s">
        <v>119</v>
      </c>
      <c r="AK25" s="7">
        <f>VLOOKUP(D25,'[1]Tổng hợp SH'!$D$7:$M$361,10,0)</f>
        <v>5</v>
      </c>
      <c r="AL25" s="7">
        <v>19</v>
      </c>
    </row>
    <row r="26" spans="1:38" ht="67.5" x14ac:dyDescent="0.25">
      <c r="A26" s="22" t="s">
        <v>37</v>
      </c>
      <c r="B26" s="22">
        <f t="shared" si="0"/>
        <v>20</v>
      </c>
      <c r="C26" s="23">
        <v>20</v>
      </c>
      <c r="D26" s="24" t="s">
        <v>120</v>
      </c>
      <c r="E26" s="25" t="s">
        <v>121</v>
      </c>
      <c r="F26" s="24" t="s">
        <v>122</v>
      </c>
      <c r="G26" s="26" t="s">
        <v>123</v>
      </c>
      <c r="H26" s="27" t="s">
        <v>42</v>
      </c>
      <c r="I26" s="127">
        <v>3</v>
      </c>
      <c r="J26" s="41"/>
      <c r="K26" s="130">
        <v>3</v>
      </c>
      <c r="L26" s="130">
        <v>1</v>
      </c>
      <c r="M26" s="29">
        <f t="shared" si="1"/>
        <v>1</v>
      </c>
      <c r="N26" s="28">
        <v>5584194</v>
      </c>
      <c r="O26" s="28">
        <f t="shared" si="2"/>
        <v>5584194</v>
      </c>
      <c r="P26" s="42"/>
      <c r="Q26" s="30" t="s">
        <v>121</v>
      </c>
      <c r="R26" s="26" t="s">
        <v>43</v>
      </c>
      <c r="S26" s="26" t="s">
        <v>44</v>
      </c>
      <c r="T26" s="31" t="s">
        <v>45</v>
      </c>
      <c r="U26" s="26" t="s">
        <v>46</v>
      </c>
      <c r="V26" s="26" t="s">
        <v>47</v>
      </c>
      <c r="W26" s="25" t="s">
        <v>48</v>
      </c>
      <c r="X26" s="76" t="str">
        <f t="shared" si="3"/>
        <v>IB2400465997; QĐTT số: 743/QĐ-BVQY103; 28/02/2025; Bệnh viện Quân y 103; 365 ngày</v>
      </c>
      <c r="Y26" s="43"/>
      <c r="Z26" s="25" t="s">
        <v>49</v>
      </c>
      <c r="AA26" s="26" t="s">
        <v>50</v>
      </c>
      <c r="AB26" s="26" t="s">
        <v>48</v>
      </c>
      <c r="AC26" s="135">
        <v>5584194</v>
      </c>
      <c r="AD26" s="136">
        <f t="shared" si="4"/>
        <v>0</v>
      </c>
      <c r="AE26" s="137">
        <f t="shared" si="5"/>
        <v>0</v>
      </c>
      <c r="AF26" s="7" t="s">
        <v>42</v>
      </c>
      <c r="AG26" s="7">
        <v>3</v>
      </c>
      <c r="AH26" s="138">
        <v>5584194</v>
      </c>
      <c r="AI26" s="7" t="s">
        <v>48</v>
      </c>
      <c r="AJ26" s="7" t="s">
        <v>123</v>
      </c>
      <c r="AK26" s="7">
        <f>VLOOKUP(D26,'[1]Tổng hợp SH'!$D$7:$M$361,10,0)</f>
        <v>1</v>
      </c>
      <c r="AL26" s="7">
        <v>20</v>
      </c>
    </row>
    <row r="27" spans="1:38" ht="78.75" x14ac:dyDescent="0.25">
      <c r="A27" s="22" t="s">
        <v>37</v>
      </c>
      <c r="B27" s="22">
        <f t="shared" si="0"/>
        <v>21</v>
      </c>
      <c r="C27" s="23">
        <v>21</v>
      </c>
      <c r="D27" s="36" t="s">
        <v>124</v>
      </c>
      <c r="E27" s="25" t="s">
        <v>125</v>
      </c>
      <c r="F27" s="24" t="s">
        <v>126</v>
      </c>
      <c r="G27" s="26" t="s">
        <v>127</v>
      </c>
      <c r="H27" s="27" t="s">
        <v>42</v>
      </c>
      <c r="I27" s="127">
        <v>7</v>
      </c>
      <c r="J27" s="41"/>
      <c r="K27" s="130">
        <v>51</v>
      </c>
      <c r="L27" s="130">
        <v>75</v>
      </c>
      <c r="M27" s="29">
        <f t="shared" si="1"/>
        <v>75</v>
      </c>
      <c r="N27" s="28">
        <v>15573600</v>
      </c>
      <c r="O27" s="28">
        <f t="shared" si="2"/>
        <v>1168020000</v>
      </c>
      <c r="P27" s="42"/>
      <c r="Q27" s="30" t="s">
        <v>125</v>
      </c>
      <c r="R27" s="26" t="s">
        <v>43</v>
      </c>
      <c r="S27" s="26" t="s">
        <v>44</v>
      </c>
      <c r="T27" s="31" t="s">
        <v>45</v>
      </c>
      <c r="U27" s="26" t="s">
        <v>46</v>
      </c>
      <c r="V27" s="26" t="s">
        <v>47</v>
      </c>
      <c r="W27" s="25" t="s">
        <v>48</v>
      </c>
      <c r="X27" s="76" t="str">
        <f t="shared" si="3"/>
        <v>IB2400465997; QĐTT số: 743/QĐ-BVQY103; 28/02/2025; Bệnh viện Quân y 103; 365 ngày</v>
      </c>
      <c r="Y27" s="43"/>
      <c r="Z27" s="25" t="s">
        <v>49</v>
      </c>
      <c r="AA27" s="26" t="s">
        <v>50</v>
      </c>
      <c r="AB27" s="26" t="s">
        <v>48</v>
      </c>
      <c r="AC27" s="135">
        <v>15573600</v>
      </c>
      <c r="AD27" s="136">
        <f t="shared" si="4"/>
        <v>0</v>
      </c>
      <c r="AE27" s="137">
        <f t="shared" si="5"/>
        <v>0</v>
      </c>
      <c r="AF27" s="7" t="s">
        <v>42</v>
      </c>
      <c r="AG27" s="7">
        <v>51</v>
      </c>
      <c r="AH27" s="138">
        <v>15573600</v>
      </c>
      <c r="AI27" s="7" t="s">
        <v>48</v>
      </c>
      <c r="AJ27" s="7" t="s">
        <v>127</v>
      </c>
      <c r="AK27" s="7">
        <f>VLOOKUP(D27,'[1]Tổng hợp SH'!$D$7:$M$361,10,0)</f>
        <v>75</v>
      </c>
      <c r="AL27" s="7">
        <v>21</v>
      </c>
    </row>
    <row r="28" spans="1:38" ht="67.5" x14ac:dyDescent="0.25">
      <c r="A28" s="22" t="s">
        <v>37</v>
      </c>
      <c r="B28" s="22">
        <f t="shared" si="0"/>
        <v>22</v>
      </c>
      <c r="C28" s="23">
        <v>22</v>
      </c>
      <c r="D28" s="24" t="s">
        <v>128</v>
      </c>
      <c r="E28" s="25" t="s">
        <v>129</v>
      </c>
      <c r="F28" s="24" t="s">
        <v>130</v>
      </c>
      <c r="G28" s="26" t="s">
        <v>131</v>
      </c>
      <c r="H28" s="27" t="s">
        <v>42</v>
      </c>
      <c r="I28" s="127">
        <v>1</v>
      </c>
      <c r="J28" s="41"/>
      <c r="K28" s="130">
        <v>2</v>
      </c>
      <c r="L28" s="130">
        <v>1</v>
      </c>
      <c r="M28" s="29">
        <f t="shared" si="1"/>
        <v>1</v>
      </c>
      <c r="N28" s="28">
        <v>11032371</v>
      </c>
      <c r="O28" s="28">
        <f t="shared" si="2"/>
        <v>11032371</v>
      </c>
      <c r="P28" s="42"/>
      <c r="Q28" s="30" t="s">
        <v>129</v>
      </c>
      <c r="R28" s="26" t="s">
        <v>43</v>
      </c>
      <c r="S28" s="26" t="s">
        <v>44</v>
      </c>
      <c r="T28" s="31" t="s">
        <v>45</v>
      </c>
      <c r="U28" s="26" t="s">
        <v>46</v>
      </c>
      <c r="V28" s="26" t="s">
        <v>47</v>
      </c>
      <c r="W28" s="25" t="s">
        <v>48</v>
      </c>
      <c r="X28" s="76" t="str">
        <f t="shared" si="3"/>
        <v>IB2400465997; QĐTT số: 743/QĐ-BVQY103; 28/02/2025; Bệnh viện Quân y 103; 365 ngày</v>
      </c>
      <c r="Y28" s="43"/>
      <c r="Z28" s="25" t="s">
        <v>49</v>
      </c>
      <c r="AA28" s="26" t="s">
        <v>50</v>
      </c>
      <c r="AB28" s="26" t="s">
        <v>48</v>
      </c>
      <c r="AC28" s="135">
        <v>11032371</v>
      </c>
      <c r="AD28" s="136">
        <f t="shared" si="4"/>
        <v>0</v>
      </c>
      <c r="AE28" s="137">
        <f t="shared" si="5"/>
        <v>0</v>
      </c>
      <c r="AF28" s="7" t="s">
        <v>42</v>
      </c>
      <c r="AG28" s="7">
        <v>2</v>
      </c>
      <c r="AH28" s="138">
        <v>11032371</v>
      </c>
      <c r="AI28" s="7" t="s">
        <v>48</v>
      </c>
      <c r="AJ28" s="7" t="s">
        <v>131</v>
      </c>
      <c r="AK28" s="7">
        <f>VLOOKUP(D28,'[1]Tổng hợp SH'!$D$7:$M$361,10,0)</f>
        <v>1</v>
      </c>
      <c r="AL28" s="7">
        <v>22</v>
      </c>
    </row>
    <row r="29" spans="1:38" ht="67.5" x14ac:dyDescent="0.25">
      <c r="A29" s="22" t="s">
        <v>37</v>
      </c>
      <c r="B29" s="22">
        <f t="shared" si="0"/>
        <v>23</v>
      </c>
      <c r="C29" s="23">
        <v>23</v>
      </c>
      <c r="D29" s="24" t="s">
        <v>132</v>
      </c>
      <c r="E29" s="25" t="s">
        <v>133</v>
      </c>
      <c r="F29" s="24" t="s">
        <v>134</v>
      </c>
      <c r="G29" s="26" t="s">
        <v>131</v>
      </c>
      <c r="H29" s="27" t="s">
        <v>42</v>
      </c>
      <c r="I29" s="127">
        <v>3</v>
      </c>
      <c r="J29" s="41"/>
      <c r="K29" s="130">
        <v>2</v>
      </c>
      <c r="L29" s="130">
        <v>1</v>
      </c>
      <c r="M29" s="29">
        <f t="shared" si="1"/>
        <v>1</v>
      </c>
      <c r="N29" s="28">
        <v>22266300</v>
      </c>
      <c r="O29" s="28">
        <f t="shared" si="2"/>
        <v>22266300</v>
      </c>
      <c r="P29" s="42"/>
      <c r="Q29" s="30" t="s">
        <v>133</v>
      </c>
      <c r="R29" s="26" t="s">
        <v>43</v>
      </c>
      <c r="S29" s="26" t="s">
        <v>44</v>
      </c>
      <c r="T29" s="31" t="s">
        <v>45</v>
      </c>
      <c r="U29" s="26" t="s">
        <v>46</v>
      </c>
      <c r="V29" s="26" t="s">
        <v>47</v>
      </c>
      <c r="W29" s="25" t="s">
        <v>48</v>
      </c>
      <c r="X29" s="76" t="str">
        <f t="shared" si="3"/>
        <v>IB2400465997; QĐTT số: 743/QĐ-BVQY103; 28/02/2025; Bệnh viện Quân y 103; 365 ngày</v>
      </c>
      <c r="Y29" s="43"/>
      <c r="Z29" s="25" t="s">
        <v>49</v>
      </c>
      <c r="AA29" s="26" t="s">
        <v>50</v>
      </c>
      <c r="AB29" s="26" t="s">
        <v>48</v>
      </c>
      <c r="AC29" s="135">
        <v>22266300</v>
      </c>
      <c r="AD29" s="136">
        <f t="shared" si="4"/>
        <v>0</v>
      </c>
      <c r="AE29" s="137">
        <f t="shared" si="5"/>
        <v>0</v>
      </c>
      <c r="AF29" s="7" t="s">
        <v>42</v>
      </c>
      <c r="AG29" s="7">
        <v>2</v>
      </c>
      <c r="AH29" s="138">
        <v>22266300</v>
      </c>
      <c r="AI29" s="7" t="s">
        <v>48</v>
      </c>
      <c r="AJ29" s="7" t="s">
        <v>131</v>
      </c>
      <c r="AK29" s="7">
        <f>VLOOKUP(D29,'[1]Tổng hợp SH'!$D$7:$M$361,10,0)</f>
        <v>1</v>
      </c>
      <c r="AL29" s="7">
        <v>23</v>
      </c>
    </row>
    <row r="30" spans="1:38" ht="56.25" x14ac:dyDescent="0.25">
      <c r="A30" s="22" t="s">
        <v>37</v>
      </c>
      <c r="B30" s="22">
        <f t="shared" si="0"/>
        <v>24</v>
      </c>
      <c r="C30" s="23">
        <v>24</v>
      </c>
      <c r="D30" s="24" t="s">
        <v>135</v>
      </c>
      <c r="E30" s="25" t="s">
        <v>136</v>
      </c>
      <c r="F30" s="24" t="s">
        <v>137</v>
      </c>
      <c r="G30" s="26" t="s">
        <v>138</v>
      </c>
      <c r="H30" s="27" t="s">
        <v>42</v>
      </c>
      <c r="I30" s="128">
        <v>0</v>
      </c>
      <c r="J30" s="41"/>
      <c r="K30" s="130">
        <v>2</v>
      </c>
      <c r="L30" s="130">
        <v>1</v>
      </c>
      <c r="M30" s="29">
        <f t="shared" si="1"/>
        <v>1</v>
      </c>
      <c r="N30" s="28">
        <v>12322800</v>
      </c>
      <c r="O30" s="28">
        <f t="shared" si="2"/>
        <v>12322800</v>
      </c>
      <c r="P30" s="42"/>
      <c r="Q30" s="30" t="s">
        <v>136</v>
      </c>
      <c r="R30" s="26" t="s">
        <v>43</v>
      </c>
      <c r="S30" s="26" t="s">
        <v>44</v>
      </c>
      <c r="T30" s="31" t="s">
        <v>45</v>
      </c>
      <c r="U30" s="26" t="s">
        <v>46</v>
      </c>
      <c r="V30" s="26" t="s">
        <v>47</v>
      </c>
      <c r="W30" s="25" t="s">
        <v>48</v>
      </c>
      <c r="X30" s="76" t="str">
        <f t="shared" si="3"/>
        <v>IB2400465997; QĐTT số: 743/QĐ-BVQY103; 28/02/2025; Bệnh viện Quân y 103; 365 ngày</v>
      </c>
      <c r="Y30" s="43"/>
      <c r="Z30" s="25" t="s">
        <v>49</v>
      </c>
      <c r="AA30" s="26" t="s">
        <v>50</v>
      </c>
      <c r="AB30" s="26" t="s">
        <v>48</v>
      </c>
      <c r="AC30" s="135">
        <v>12322800</v>
      </c>
      <c r="AD30" s="136">
        <f t="shared" si="4"/>
        <v>0</v>
      </c>
      <c r="AE30" s="137">
        <f t="shared" si="5"/>
        <v>0</v>
      </c>
      <c r="AF30" s="7" t="s">
        <v>42</v>
      </c>
      <c r="AG30" s="7">
        <v>2</v>
      </c>
      <c r="AH30" s="138">
        <v>12322800</v>
      </c>
      <c r="AI30" s="7" t="s">
        <v>48</v>
      </c>
      <c r="AJ30" s="7" t="s">
        <v>138</v>
      </c>
      <c r="AK30" s="7">
        <f>VLOOKUP(D30,'[1]Tổng hợp SH'!$D$7:$M$361,10,0)</f>
        <v>1</v>
      </c>
      <c r="AL30" s="7">
        <v>24</v>
      </c>
    </row>
    <row r="31" spans="1:38" ht="56.25" x14ac:dyDescent="0.25">
      <c r="A31" s="22" t="s">
        <v>37</v>
      </c>
      <c r="B31" s="22">
        <f t="shared" si="0"/>
        <v>25</v>
      </c>
      <c r="C31" s="23">
        <v>25</v>
      </c>
      <c r="D31" s="24" t="s">
        <v>139</v>
      </c>
      <c r="E31" s="25" t="s">
        <v>140</v>
      </c>
      <c r="F31" s="24" t="s">
        <v>141</v>
      </c>
      <c r="G31" s="26" t="s">
        <v>142</v>
      </c>
      <c r="H31" s="27" t="s">
        <v>42</v>
      </c>
      <c r="I31" s="127">
        <v>2</v>
      </c>
      <c r="J31" s="41"/>
      <c r="K31" s="130">
        <v>3</v>
      </c>
      <c r="L31" s="130">
        <v>1</v>
      </c>
      <c r="M31" s="29">
        <f t="shared" si="1"/>
        <v>1</v>
      </c>
      <c r="N31" s="28">
        <v>3528000</v>
      </c>
      <c r="O31" s="28">
        <f t="shared" si="2"/>
        <v>3528000</v>
      </c>
      <c r="P31" s="42"/>
      <c r="Q31" s="30" t="s">
        <v>140</v>
      </c>
      <c r="R31" s="26" t="s">
        <v>43</v>
      </c>
      <c r="S31" s="26" t="s">
        <v>44</v>
      </c>
      <c r="T31" s="31" t="s">
        <v>45</v>
      </c>
      <c r="U31" s="26" t="s">
        <v>46</v>
      </c>
      <c r="V31" s="26" t="s">
        <v>47</v>
      </c>
      <c r="W31" s="25" t="s">
        <v>48</v>
      </c>
      <c r="X31" s="76" t="str">
        <f t="shared" si="3"/>
        <v>IB2400465997; QĐTT số: 743/QĐ-BVQY103; 28/02/2025; Bệnh viện Quân y 103; 365 ngày</v>
      </c>
      <c r="Y31" s="43"/>
      <c r="Z31" s="25" t="s">
        <v>49</v>
      </c>
      <c r="AA31" s="26" t="s">
        <v>50</v>
      </c>
      <c r="AB31" s="26" t="s">
        <v>48</v>
      </c>
      <c r="AC31" s="135">
        <v>3528000</v>
      </c>
      <c r="AD31" s="136">
        <f t="shared" si="4"/>
        <v>0</v>
      </c>
      <c r="AE31" s="137">
        <f t="shared" si="5"/>
        <v>0</v>
      </c>
      <c r="AF31" s="7" t="s">
        <v>42</v>
      </c>
      <c r="AG31" s="7">
        <v>3</v>
      </c>
      <c r="AH31" s="138">
        <v>3528000</v>
      </c>
      <c r="AI31" s="7" t="s">
        <v>48</v>
      </c>
      <c r="AJ31" s="7" t="s">
        <v>142</v>
      </c>
      <c r="AK31" s="7">
        <f>VLOOKUP(D31,'[1]Tổng hợp SH'!$D$7:$M$361,10,0)</f>
        <v>1</v>
      </c>
      <c r="AL31" s="7">
        <v>25</v>
      </c>
    </row>
    <row r="32" spans="1:38" ht="56.25" x14ac:dyDescent="0.25">
      <c r="A32" s="22" t="s">
        <v>37</v>
      </c>
      <c r="B32" s="22">
        <f t="shared" si="0"/>
        <v>26</v>
      </c>
      <c r="C32" s="23">
        <v>26</v>
      </c>
      <c r="D32" s="24" t="s">
        <v>143</v>
      </c>
      <c r="E32" s="25" t="s">
        <v>144</v>
      </c>
      <c r="F32" s="24" t="s">
        <v>145</v>
      </c>
      <c r="G32" s="26" t="s">
        <v>142</v>
      </c>
      <c r="H32" s="27" t="s">
        <v>42</v>
      </c>
      <c r="I32" s="127">
        <v>2</v>
      </c>
      <c r="J32" s="41"/>
      <c r="K32" s="130">
        <v>3</v>
      </c>
      <c r="L32" s="130">
        <v>1</v>
      </c>
      <c r="M32" s="29">
        <f t="shared" si="1"/>
        <v>1</v>
      </c>
      <c r="N32" s="28">
        <v>4242000</v>
      </c>
      <c r="O32" s="28">
        <f t="shared" si="2"/>
        <v>4242000</v>
      </c>
      <c r="P32" s="42"/>
      <c r="Q32" s="30" t="s">
        <v>144</v>
      </c>
      <c r="R32" s="26" t="s">
        <v>43</v>
      </c>
      <c r="S32" s="26" t="s">
        <v>44</v>
      </c>
      <c r="T32" s="31" t="s">
        <v>45</v>
      </c>
      <c r="U32" s="26" t="s">
        <v>46</v>
      </c>
      <c r="V32" s="26" t="s">
        <v>47</v>
      </c>
      <c r="W32" s="25" t="s">
        <v>48</v>
      </c>
      <c r="X32" s="76" t="str">
        <f t="shared" si="3"/>
        <v>IB2400465997; QĐTT số: 743/QĐ-BVQY103; 28/02/2025; Bệnh viện Quân y 103; 365 ngày</v>
      </c>
      <c r="Y32" s="43"/>
      <c r="Z32" s="25" t="s">
        <v>49</v>
      </c>
      <c r="AA32" s="26" t="s">
        <v>50</v>
      </c>
      <c r="AB32" s="26" t="s">
        <v>48</v>
      </c>
      <c r="AC32" s="135">
        <v>4242000</v>
      </c>
      <c r="AD32" s="136">
        <f t="shared" si="4"/>
        <v>0</v>
      </c>
      <c r="AE32" s="137">
        <f t="shared" si="5"/>
        <v>0</v>
      </c>
      <c r="AF32" s="7" t="s">
        <v>42</v>
      </c>
      <c r="AG32" s="7">
        <v>3</v>
      </c>
      <c r="AH32" s="138">
        <v>4242000</v>
      </c>
      <c r="AI32" s="7" t="s">
        <v>48</v>
      </c>
      <c r="AJ32" s="7" t="s">
        <v>142</v>
      </c>
      <c r="AK32" s="7">
        <f>VLOOKUP(D32,'[1]Tổng hợp SH'!$D$7:$M$361,10,0)</f>
        <v>1</v>
      </c>
      <c r="AL32" s="7">
        <v>26</v>
      </c>
    </row>
    <row r="33" spans="1:38" ht="56.25" x14ac:dyDescent="0.25">
      <c r="A33" s="22" t="s">
        <v>37</v>
      </c>
      <c r="B33" s="22">
        <f t="shared" si="0"/>
        <v>27</v>
      </c>
      <c r="C33" s="23">
        <v>27</v>
      </c>
      <c r="D33" s="24" t="s">
        <v>146</v>
      </c>
      <c r="E33" s="25" t="s">
        <v>147</v>
      </c>
      <c r="F33" s="24" t="s">
        <v>148</v>
      </c>
      <c r="G33" s="26" t="s">
        <v>149</v>
      </c>
      <c r="H33" s="27" t="s">
        <v>42</v>
      </c>
      <c r="I33" s="127">
        <v>23</v>
      </c>
      <c r="J33" s="41"/>
      <c r="K33" s="130">
        <v>12</v>
      </c>
      <c r="L33" s="130">
        <v>10</v>
      </c>
      <c r="M33" s="29">
        <f t="shared" si="1"/>
        <v>10</v>
      </c>
      <c r="N33" s="28">
        <v>7405650</v>
      </c>
      <c r="O33" s="28">
        <f t="shared" si="2"/>
        <v>74056500</v>
      </c>
      <c r="P33" s="42"/>
      <c r="Q33" s="30" t="s">
        <v>147</v>
      </c>
      <c r="R33" s="26" t="s">
        <v>43</v>
      </c>
      <c r="S33" s="26" t="s">
        <v>44</v>
      </c>
      <c r="T33" s="31" t="s">
        <v>45</v>
      </c>
      <c r="U33" s="26" t="s">
        <v>46</v>
      </c>
      <c r="V33" s="26" t="s">
        <v>47</v>
      </c>
      <c r="W33" s="25" t="s">
        <v>48</v>
      </c>
      <c r="X33" s="76" t="str">
        <f t="shared" si="3"/>
        <v>IB2400465997; QĐTT số: 743/QĐ-BVQY103; 28/02/2025; Bệnh viện Quân y 103; 365 ngày</v>
      </c>
      <c r="Y33" s="43"/>
      <c r="Z33" s="25" t="s">
        <v>49</v>
      </c>
      <c r="AA33" s="26" t="s">
        <v>50</v>
      </c>
      <c r="AB33" s="26" t="s">
        <v>48</v>
      </c>
      <c r="AC33" s="135">
        <v>7405650</v>
      </c>
      <c r="AD33" s="136">
        <f t="shared" si="4"/>
        <v>0</v>
      </c>
      <c r="AE33" s="137">
        <f t="shared" si="5"/>
        <v>0</v>
      </c>
      <c r="AF33" s="7" t="s">
        <v>42</v>
      </c>
      <c r="AG33" s="7">
        <v>12</v>
      </c>
      <c r="AH33" s="138">
        <v>7405650</v>
      </c>
      <c r="AI33" s="7" t="s">
        <v>48</v>
      </c>
      <c r="AJ33" s="7" t="s">
        <v>149</v>
      </c>
      <c r="AK33" s="7">
        <f>VLOOKUP(D33,'[1]Tổng hợp SH'!$D$7:$M$361,10,0)</f>
        <v>10</v>
      </c>
      <c r="AL33" s="7">
        <v>27</v>
      </c>
    </row>
    <row r="34" spans="1:38" ht="56.25" x14ac:dyDescent="0.25">
      <c r="A34" s="22" t="s">
        <v>37</v>
      </c>
      <c r="B34" s="22">
        <f t="shared" si="0"/>
        <v>28</v>
      </c>
      <c r="C34" s="23">
        <v>28</v>
      </c>
      <c r="D34" s="24" t="s">
        <v>150</v>
      </c>
      <c r="E34" s="25" t="s">
        <v>151</v>
      </c>
      <c r="F34" s="24" t="s">
        <v>152</v>
      </c>
      <c r="G34" s="26" t="s">
        <v>153</v>
      </c>
      <c r="H34" s="27" t="s">
        <v>42</v>
      </c>
      <c r="I34" s="127">
        <v>1</v>
      </c>
      <c r="J34" s="41"/>
      <c r="K34" s="130">
        <v>2</v>
      </c>
      <c r="L34" s="130">
        <v>1</v>
      </c>
      <c r="M34" s="29">
        <f t="shared" si="1"/>
        <v>1</v>
      </c>
      <c r="N34" s="28">
        <v>9497250</v>
      </c>
      <c r="O34" s="28">
        <f t="shared" si="2"/>
        <v>9497250</v>
      </c>
      <c r="P34" s="42"/>
      <c r="Q34" s="30" t="s">
        <v>151</v>
      </c>
      <c r="R34" s="26" t="s">
        <v>43</v>
      </c>
      <c r="S34" s="26" t="s">
        <v>44</v>
      </c>
      <c r="T34" s="31" t="s">
        <v>45</v>
      </c>
      <c r="U34" s="26" t="s">
        <v>46</v>
      </c>
      <c r="V34" s="26" t="s">
        <v>47</v>
      </c>
      <c r="W34" s="25" t="s">
        <v>48</v>
      </c>
      <c r="X34" s="76" t="str">
        <f t="shared" si="3"/>
        <v>IB2400465997; QĐTT số: 743/QĐ-BVQY103; 28/02/2025; Bệnh viện Quân y 103; 365 ngày</v>
      </c>
      <c r="Y34" s="43"/>
      <c r="Z34" s="25" t="s">
        <v>49</v>
      </c>
      <c r="AA34" s="26" t="s">
        <v>50</v>
      </c>
      <c r="AB34" s="26" t="s">
        <v>48</v>
      </c>
      <c r="AC34" s="135">
        <v>9497250</v>
      </c>
      <c r="AD34" s="136">
        <f t="shared" si="4"/>
        <v>0</v>
      </c>
      <c r="AE34" s="137">
        <f t="shared" si="5"/>
        <v>0</v>
      </c>
      <c r="AF34" s="7" t="s">
        <v>42</v>
      </c>
      <c r="AG34" s="7">
        <v>2</v>
      </c>
      <c r="AH34" s="138">
        <v>9497250</v>
      </c>
      <c r="AI34" s="7" t="s">
        <v>48</v>
      </c>
      <c r="AJ34" s="7" t="s">
        <v>153</v>
      </c>
      <c r="AK34" s="7">
        <f>VLOOKUP(D34,'[1]Tổng hợp SH'!$D$7:$M$361,10,0)</f>
        <v>1</v>
      </c>
      <c r="AL34" s="7">
        <v>28</v>
      </c>
    </row>
    <row r="35" spans="1:38" ht="33.75" x14ac:dyDescent="0.25">
      <c r="A35" s="22" t="s">
        <v>37</v>
      </c>
      <c r="B35" s="22">
        <f t="shared" si="0"/>
        <v>29</v>
      </c>
      <c r="C35" s="23">
        <v>29</v>
      </c>
      <c r="D35" s="24" t="s">
        <v>154</v>
      </c>
      <c r="E35" s="25" t="s">
        <v>155</v>
      </c>
      <c r="F35" s="24" t="s">
        <v>156</v>
      </c>
      <c r="G35" s="26" t="s">
        <v>157</v>
      </c>
      <c r="H35" s="27" t="s">
        <v>158</v>
      </c>
      <c r="I35" s="127">
        <v>1</v>
      </c>
      <c r="J35" s="41"/>
      <c r="K35" s="130">
        <v>6</v>
      </c>
      <c r="L35" s="130">
        <v>10</v>
      </c>
      <c r="M35" s="29">
        <f t="shared" si="1"/>
        <v>10</v>
      </c>
      <c r="N35" s="28">
        <v>604800</v>
      </c>
      <c r="O35" s="28">
        <f t="shared" si="2"/>
        <v>6048000</v>
      </c>
      <c r="P35" s="42"/>
      <c r="Q35" s="30" t="s">
        <v>155</v>
      </c>
      <c r="R35" s="26" t="s">
        <v>43</v>
      </c>
      <c r="S35" s="26" t="s">
        <v>44</v>
      </c>
      <c r="T35" s="31" t="s">
        <v>45</v>
      </c>
      <c r="U35" s="26" t="s">
        <v>46</v>
      </c>
      <c r="V35" s="26" t="s">
        <v>47</v>
      </c>
      <c r="W35" s="25" t="s">
        <v>48</v>
      </c>
      <c r="X35" s="76" t="str">
        <f t="shared" si="3"/>
        <v>IB2400465997; QĐTT số: 743/QĐ-BVQY103; 28/02/2025; Bệnh viện Quân y 103; 365 ngày</v>
      </c>
      <c r="Y35" s="43"/>
      <c r="Z35" s="25" t="s">
        <v>49</v>
      </c>
      <c r="AA35" s="26" t="s">
        <v>50</v>
      </c>
      <c r="AB35" s="26" t="s">
        <v>48</v>
      </c>
      <c r="AC35" s="135">
        <v>604800</v>
      </c>
      <c r="AD35" s="136">
        <f t="shared" si="4"/>
        <v>0</v>
      </c>
      <c r="AE35" s="137">
        <f t="shared" si="5"/>
        <v>0</v>
      </c>
      <c r="AF35" s="7" t="s">
        <v>158</v>
      </c>
      <c r="AG35" s="7">
        <v>6</v>
      </c>
      <c r="AH35" s="138">
        <v>604800</v>
      </c>
      <c r="AI35" s="7" t="s">
        <v>48</v>
      </c>
      <c r="AJ35" s="7" t="s">
        <v>157</v>
      </c>
      <c r="AK35" s="7">
        <f>VLOOKUP(D35,'[1]Tổng hợp SH'!$D$7:$M$361,10,0)</f>
        <v>10</v>
      </c>
      <c r="AL35" s="7">
        <v>29</v>
      </c>
    </row>
    <row r="36" spans="1:38" ht="45" x14ac:dyDescent="0.25">
      <c r="A36" s="22" t="s">
        <v>37</v>
      </c>
      <c r="B36" s="22">
        <f t="shared" si="0"/>
        <v>30</v>
      </c>
      <c r="C36" s="23">
        <v>30</v>
      </c>
      <c r="D36" s="24" t="s">
        <v>159</v>
      </c>
      <c r="E36" s="25" t="s">
        <v>160</v>
      </c>
      <c r="F36" s="24" t="s">
        <v>161</v>
      </c>
      <c r="G36" s="26" t="s">
        <v>149</v>
      </c>
      <c r="H36" s="27" t="s">
        <v>42</v>
      </c>
      <c r="I36" s="127">
        <v>3</v>
      </c>
      <c r="J36" s="41"/>
      <c r="K36" s="130">
        <v>6</v>
      </c>
      <c r="L36" s="130">
        <v>10</v>
      </c>
      <c r="M36" s="29">
        <f t="shared" si="1"/>
        <v>10</v>
      </c>
      <c r="N36" s="28">
        <v>5721660</v>
      </c>
      <c r="O36" s="28">
        <f t="shared" si="2"/>
        <v>57216600</v>
      </c>
      <c r="P36" s="42"/>
      <c r="Q36" s="30" t="s">
        <v>160</v>
      </c>
      <c r="R36" s="26" t="s">
        <v>43</v>
      </c>
      <c r="S36" s="26" t="s">
        <v>44</v>
      </c>
      <c r="T36" s="31" t="s">
        <v>45</v>
      </c>
      <c r="U36" s="26" t="s">
        <v>46</v>
      </c>
      <c r="V36" s="26" t="s">
        <v>47</v>
      </c>
      <c r="W36" s="25" t="s">
        <v>48</v>
      </c>
      <c r="X36" s="76" t="str">
        <f t="shared" si="3"/>
        <v>IB2400465997; QĐTT số: 743/QĐ-BVQY103; 28/02/2025; Bệnh viện Quân y 103; 365 ngày</v>
      </c>
      <c r="Y36" s="43"/>
      <c r="Z36" s="25" t="s">
        <v>49</v>
      </c>
      <c r="AA36" s="26" t="s">
        <v>50</v>
      </c>
      <c r="AB36" s="26" t="s">
        <v>48</v>
      </c>
      <c r="AC36" s="135">
        <v>5721660</v>
      </c>
      <c r="AD36" s="136">
        <f t="shared" si="4"/>
        <v>0</v>
      </c>
      <c r="AE36" s="137">
        <f t="shared" si="5"/>
        <v>0</v>
      </c>
      <c r="AF36" s="7" t="s">
        <v>42</v>
      </c>
      <c r="AG36" s="7">
        <v>6</v>
      </c>
      <c r="AH36" s="138">
        <v>5721660</v>
      </c>
      <c r="AI36" s="7" t="s">
        <v>48</v>
      </c>
      <c r="AJ36" s="7" t="s">
        <v>149</v>
      </c>
      <c r="AK36" s="7">
        <f>VLOOKUP(D36,'[1]Tổng hợp SH'!$D$7:$M$361,10,0)</f>
        <v>10</v>
      </c>
      <c r="AL36" s="7">
        <v>30</v>
      </c>
    </row>
    <row r="37" spans="1:38" ht="45" x14ac:dyDescent="0.25">
      <c r="A37" s="22" t="s">
        <v>37</v>
      </c>
      <c r="B37" s="22">
        <f t="shared" si="0"/>
        <v>31</v>
      </c>
      <c r="C37" s="23">
        <v>31</v>
      </c>
      <c r="D37" s="24" t="s">
        <v>162</v>
      </c>
      <c r="E37" s="25" t="s">
        <v>163</v>
      </c>
      <c r="F37" s="24" t="s">
        <v>164</v>
      </c>
      <c r="G37" s="26" t="s">
        <v>165</v>
      </c>
      <c r="H37" s="27" t="s">
        <v>42</v>
      </c>
      <c r="I37" s="127">
        <v>8</v>
      </c>
      <c r="J37" s="41"/>
      <c r="K37" s="130">
        <v>3</v>
      </c>
      <c r="L37" s="130">
        <v>3</v>
      </c>
      <c r="M37" s="29">
        <f t="shared" si="1"/>
        <v>3</v>
      </c>
      <c r="N37" s="28">
        <v>5226900</v>
      </c>
      <c r="O37" s="28">
        <f t="shared" si="2"/>
        <v>15680700</v>
      </c>
      <c r="P37" s="42"/>
      <c r="Q37" s="30" t="s">
        <v>163</v>
      </c>
      <c r="R37" s="26" t="s">
        <v>43</v>
      </c>
      <c r="S37" s="26" t="s">
        <v>44</v>
      </c>
      <c r="T37" s="31" t="s">
        <v>45</v>
      </c>
      <c r="U37" s="26" t="s">
        <v>46</v>
      </c>
      <c r="V37" s="26" t="s">
        <v>47</v>
      </c>
      <c r="W37" s="25" t="s">
        <v>48</v>
      </c>
      <c r="X37" s="76" t="str">
        <f t="shared" si="3"/>
        <v>IB2400465997; QĐTT số: 743/QĐ-BVQY103; 28/02/2025; Bệnh viện Quân y 103; 365 ngày</v>
      </c>
      <c r="Y37" s="43"/>
      <c r="Z37" s="25" t="s">
        <v>49</v>
      </c>
      <c r="AA37" s="26" t="s">
        <v>50</v>
      </c>
      <c r="AB37" s="26" t="s">
        <v>48</v>
      </c>
      <c r="AC37" s="135">
        <v>5226900</v>
      </c>
      <c r="AD37" s="136">
        <f t="shared" si="4"/>
        <v>0</v>
      </c>
      <c r="AE37" s="137">
        <f t="shared" si="5"/>
        <v>0</v>
      </c>
      <c r="AF37" s="7" t="s">
        <v>42</v>
      </c>
      <c r="AG37" s="7">
        <v>3</v>
      </c>
      <c r="AH37" s="138">
        <v>5226900</v>
      </c>
      <c r="AI37" s="7" t="s">
        <v>48</v>
      </c>
      <c r="AJ37" s="7" t="s">
        <v>165</v>
      </c>
      <c r="AK37" s="7">
        <f>VLOOKUP(D37,'[1]Tổng hợp SH'!$D$7:$M$361,10,0)</f>
        <v>3</v>
      </c>
      <c r="AL37" s="7">
        <v>31</v>
      </c>
    </row>
    <row r="38" spans="1:38" ht="90" x14ac:dyDescent="0.25">
      <c r="A38" s="22" t="s">
        <v>37</v>
      </c>
      <c r="B38" s="22">
        <f t="shared" si="0"/>
        <v>32</v>
      </c>
      <c r="C38" s="23">
        <v>32</v>
      </c>
      <c r="D38" s="24" t="s">
        <v>166</v>
      </c>
      <c r="E38" s="25" t="s">
        <v>167</v>
      </c>
      <c r="F38" s="24" t="s">
        <v>168</v>
      </c>
      <c r="G38" s="26" t="s">
        <v>169</v>
      </c>
      <c r="H38" s="27" t="s">
        <v>42</v>
      </c>
      <c r="I38" s="127">
        <v>60</v>
      </c>
      <c r="J38" s="41"/>
      <c r="K38" s="130">
        <v>6</v>
      </c>
      <c r="L38" s="130">
        <v>10</v>
      </c>
      <c r="M38" s="29">
        <f t="shared" si="1"/>
        <v>10</v>
      </c>
      <c r="N38" s="28">
        <v>2647050</v>
      </c>
      <c r="O38" s="28">
        <f t="shared" si="2"/>
        <v>26470500</v>
      </c>
      <c r="P38" s="42"/>
      <c r="Q38" s="30" t="s">
        <v>167</v>
      </c>
      <c r="R38" s="26" t="s">
        <v>43</v>
      </c>
      <c r="S38" s="26" t="s">
        <v>44</v>
      </c>
      <c r="T38" s="31" t="s">
        <v>45</v>
      </c>
      <c r="U38" s="26" t="s">
        <v>46</v>
      </c>
      <c r="V38" s="26" t="s">
        <v>47</v>
      </c>
      <c r="W38" s="25" t="s">
        <v>48</v>
      </c>
      <c r="X38" s="76" t="str">
        <f t="shared" si="3"/>
        <v>IB2400465997; QĐTT số: 743/QĐ-BVQY103; 28/02/2025; Bệnh viện Quân y 103; 365 ngày</v>
      </c>
      <c r="Y38" s="43"/>
      <c r="Z38" s="25" t="s">
        <v>49</v>
      </c>
      <c r="AA38" s="26" t="s">
        <v>50</v>
      </c>
      <c r="AB38" s="26" t="s">
        <v>48</v>
      </c>
      <c r="AC38" s="135">
        <v>2647050</v>
      </c>
      <c r="AD38" s="136">
        <f t="shared" si="4"/>
        <v>0</v>
      </c>
      <c r="AE38" s="137">
        <f t="shared" si="5"/>
        <v>0</v>
      </c>
      <c r="AF38" s="7" t="s">
        <v>42</v>
      </c>
      <c r="AG38" s="7">
        <v>6</v>
      </c>
      <c r="AH38" s="138">
        <v>2647050</v>
      </c>
      <c r="AI38" s="7" t="s">
        <v>48</v>
      </c>
      <c r="AJ38" s="7" t="s">
        <v>169</v>
      </c>
      <c r="AK38" s="7">
        <f>VLOOKUP(D38,'[1]Tổng hợp SH'!$D$7:$M$361,10,0)</f>
        <v>10</v>
      </c>
      <c r="AL38" s="7">
        <v>32</v>
      </c>
    </row>
    <row r="39" spans="1:38" ht="45" x14ac:dyDescent="0.25">
      <c r="A39" s="22" t="s">
        <v>37</v>
      </c>
      <c r="B39" s="22">
        <f t="shared" si="0"/>
        <v>33</v>
      </c>
      <c r="C39" s="23">
        <v>33</v>
      </c>
      <c r="D39" s="24" t="s">
        <v>170</v>
      </c>
      <c r="E39" s="25" t="s">
        <v>171</v>
      </c>
      <c r="F39" s="36" t="s">
        <v>172</v>
      </c>
      <c r="G39" s="42" t="s">
        <v>173</v>
      </c>
      <c r="H39" s="27" t="s">
        <v>174</v>
      </c>
      <c r="I39" s="128">
        <v>0</v>
      </c>
      <c r="J39" s="41"/>
      <c r="K39" s="128">
        <v>0</v>
      </c>
      <c r="L39" s="130">
        <v>1</v>
      </c>
      <c r="M39" s="29">
        <f t="shared" si="1"/>
        <v>1</v>
      </c>
      <c r="N39" s="144">
        <v>159684</v>
      </c>
      <c r="O39" s="28">
        <f t="shared" si="2"/>
        <v>159684</v>
      </c>
      <c r="P39" s="42" t="s">
        <v>170</v>
      </c>
      <c r="Q39" s="30" t="s">
        <v>171</v>
      </c>
      <c r="R39" s="42" t="s">
        <v>175</v>
      </c>
      <c r="S39" s="42" t="s">
        <v>176</v>
      </c>
      <c r="T39" s="44" t="s">
        <v>177</v>
      </c>
      <c r="U39" s="42" t="s">
        <v>178</v>
      </c>
      <c r="V39" s="42" t="s">
        <v>179</v>
      </c>
      <c r="W39" s="25" t="s">
        <v>180</v>
      </c>
      <c r="X39" s="76" t="str">
        <f t="shared" si="3"/>
        <v>IB2500107281; QĐTT số: KQ2500107281_2505120936; 12/5/2025; Bệnh viện Quân y 175; 730 ngày</v>
      </c>
      <c r="Y39" s="45"/>
      <c r="Z39" s="25" t="s">
        <v>49</v>
      </c>
      <c r="AA39" s="26" t="s">
        <v>50</v>
      </c>
      <c r="AB39" s="26" t="s">
        <v>180</v>
      </c>
      <c r="AC39" s="139"/>
      <c r="AD39" s="136" t="e">
        <f t="shared" si="4"/>
        <v>#DIV/0!</v>
      </c>
      <c r="AE39" s="137">
        <f t="shared" si="5"/>
        <v>159684</v>
      </c>
      <c r="AF39" s="7"/>
      <c r="AG39" s="7"/>
      <c r="AH39" s="138"/>
      <c r="AI39" s="7"/>
      <c r="AJ39" s="7"/>
      <c r="AK39" s="7">
        <f>VLOOKUP(D39,'[1]Tổng hợp SH'!$D$7:$M$361,10,0)</f>
        <v>1</v>
      </c>
      <c r="AL39" s="7">
        <v>33</v>
      </c>
    </row>
    <row r="40" spans="1:38" ht="78.75" x14ac:dyDescent="0.25">
      <c r="A40" s="22" t="s">
        <v>37</v>
      </c>
      <c r="B40" s="22">
        <f t="shared" si="0"/>
        <v>34</v>
      </c>
      <c r="C40" s="23">
        <v>34</v>
      </c>
      <c r="D40" s="24" t="s">
        <v>181</v>
      </c>
      <c r="E40" s="25" t="s">
        <v>182</v>
      </c>
      <c r="F40" s="24" t="s">
        <v>183</v>
      </c>
      <c r="G40" s="26" t="s">
        <v>131</v>
      </c>
      <c r="H40" s="27" t="s">
        <v>42</v>
      </c>
      <c r="I40" s="127">
        <v>1</v>
      </c>
      <c r="J40" s="41"/>
      <c r="K40" s="130">
        <v>2</v>
      </c>
      <c r="L40" s="130">
        <v>1</v>
      </c>
      <c r="M40" s="29">
        <f t="shared" si="1"/>
        <v>1</v>
      </c>
      <c r="N40" s="28">
        <v>17161200</v>
      </c>
      <c r="O40" s="28">
        <f t="shared" si="2"/>
        <v>17161200</v>
      </c>
      <c r="P40" s="42"/>
      <c r="Q40" s="30" t="s">
        <v>182</v>
      </c>
      <c r="R40" s="26" t="s">
        <v>43</v>
      </c>
      <c r="S40" s="26" t="s">
        <v>44</v>
      </c>
      <c r="T40" s="31" t="s">
        <v>45</v>
      </c>
      <c r="U40" s="26" t="s">
        <v>46</v>
      </c>
      <c r="V40" s="26" t="s">
        <v>47</v>
      </c>
      <c r="W40" s="25" t="s">
        <v>48</v>
      </c>
      <c r="X40" s="76" t="str">
        <f t="shared" si="3"/>
        <v>IB2400465997; QĐTT số: 743/QĐ-BVQY103; 28/02/2025; Bệnh viện Quân y 103; 365 ngày</v>
      </c>
      <c r="Y40" s="43"/>
      <c r="Z40" s="25" t="s">
        <v>49</v>
      </c>
      <c r="AA40" s="26" t="s">
        <v>50</v>
      </c>
      <c r="AB40" s="26" t="s">
        <v>48</v>
      </c>
      <c r="AC40" s="135">
        <v>17161200</v>
      </c>
      <c r="AD40" s="136">
        <f t="shared" si="4"/>
        <v>0</v>
      </c>
      <c r="AE40" s="137">
        <f t="shared" si="5"/>
        <v>0</v>
      </c>
      <c r="AF40" s="7" t="s">
        <v>42</v>
      </c>
      <c r="AG40" s="7">
        <v>2</v>
      </c>
      <c r="AH40" s="138">
        <v>17161200</v>
      </c>
      <c r="AI40" s="7" t="s">
        <v>48</v>
      </c>
      <c r="AJ40" s="7" t="s">
        <v>131</v>
      </c>
      <c r="AK40" s="7">
        <f>VLOOKUP(D40,'[1]Tổng hợp SH'!$D$7:$M$361,10,0)</f>
        <v>1</v>
      </c>
      <c r="AL40" s="7">
        <v>34</v>
      </c>
    </row>
    <row r="41" spans="1:38" ht="67.5" x14ac:dyDescent="0.25">
      <c r="A41" s="22" t="s">
        <v>37</v>
      </c>
      <c r="B41" s="22">
        <f t="shared" si="0"/>
        <v>35</v>
      </c>
      <c r="C41" s="23">
        <v>35</v>
      </c>
      <c r="D41" s="24" t="s">
        <v>184</v>
      </c>
      <c r="E41" s="25" t="s">
        <v>185</v>
      </c>
      <c r="F41" s="24" t="s">
        <v>186</v>
      </c>
      <c r="G41" s="26" t="s">
        <v>187</v>
      </c>
      <c r="H41" s="27" t="s">
        <v>42</v>
      </c>
      <c r="I41" s="127">
        <v>6</v>
      </c>
      <c r="J41" s="41"/>
      <c r="K41" s="130">
        <v>2</v>
      </c>
      <c r="L41" s="130">
        <v>3</v>
      </c>
      <c r="M41" s="29">
        <f t="shared" si="1"/>
        <v>3</v>
      </c>
      <c r="N41" s="28">
        <v>18312000</v>
      </c>
      <c r="O41" s="28">
        <f t="shared" si="2"/>
        <v>54936000</v>
      </c>
      <c r="P41" s="42"/>
      <c r="Q41" s="30" t="s">
        <v>185</v>
      </c>
      <c r="R41" s="26" t="s">
        <v>43</v>
      </c>
      <c r="S41" s="26" t="s">
        <v>44</v>
      </c>
      <c r="T41" s="31" t="s">
        <v>45</v>
      </c>
      <c r="U41" s="26" t="s">
        <v>46</v>
      </c>
      <c r="V41" s="26" t="s">
        <v>47</v>
      </c>
      <c r="W41" s="25" t="s">
        <v>48</v>
      </c>
      <c r="X41" s="76" t="str">
        <f t="shared" si="3"/>
        <v>IB2400465997; QĐTT số: 743/QĐ-BVQY103; 28/02/2025; Bệnh viện Quân y 103; 365 ngày</v>
      </c>
      <c r="Y41" s="43"/>
      <c r="Z41" s="25" t="s">
        <v>49</v>
      </c>
      <c r="AA41" s="26" t="s">
        <v>50</v>
      </c>
      <c r="AB41" s="26" t="s">
        <v>48</v>
      </c>
      <c r="AC41" s="135">
        <v>18312000</v>
      </c>
      <c r="AD41" s="136">
        <f t="shared" si="4"/>
        <v>0</v>
      </c>
      <c r="AE41" s="137">
        <f t="shared" si="5"/>
        <v>0</v>
      </c>
      <c r="AF41" s="7" t="s">
        <v>42</v>
      </c>
      <c r="AG41" s="7">
        <v>2</v>
      </c>
      <c r="AH41" s="138">
        <v>18312000</v>
      </c>
      <c r="AI41" s="7" t="s">
        <v>48</v>
      </c>
      <c r="AJ41" s="7" t="s">
        <v>187</v>
      </c>
      <c r="AK41" s="7">
        <f>VLOOKUP(D41,'[1]Tổng hợp SH'!$D$7:$M$361,10,0)</f>
        <v>3</v>
      </c>
      <c r="AL41" s="7">
        <v>35</v>
      </c>
    </row>
    <row r="42" spans="1:38" ht="56.25" x14ac:dyDescent="0.25">
      <c r="A42" s="22" t="s">
        <v>37</v>
      </c>
      <c r="B42" s="22">
        <f t="shared" si="0"/>
        <v>36</v>
      </c>
      <c r="C42" s="23">
        <v>36</v>
      </c>
      <c r="D42" s="24" t="s">
        <v>188</v>
      </c>
      <c r="E42" s="25" t="s">
        <v>189</v>
      </c>
      <c r="F42" s="24" t="s">
        <v>190</v>
      </c>
      <c r="G42" s="26" t="s">
        <v>191</v>
      </c>
      <c r="H42" s="27" t="s">
        <v>42</v>
      </c>
      <c r="I42" s="127">
        <v>1</v>
      </c>
      <c r="J42" s="41"/>
      <c r="K42" s="130">
        <v>2</v>
      </c>
      <c r="L42" s="130">
        <v>1</v>
      </c>
      <c r="M42" s="29">
        <f t="shared" si="1"/>
        <v>1</v>
      </c>
      <c r="N42" s="28">
        <v>10115700</v>
      </c>
      <c r="O42" s="28">
        <f t="shared" si="2"/>
        <v>10115700</v>
      </c>
      <c r="P42" s="42"/>
      <c r="Q42" s="30" t="s">
        <v>189</v>
      </c>
      <c r="R42" s="26" t="s">
        <v>43</v>
      </c>
      <c r="S42" s="26" t="s">
        <v>44</v>
      </c>
      <c r="T42" s="31" t="s">
        <v>45</v>
      </c>
      <c r="U42" s="26" t="s">
        <v>46</v>
      </c>
      <c r="V42" s="26" t="s">
        <v>47</v>
      </c>
      <c r="W42" s="25" t="s">
        <v>48</v>
      </c>
      <c r="X42" s="76" t="str">
        <f t="shared" si="3"/>
        <v>IB2400465997; QĐTT số: 743/QĐ-BVQY103; 28/02/2025; Bệnh viện Quân y 103; 365 ngày</v>
      </c>
      <c r="Y42" s="43"/>
      <c r="Z42" s="25" t="s">
        <v>49</v>
      </c>
      <c r="AA42" s="26" t="s">
        <v>50</v>
      </c>
      <c r="AB42" s="26" t="s">
        <v>48</v>
      </c>
      <c r="AC42" s="135">
        <v>10115700</v>
      </c>
      <c r="AD42" s="136">
        <f t="shared" si="4"/>
        <v>0</v>
      </c>
      <c r="AE42" s="137">
        <f t="shared" si="5"/>
        <v>0</v>
      </c>
      <c r="AF42" s="7" t="s">
        <v>42</v>
      </c>
      <c r="AG42" s="7">
        <v>2</v>
      </c>
      <c r="AH42" s="138">
        <v>10115700</v>
      </c>
      <c r="AI42" s="7" t="s">
        <v>48</v>
      </c>
      <c r="AJ42" s="7" t="s">
        <v>191</v>
      </c>
      <c r="AK42" s="7">
        <f>VLOOKUP(D42,'[1]Tổng hợp SH'!$D$7:$M$361,10,0)</f>
        <v>1</v>
      </c>
      <c r="AL42" s="7">
        <v>36</v>
      </c>
    </row>
    <row r="43" spans="1:38" ht="78.75" x14ac:dyDescent="0.25">
      <c r="A43" s="22" t="s">
        <v>37</v>
      </c>
      <c r="B43" s="22">
        <f t="shared" si="0"/>
        <v>37</v>
      </c>
      <c r="C43" s="23">
        <v>37</v>
      </c>
      <c r="D43" s="24" t="s">
        <v>192</v>
      </c>
      <c r="E43" s="25" t="s">
        <v>193</v>
      </c>
      <c r="F43" s="24" t="s">
        <v>194</v>
      </c>
      <c r="G43" s="26" t="s">
        <v>195</v>
      </c>
      <c r="H43" s="27" t="s">
        <v>174</v>
      </c>
      <c r="I43" s="127">
        <v>29</v>
      </c>
      <c r="J43" s="41"/>
      <c r="K43" s="130">
        <v>33</v>
      </c>
      <c r="L43" s="130">
        <v>25</v>
      </c>
      <c r="M43" s="29">
        <f t="shared" si="1"/>
        <v>25</v>
      </c>
      <c r="N43" s="28">
        <v>3327450</v>
      </c>
      <c r="O43" s="28">
        <f t="shared" si="2"/>
        <v>83186250</v>
      </c>
      <c r="P43" s="42"/>
      <c r="Q43" s="30" t="s">
        <v>193</v>
      </c>
      <c r="R43" s="26" t="s">
        <v>43</v>
      </c>
      <c r="S43" s="26" t="s">
        <v>44</v>
      </c>
      <c r="T43" s="31" t="s">
        <v>45</v>
      </c>
      <c r="U43" s="26" t="s">
        <v>46</v>
      </c>
      <c r="V43" s="26" t="s">
        <v>47</v>
      </c>
      <c r="W43" s="25" t="s">
        <v>48</v>
      </c>
      <c r="X43" s="76" t="str">
        <f t="shared" si="3"/>
        <v>IB2400465997; QĐTT số: 743/QĐ-BVQY103; 28/02/2025; Bệnh viện Quân y 103; 365 ngày</v>
      </c>
      <c r="Y43" s="43"/>
      <c r="Z43" s="25" t="s">
        <v>49</v>
      </c>
      <c r="AA43" s="26" t="s">
        <v>50</v>
      </c>
      <c r="AB43" s="26" t="s">
        <v>48</v>
      </c>
      <c r="AC43" s="135">
        <v>3327450</v>
      </c>
      <c r="AD43" s="136">
        <f t="shared" si="4"/>
        <v>0</v>
      </c>
      <c r="AE43" s="137">
        <f t="shared" si="5"/>
        <v>0</v>
      </c>
      <c r="AF43" s="7" t="s">
        <v>174</v>
      </c>
      <c r="AG43" s="7">
        <v>33</v>
      </c>
      <c r="AH43" s="138">
        <v>3327450</v>
      </c>
      <c r="AI43" s="7" t="s">
        <v>48</v>
      </c>
      <c r="AJ43" s="7" t="s">
        <v>195</v>
      </c>
      <c r="AK43" s="7">
        <f>VLOOKUP(D43,'[1]Tổng hợp SH'!$D$7:$M$361,10,0)</f>
        <v>25</v>
      </c>
      <c r="AL43" s="7">
        <v>37</v>
      </c>
    </row>
    <row r="44" spans="1:38" ht="78.75" x14ac:dyDescent="0.25">
      <c r="A44" s="22" t="s">
        <v>37</v>
      </c>
      <c r="B44" s="22">
        <f t="shared" si="0"/>
        <v>38</v>
      </c>
      <c r="C44" s="23">
        <v>38</v>
      </c>
      <c r="D44" s="24" t="s">
        <v>196</v>
      </c>
      <c r="E44" s="25" t="s">
        <v>197</v>
      </c>
      <c r="F44" s="24" t="s">
        <v>198</v>
      </c>
      <c r="G44" s="26" t="s">
        <v>195</v>
      </c>
      <c r="H44" s="27" t="s">
        <v>174</v>
      </c>
      <c r="I44" s="127">
        <v>29</v>
      </c>
      <c r="J44" s="41"/>
      <c r="K44" s="130">
        <v>54</v>
      </c>
      <c r="L44" s="130">
        <v>10</v>
      </c>
      <c r="M44" s="29">
        <f t="shared" si="1"/>
        <v>10</v>
      </c>
      <c r="N44" s="28">
        <v>3327450</v>
      </c>
      <c r="O44" s="28">
        <f t="shared" si="2"/>
        <v>33274500</v>
      </c>
      <c r="P44" s="42"/>
      <c r="Q44" s="30" t="s">
        <v>197</v>
      </c>
      <c r="R44" s="26" t="s">
        <v>43</v>
      </c>
      <c r="S44" s="26" t="s">
        <v>44</v>
      </c>
      <c r="T44" s="31" t="s">
        <v>45</v>
      </c>
      <c r="U44" s="26" t="s">
        <v>46</v>
      </c>
      <c r="V44" s="26" t="s">
        <v>47</v>
      </c>
      <c r="W44" s="25" t="s">
        <v>48</v>
      </c>
      <c r="X44" s="76" t="str">
        <f t="shared" si="3"/>
        <v>IB2400465997; QĐTT số: 743/QĐ-BVQY103; 28/02/2025; Bệnh viện Quân y 103; 365 ngày</v>
      </c>
      <c r="Y44" s="43"/>
      <c r="Z44" s="25" t="s">
        <v>49</v>
      </c>
      <c r="AA44" s="26" t="s">
        <v>50</v>
      </c>
      <c r="AB44" s="26" t="s">
        <v>48</v>
      </c>
      <c r="AC44" s="135">
        <v>3327450</v>
      </c>
      <c r="AD44" s="136">
        <f t="shared" si="4"/>
        <v>0</v>
      </c>
      <c r="AE44" s="137">
        <f t="shared" si="5"/>
        <v>0</v>
      </c>
      <c r="AF44" s="7" t="s">
        <v>174</v>
      </c>
      <c r="AG44" s="7">
        <v>54</v>
      </c>
      <c r="AH44" s="138">
        <v>3327450</v>
      </c>
      <c r="AI44" s="7" t="s">
        <v>48</v>
      </c>
      <c r="AJ44" s="7" t="s">
        <v>195</v>
      </c>
      <c r="AK44" s="7">
        <f>VLOOKUP(D44,'[1]Tổng hợp SH'!$D$7:$M$361,10,0)</f>
        <v>10</v>
      </c>
      <c r="AL44" s="7">
        <v>38</v>
      </c>
    </row>
    <row r="45" spans="1:38" ht="112.5" x14ac:dyDescent="0.25">
      <c r="A45" s="22" t="s">
        <v>37</v>
      </c>
      <c r="B45" s="22">
        <f t="shared" si="0"/>
        <v>39</v>
      </c>
      <c r="C45" s="23">
        <v>39</v>
      </c>
      <c r="D45" s="24" t="s">
        <v>199</v>
      </c>
      <c r="E45" s="25" t="s">
        <v>200</v>
      </c>
      <c r="F45" s="24" t="s">
        <v>201</v>
      </c>
      <c r="G45" s="26" t="s">
        <v>202</v>
      </c>
      <c r="H45" s="27" t="s">
        <v>42</v>
      </c>
      <c r="I45" s="127">
        <v>11</v>
      </c>
      <c r="J45" s="41"/>
      <c r="K45" s="130">
        <v>6</v>
      </c>
      <c r="L45" s="130">
        <v>20</v>
      </c>
      <c r="M45" s="29">
        <f t="shared" si="1"/>
        <v>20</v>
      </c>
      <c r="N45" s="28">
        <v>16456650</v>
      </c>
      <c r="O45" s="28">
        <f t="shared" si="2"/>
        <v>329133000</v>
      </c>
      <c r="P45" s="42"/>
      <c r="Q45" s="46" t="s">
        <v>200</v>
      </c>
      <c r="R45" s="26" t="s">
        <v>43</v>
      </c>
      <c r="S45" s="26" t="s">
        <v>44</v>
      </c>
      <c r="T45" s="31" t="s">
        <v>45</v>
      </c>
      <c r="U45" s="26" t="s">
        <v>46</v>
      </c>
      <c r="V45" s="26" t="s">
        <v>47</v>
      </c>
      <c r="W45" s="47" t="s">
        <v>48</v>
      </c>
      <c r="X45" s="76" t="str">
        <f t="shared" si="3"/>
        <v>IB2400465997; QĐTT số: 743/QĐ-BVQY103; 28/02/2025; Bệnh viện Quân y 103; 365 ngày</v>
      </c>
      <c r="Y45" s="43"/>
      <c r="Z45" s="25" t="s">
        <v>203</v>
      </c>
      <c r="AA45" s="87" t="s">
        <v>50</v>
      </c>
      <c r="AB45" s="26" t="s">
        <v>48</v>
      </c>
      <c r="AC45" s="135">
        <v>16456650</v>
      </c>
      <c r="AD45" s="136">
        <f t="shared" si="4"/>
        <v>0</v>
      </c>
      <c r="AE45" s="137">
        <f t="shared" si="5"/>
        <v>0</v>
      </c>
      <c r="AF45" s="7" t="s">
        <v>42</v>
      </c>
      <c r="AG45" s="7">
        <v>6</v>
      </c>
      <c r="AH45" s="138">
        <v>16456650</v>
      </c>
      <c r="AI45" s="7" t="s">
        <v>48</v>
      </c>
      <c r="AJ45" s="7" t="s">
        <v>202</v>
      </c>
      <c r="AK45" s="7">
        <f>VLOOKUP(D45,'[1]Tổng hợp SH'!$D$7:$M$361,10,0)</f>
        <v>20</v>
      </c>
      <c r="AL45" s="7">
        <v>39</v>
      </c>
    </row>
    <row r="46" spans="1:38" ht="56.25" x14ac:dyDescent="0.25">
      <c r="A46" s="22" t="s">
        <v>37</v>
      </c>
      <c r="B46" s="22">
        <f t="shared" si="0"/>
        <v>40</v>
      </c>
      <c r="C46" s="23">
        <v>40</v>
      </c>
      <c r="D46" s="24" t="s">
        <v>204</v>
      </c>
      <c r="E46" s="25" t="s">
        <v>205</v>
      </c>
      <c r="F46" s="24" t="s">
        <v>206</v>
      </c>
      <c r="G46" s="26" t="s">
        <v>207</v>
      </c>
      <c r="H46" s="27" t="s">
        <v>42</v>
      </c>
      <c r="I46" s="127">
        <v>2</v>
      </c>
      <c r="J46" s="41"/>
      <c r="K46" s="130">
        <v>2</v>
      </c>
      <c r="L46" s="130">
        <v>2</v>
      </c>
      <c r="M46" s="29">
        <f t="shared" si="1"/>
        <v>2</v>
      </c>
      <c r="N46" s="28">
        <v>6962550</v>
      </c>
      <c r="O46" s="28">
        <f t="shared" si="2"/>
        <v>13925100</v>
      </c>
      <c r="P46" s="42"/>
      <c r="Q46" s="46" t="s">
        <v>205</v>
      </c>
      <c r="R46" s="26" t="s">
        <v>43</v>
      </c>
      <c r="S46" s="26" t="s">
        <v>44</v>
      </c>
      <c r="T46" s="31" t="s">
        <v>45</v>
      </c>
      <c r="U46" s="26" t="s">
        <v>46</v>
      </c>
      <c r="V46" s="26" t="s">
        <v>47</v>
      </c>
      <c r="W46" s="47" t="s">
        <v>48</v>
      </c>
      <c r="X46" s="76" t="str">
        <f t="shared" si="3"/>
        <v>IB2400465997; QĐTT số: 743/QĐ-BVQY103; 28/02/2025; Bệnh viện Quân y 103; 365 ngày</v>
      </c>
      <c r="Y46" s="43"/>
      <c r="Z46" s="25" t="s">
        <v>203</v>
      </c>
      <c r="AA46" s="87" t="s">
        <v>50</v>
      </c>
      <c r="AB46" s="26" t="s">
        <v>48</v>
      </c>
      <c r="AC46" s="135">
        <v>6962550</v>
      </c>
      <c r="AD46" s="136">
        <f t="shared" si="4"/>
        <v>0</v>
      </c>
      <c r="AE46" s="137">
        <f t="shared" si="5"/>
        <v>0</v>
      </c>
      <c r="AF46" s="7" t="s">
        <v>42</v>
      </c>
      <c r="AG46" s="7">
        <v>2</v>
      </c>
      <c r="AH46" s="138">
        <v>6962550</v>
      </c>
      <c r="AI46" s="7" t="s">
        <v>48</v>
      </c>
      <c r="AJ46" s="7" t="s">
        <v>207</v>
      </c>
      <c r="AK46" s="7">
        <f>VLOOKUP(D46,'[1]Tổng hợp SH'!$D$7:$M$361,10,0)</f>
        <v>2</v>
      </c>
      <c r="AL46" s="7">
        <v>40</v>
      </c>
    </row>
    <row r="47" spans="1:38" ht="101.25" x14ac:dyDescent="0.25">
      <c r="A47" s="22" t="s">
        <v>37</v>
      </c>
      <c r="B47" s="22">
        <f t="shared" si="0"/>
        <v>41</v>
      </c>
      <c r="C47" s="23">
        <v>41</v>
      </c>
      <c r="D47" s="24" t="s">
        <v>208</v>
      </c>
      <c r="E47" s="25" t="s">
        <v>209</v>
      </c>
      <c r="F47" s="24" t="s">
        <v>210</v>
      </c>
      <c r="G47" s="26" t="s">
        <v>202</v>
      </c>
      <c r="H47" s="27" t="s">
        <v>42</v>
      </c>
      <c r="I47" s="127">
        <v>49</v>
      </c>
      <c r="J47" s="41"/>
      <c r="K47" s="130">
        <v>54</v>
      </c>
      <c r="L47" s="130">
        <v>10</v>
      </c>
      <c r="M47" s="29">
        <f t="shared" si="1"/>
        <v>10</v>
      </c>
      <c r="N47" s="28">
        <v>3163650</v>
      </c>
      <c r="O47" s="28">
        <f t="shared" si="2"/>
        <v>31636500</v>
      </c>
      <c r="P47" s="42"/>
      <c r="Q47" s="30" t="s">
        <v>209</v>
      </c>
      <c r="R47" s="26" t="s">
        <v>43</v>
      </c>
      <c r="S47" s="26" t="s">
        <v>44</v>
      </c>
      <c r="T47" s="31" t="s">
        <v>45</v>
      </c>
      <c r="U47" s="26" t="s">
        <v>46</v>
      </c>
      <c r="V47" s="26" t="s">
        <v>47</v>
      </c>
      <c r="W47" s="25" t="s">
        <v>48</v>
      </c>
      <c r="X47" s="76" t="str">
        <f t="shared" si="3"/>
        <v>IB2400465997; QĐTT số: 743/QĐ-BVQY103; 28/02/2025; Bệnh viện Quân y 103; 365 ngày</v>
      </c>
      <c r="Y47" s="43"/>
      <c r="Z47" s="25" t="s">
        <v>203</v>
      </c>
      <c r="AA47" s="87" t="s">
        <v>50</v>
      </c>
      <c r="AB47" s="26" t="s">
        <v>48</v>
      </c>
      <c r="AC47" s="135">
        <v>3163650</v>
      </c>
      <c r="AD47" s="136">
        <f t="shared" si="4"/>
        <v>0</v>
      </c>
      <c r="AE47" s="137">
        <f t="shared" si="5"/>
        <v>0</v>
      </c>
      <c r="AF47" s="7" t="s">
        <v>42</v>
      </c>
      <c r="AG47" s="7">
        <v>54</v>
      </c>
      <c r="AH47" s="138">
        <v>3163650</v>
      </c>
      <c r="AI47" s="7" t="s">
        <v>48</v>
      </c>
      <c r="AJ47" s="7" t="s">
        <v>202</v>
      </c>
      <c r="AK47" s="7">
        <f>VLOOKUP(D47,'[1]Tổng hợp SH'!$D$7:$M$361,10,0)</f>
        <v>10</v>
      </c>
      <c r="AL47" s="7">
        <v>41</v>
      </c>
    </row>
    <row r="48" spans="1:38" ht="112.5" x14ac:dyDescent="0.25">
      <c r="A48" s="22" t="s">
        <v>37</v>
      </c>
      <c r="B48" s="22">
        <f t="shared" si="0"/>
        <v>42</v>
      </c>
      <c r="C48" s="23">
        <v>42</v>
      </c>
      <c r="D48" s="24" t="s">
        <v>211</v>
      </c>
      <c r="E48" s="25" t="s">
        <v>212</v>
      </c>
      <c r="F48" s="24" t="s">
        <v>213</v>
      </c>
      <c r="G48" s="26" t="s">
        <v>202</v>
      </c>
      <c r="H48" s="27" t="s">
        <v>42</v>
      </c>
      <c r="I48" s="127">
        <v>1</v>
      </c>
      <c r="J48" s="41"/>
      <c r="K48" s="130">
        <v>3</v>
      </c>
      <c r="L48" s="130">
        <v>2</v>
      </c>
      <c r="M48" s="29">
        <f t="shared" si="1"/>
        <v>2</v>
      </c>
      <c r="N48" s="28">
        <v>3481800</v>
      </c>
      <c r="O48" s="28">
        <f t="shared" si="2"/>
        <v>6963600</v>
      </c>
      <c r="P48" s="42"/>
      <c r="Q48" s="30" t="s">
        <v>212</v>
      </c>
      <c r="R48" s="26" t="s">
        <v>43</v>
      </c>
      <c r="S48" s="26" t="s">
        <v>44</v>
      </c>
      <c r="T48" s="31" t="s">
        <v>45</v>
      </c>
      <c r="U48" s="26" t="s">
        <v>46</v>
      </c>
      <c r="V48" s="26" t="s">
        <v>47</v>
      </c>
      <c r="W48" s="25" t="s">
        <v>48</v>
      </c>
      <c r="X48" s="76" t="str">
        <f t="shared" si="3"/>
        <v>IB2400465997; QĐTT số: 743/QĐ-BVQY103; 28/02/2025; Bệnh viện Quân y 103; 365 ngày</v>
      </c>
      <c r="Y48" s="43"/>
      <c r="Z48" s="25" t="s">
        <v>203</v>
      </c>
      <c r="AA48" s="87" t="s">
        <v>50</v>
      </c>
      <c r="AB48" s="26" t="s">
        <v>48</v>
      </c>
      <c r="AC48" s="135">
        <v>3481800</v>
      </c>
      <c r="AD48" s="136">
        <f t="shared" si="4"/>
        <v>0</v>
      </c>
      <c r="AE48" s="137">
        <f t="shared" si="5"/>
        <v>0</v>
      </c>
      <c r="AF48" s="7" t="s">
        <v>42</v>
      </c>
      <c r="AG48" s="7">
        <v>3</v>
      </c>
      <c r="AH48" s="138">
        <v>3481800</v>
      </c>
      <c r="AI48" s="7" t="s">
        <v>48</v>
      </c>
      <c r="AJ48" s="7" t="s">
        <v>202</v>
      </c>
      <c r="AK48" s="7">
        <f>VLOOKUP(D48,'[1]Tổng hợp SH'!$D$7:$M$361,10,0)</f>
        <v>2</v>
      </c>
      <c r="AL48" s="7">
        <v>42</v>
      </c>
    </row>
    <row r="49" spans="1:38" ht="135" x14ac:dyDescent="0.25">
      <c r="A49" s="22" t="s">
        <v>37</v>
      </c>
      <c r="B49" s="22">
        <f t="shared" si="0"/>
        <v>43</v>
      </c>
      <c r="C49" s="23">
        <v>43</v>
      </c>
      <c r="D49" s="36" t="s">
        <v>214</v>
      </c>
      <c r="E49" s="25" t="s">
        <v>215</v>
      </c>
      <c r="F49" s="24" t="s">
        <v>216</v>
      </c>
      <c r="G49" s="26" t="s">
        <v>202</v>
      </c>
      <c r="H49" s="27" t="s">
        <v>42</v>
      </c>
      <c r="I49" s="127">
        <v>18</v>
      </c>
      <c r="J49" s="41"/>
      <c r="K49" s="130">
        <v>10</v>
      </c>
      <c r="L49" s="130">
        <v>3</v>
      </c>
      <c r="M49" s="29">
        <f t="shared" si="1"/>
        <v>3</v>
      </c>
      <c r="N49" s="28">
        <v>8773800</v>
      </c>
      <c r="O49" s="28">
        <f t="shared" si="2"/>
        <v>26321400</v>
      </c>
      <c r="P49" s="42"/>
      <c r="Q49" s="30" t="s">
        <v>215</v>
      </c>
      <c r="R49" s="26" t="s">
        <v>43</v>
      </c>
      <c r="S49" s="26" t="s">
        <v>44</v>
      </c>
      <c r="T49" s="31" t="s">
        <v>45</v>
      </c>
      <c r="U49" s="26" t="s">
        <v>46</v>
      </c>
      <c r="V49" s="26" t="s">
        <v>47</v>
      </c>
      <c r="W49" s="25" t="s">
        <v>48</v>
      </c>
      <c r="X49" s="76" t="str">
        <f t="shared" si="3"/>
        <v>IB2400465997; QĐTT số: 743/QĐ-BVQY103; 28/02/2025; Bệnh viện Quân y 103; 365 ngày</v>
      </c>
      <c r="Y49" s="43"/>
      <c r="Z49" s="25" t="s">
        <v>203</v>
      </c>
      <c r="AA49" s="87" t="s">
        <v>50</v>
      </c>
      <c r="AB49" s="26" t="s">
        <v>48</v>
      </c>
      <c r="AC49" s="135">
        <v>8773800</v>
      </c>
      <c r="AD49" s="136">
        <f t="shared" si="4"/>
        <v>0</v>
      </c>
      <c r="AE49" s="137">
        <f t="shared" si="5"/>
        <v>0</v>
      </c>
      <c r="AF49" s="7" t="s">
        <v>42</v>
      </c>
      <c r="AG49" s="7">
        <v>10</v>
      </c>
      <c r="AH49" s="138">
        <v>8773800</v>
      </c>
      <c r="AI49" s="7" t="s">
        <v>48</v>
      </c>
      <c r="AJ49" s="7" t="s">
        <v>202</v>
      </c>
      <c r="AK49" s="7">
        <f>VLOOKUP(D49,'[1]Tổng hợp SH'!$D$7:$M$361,10,0)</f>
        <v>3</v>
      </c>
      <c r="AL49" s="7">
        <v>43</v>
      </c>
    </row>
    <row r="50" spans="1:38" ht="112.5" x14ac:dyDescent="0.25">
      <c r="A50" s="22" t="s">
        <v>37</v>
      </c>
      <c r="B50" s="22">
        <f t="shared" si="0"/>
        <v>44</v>
      </c>
      <c r="C50" s="23">
        <v>44</v>
      </c>
      <c r="D50" s="36" t="s">
        <v>217</v>
      </c>
      <c r="E50" s="25" t="s">
        <v>218</v>
      </c>
      <c r="F50" s="24" t="s">
        <v>219</v>
      </c>
      <c r="G50" s="26" t="s">
        <v>202</v>
      </c>
      <c r="H50" s="27" t="s">
        <v>42</v>
      </c>
      <c r="I50" s="127">
        <v>54</v>
      </c>
      <c r="J50" s="41"/>
      <c r="K50" s="130">
        <v>54</v>
      </c>
      <c r="L50" s="130">
        <v>8</v>
      </c>
      <c r="M50" s="29">
        <f t="shared" si="1"/>
        <v>8</v>
      </c>
      <c r="N50" s="28">
        <v>5696250</v>
      </c>
      <c r="O50" s="28">
        <f t="shared" si="2"/>
        <v>45570000</v>
      </c>
      <c r="P50" s="42"/>
      <c r="Q50" s="30" t="s">
        <v>218</v>
      </c>
      <c r="R50" s="26" t="s">
        <v>43</v>
      </c>
      <c r="S50" s="26" t="s">
        <v>44</v>
      </c>
      <c r="T50" s="31" t="s">
        <v>45</v>
      </c>
      <c r="U50" s="26" t="s">
        <v>46</v>
      </c>
      <c r="V50" s="26" t="s">
        <v>47</v>
      </c>
      <c r="W50" s="25" t="s">
        <v>48</v>
      </c>
      <c r="X50" s="76" t="str">
        <f t="shared" si="3"/>
        <v>IB2400465997; QĐTT số: 743/QĐ-BVQY103; 28/02/2025; Bệnh viện Quân y 103; 365 ngày</v>
      </c>
      <c r="Y50" s="43"/>
      <c r="Z50" s="25" t="s">
        <v>203</v>
      </c>
      <c r="AA50" s="87" t="s">
        <v>50</v>
      </c>
      <c r="AB50" s="26" t="s">
        <v>48</v>
      </c>
      <c r="AC50" s="135">
        <v>5696250</v>
      </c>
      <c r="AD50" s="136">
        <f t="shared" si="4"/>
        <v>0</v>
      </c>
      <c r="AE50" s="137">
        <f t="shared" si="5"/>
        <v>0</v>
      </c>
      <c r="AF50" s="7" t="s">
        <v>42</v>
      </c>
      <c r="AG50" s="7">
        <v>54</v>
      </c>
      <c r="AH50" s="138">
        <v>5696250</v>
      </c>
      <c r="AI50" s="7" t="s">
        <v>48</v>
      </c>
      <c r="AJ50" s="7" t="s">
        <v>202</v>
      </c>
      <c r="AK50" s="7">
        <f>VLOOKUP(D50,'[1]Tổng hợp SH'!$D$7:$M$361,10,0)</f>
        <v>8</v>
      </c>
      <c r="AL50" s="7">
        <v>44</v>
      </c>
    </row>
    <row r="51" spans="1:38" ht="56.25" x14ac:dyDescent="0.25">
      <c r="A51" s="22" t="s">
        <v>37</v>
      </c>
      <c r="B51" s="22">
        <f t="shared" si="0"/>
        <v>45</v>
      </c>
      <c r="C51" s="23">
        <v>45</v>
      </c>
      <c r="D51" s="36" t="s">
        <v>220</v>
      </c>
      <c r="E51" s="25" t="s">
        <v>221</v>
      </c>
      <c r="F51" s="24" t="s">
        <v>222</v>
      </c>
      <c r="G51" s="26" t="s">
        <v>223</v>
      </c>
      <c r="H51" s="27" t="s">
        <v>42</v>
      </c>
      <c r="I51" s="127">
        <v>3</v>
      </c>
      <c r="J51" s="41"/>
      <c r="K51" s="130">
        <v>3</v>
      </c>
      <c r="L51" s="130">
        <v>1</v>
      </c>
      <c r="M51" s="29">
        <f t="shared" si="1"/>
        <v>1</v>
      </c>
      <c r="N51" s="28">
        <v>2847600</v>
      </c>
      <c r="O51" s="28">
        <f t="shared" si="2"/>
        <v>2847600</v>
      </c>
      <c r="P51" s="42"/>
      <c r="Q51" s="30" t="s">
        <v>221</v>
      </c>
      <c r="R51" s="26" t="s">
        <v>43</v>
      </c>
      <c r="S51" s="26" t="s">
        <v>44</v>
      </c>
      <c r="T51" s="31" t="s">
        <v>45</v>
      </c>
      <c r="U51" s="26" t="s">
        <v>46</v>
      </c>
      <c r="V51" s="26" t="s">
        <v>47</v>
      </c>
      <c r="W51" s="25" t="s">
        <v>48</v>
      </c>
      <c r="X51" s="76" t="str">
        <f t="shared" si="3"/>
        <v>IB2400465997; QĐTT số: 743/QĐ-BVQY103; 28/02/2025; Bệnh viện Quân y 103; 365 ngày</v>
      </c>
      <c r="Y51" s="43"/>
      <c r="Z51" s="25" t="s">
        <v>203</v>
      </c>
      <c r="AA51" s="87" t="s">
        <v>50</v>
      </c>
      <c r="AB51" s="26" t="s">
        <v>48</v>
      </c>
      <c r="AC51" s="135">
        <v>2847600</v>
      </c>
      <c r="AD51" s="136">
        <f t="shared" si="4"/>
        <v>0</v>
      </c>
      <c r="AE51" s="137">
        <f t="shared" si="5"/>
        <v>0</v>
      </c>
      <c r="AF51" s="7" t="s">
        <v>42</v>
      </c>
      <c r="AG51" s="7">
        <v>3</v>
      </c>
      <c r="AH51" s="138">
        <v>2847600</v>
      </c>
      <c r="AI51" s="7" t="s">
        <v>48</v>
      </c>
      <c r="AJ51" s="7" t="s">
        <v>223</v>
      </c>
      <c r="AK51" s="7">
        <f>VLOOKUP(D51,'[1]Tổng hợp SH'!$D$7:$M$361,10,0)</f>
        <v>1</v>
      </c>
      <c r="AL51" s="7">
        <v>45</v>
      </c>
    </row>
    <row r="52" spans="1:38" ht="56.25" x14ac:dyDescent="0.25">
      <c r="A52" s="22" t="s">
        <v>37</v>
      </c>
      <c r="B52" s="22">
        <f t="shared" si="0"/>
        <v>46</v>
      </c>
      <c r="C52" s="23">
        <v>46</v>
      </c>
      <c r="D52" s="24" t="s">
        <v>224</v>
      </c>
      <c r="E52" s="25" t="s">
        <v>225</v>
      </c>
      <c r="F52" s="24" t="s">
        <v>226</v>
      </c>
      <c r="G52" s="26" t="s">
        <v>227</v>
      </c>
      <c r="H52" s="27" t="s">
        <v>42</v>
      </c>
      <c r="I52" s="127">
        <v>4</v>
      </c>
      <c r="J52" s="41"/>
      <c r="K52" s="130">
        <v>5</v>
      </c>
      <c r="L52" s="130">
        <v>1</v>
      </c>
      <c r="M52" s="29">
        <f t="shared" si="1"/>
        <v>1</v>
      </c>
      <c r="N52" s="28">
        <v>6457500</v>
      </c>
      <c r="O52" s="28">
        <f t="shared" si="2"/>
        <v>6457500</v>
      </c>
      <c r="P52" s="42"/>
      <c r="Q52" s="30" t="s">
        <v>225</v>
      </c>
      <c r="R52" s="26" t="s">
        <v>43</v>
      </c>
      <c r="S52" s="26" t="s">
        <v>44</v>
      </c>
      <c r="T52" s="31" t="s">
        <v>45</v>
      </c>
      <c r="U52" s="26" t="s">
        <v>46</v>
      </c>
      <c r="V52" s="26" t="s">
        <v>47</v>
      </c>
      <c r="W52" s="25" t="s">
        <v>48</v>
      </c>
      <c r="X52" s="76" t="str">
        <f t="shared" si="3"/>
        <v>IB2400465997; QĐTT số: 743/QĐ-BVQY103; 28/02/2025; Bệnh viện Quân y 103; 365 ngày</v>
      </c>
      <c r="Y52" s="43"/>
      <c r="Z52" s="25" t="s">
        <v>203</v>
      </c>
      <c r="AA52" s="87" t="s">
        <v>50</v>
      </c>
      <c r="AB52" s="26" t="s">
        <v>48</v>
      </c>
      <c r="AC52" s="135">
        <v>6457500</v>
      </c>
      <c r="AD52" s="136">
        <f t="shared" si="4"/>
        <v>0</v>
      </c>
      <c r="AE52" s="137">
        <f t="shared" si="5"/>
        <v>0</v>
      </c>
      <c r="AF52" s="7" t="s">
        <v>42</v>
      </c>
      <c r="AG52" s="7">
        <v>5</v>
      </c>
      <c r="AH52" s="138">
        <v>6457500</v>
      </c>
      <c r="AI52" s="7" t="s">
        <v>48</v>
      </c>
      <c r="AJ52" s="7" t="s">
        <v>227</v>
      </c>
      <c r="AK52" s="7">
        <f>VLOOKUP(D52,'[1]Tổng hợp SH'!$D$7:$M$361,10,0)</f>
        <v>1</v>
      </c>
      <c r="AL52" s="7">
        <v>46</v>
      </c>
    </row>
    <row r="53" spans="1:38" ht="92.25" customHeight="1" x14ac:dyDescent="0.25">
      <c r="A53" s="22" t="s">
        <v>37</v>
      </c>
      <c r="B53" s="22">
        <f t="shared" si="0"/>
        <v>47</v>
      </c>
      <c r="C53" s="23">
        <v>47</v>
      </c>
      <c r="D53" s="36" t="s">
        <v>228</v>
      </c>
      <c r="E53" s="25" t="s">
        <v>229</v>
      </c>
      <c r="F53" s="24" t="s">
        <v>230</v>
      </c>
      <c r="G53" s="26" t="s">
        <v>202</v>
      </c>
      <c r="H53" s="27" t="s">
        <v>42</v>
      </c>
      <c r="I53" s="127">
        <v>1</v>
      </c>
      <c r="J53" s="41"/>
      <c r="K53" s="130">
        <v>5</v>
      </c>
      <c r="L53" s="130">
        <v>3</v>
      </c>
      <c r="M53" s="29">
        <f t="shared" si="1"/>
        <v>3</v>
      </c>
      <c r="N53" s="28">
        <v>4126500</v>
      </c>
      <c r="O53" s="28">
        <f t="shared" si="2"/>
        <v>12379500</v>
      </c>
      <c r="P53" s="42"/>
      <c r="Q53" s="30" t="s">
        <v>229</v>
      </c>
      <c r="R53" s="26" t="s">
        <v>43</v>
      </c>
      <c r="S53" s="26" t="s">
        <v>44</v>
      </c>
      <c r="T53" s="31" t="s">
        <v>45</v>
      </c>
      <c r="U53" s="26" t="s">
        <v>46</v>
      </c>
      <c r="V53" s="26" t="s">
        <v>47</v>
      </c>
      <c r="W53" s="25" t="s">
        <v>48</v>
      </c>
      <c r="X53" s="76" t="str">
        <f t="shared" si="3"/>
        <v>IB2400465997; QĐTT số: 743/QĐ-BVQY103; 28/02/2025; Bệnh viện Quân y 103; 365 ngày</v>
      </c>
      <c r="Y53" s="43"/>
      <c r="Z53" s="25" t="s">
        <v>203</v>
      </c>
      <c r="AA53" s="87" t="s">
        <v>50</v>
      </c>
      <c r="AB53" s="26" t="s">
        <v>48</v>
      </c>
      <c r="AC53" s="135">
        <v>4126500</v>
      </c>
      <c r="AD53" s="136">
        <f t="shared" si="4"/>
        <v>0</v>
      </c>
      <c r="AE53" s="137">
        <f t="shared" si="5"/>
        <v>0</v>
      </c>
      <c r="AF53" s="7" t="s">
        <v>42</v>
      </c>
      <c r="AG53" s="7">
        <v>5</v>
      </c>
      <c r="AH53" s="138">
        <v>4126500</v>
      </c>
      <c r="AI53" s="7" t="s">
        <v>48</v>
      </c>
      <c r="AJ53" s="7" t="s">
        <v>202</v>
      </c>
      <c r="AK53" s="7">
        <f>VLOOKUP(D53,'[1]Tổng hợp SH'!$D$7:$M$361,10,0)</f>
        <v>3</v>
      </c>
      <c r="AL53" s="7">
        <v>47</v>
      </c>
    </row>
    <row r="54" spans="1:38" ht="52.5" customHeight="1" x14ac:dyDescent="0.25">
      <c r="A54" s="22" t="s">
        <v>37</v>
      </c>
      <c r="B54" s="22">
        <f t="shared" si="0"/>
        <v>48</v>
      </c>
      <c r="C54" s="23">
        <v>48</v>
      </c>
      <c r="D54" s="36" t="s">
        <v>231</v>
      </c>
      <c r="E54" s="25" t="s">
        <v>232</v>
      </c>
      <c r="F54" s="24" t="s">
        <v>233</v>
      </c>
      <c r="G54" s="26" t="s">
        <v>234</v>
      </c>
      <c r="H54" s="27" t="s">
        <v>42</v>
      </c>
      <c r="I54" s="127">
        <v>2</v>
      </c>
      <c r="J54" s="41"/>
      <c r="K54" s="130">
        <v>3</v>
      </c>
      <c r="L54" s="130">
        <v>1</v>
      </c>
      <c r="M54" s="29">
        <f t="shared" si="1"/>
        <v>1</v>
      </c>
      <c r="N54" s="28">
        <v>3163650</v>
      </c>
      <c r="O54" s="28">
        <f t="shared" si="2"/>
        <v>3163650</v>
      </c>
      <c r="P54" s="42"/>
      <c r="Q54" s="30" t="s">
        <v>232</v>
      </c>
      <c r="R54" s="26" t="s">
        <v>43</v>
      </c>
      <c r="S54" s="26" t="s">
        <v>44</v>
      </c>
      <c r="T54" s="31" t="s">
        <v>45</v>
      </c>
      <c r="U54" s="26" t="s">
        <v>46</v>
      </c>
      <c r="V54" s="26" t="s">
        <v>47</v>
      </c>
      <c r="W54" s="25" t="s">
        <v>48</v>
      </c>
      <c r="X54" s="76" t="str">
        <f t="shared" si="3"/>
        <v>IB2400465997; QĐTT số: 743/QĐ-BVQY103; 28/02/2025; Bệnh viện Quân y 103; 365 ngày</v>
      </c>
      <c r="Y54" s="43"/>
      <c r="Z54" s="25" t="s">
        <v>203</v>
      </c>
      <c r="AA54" s="87" t="s">
        <v>50</v>
      </c>
      <c r="AB54" s="26" t="s">
        <v>48</v>
      </c>
      <c r="AC54" s="135">
        <v>3163650</v>
      </c>
      <c r="AD54" s="136">
        <f t="shared" si="4"/>
        <v>0</v>
      </c>
      <c r="AE54" s="137">
        <f t="shared" si="5"/>
        <v>0</v>
      </c>
      <c r="AF54" s="7" t="s">
        <v>42</v>
      </c>
      <c r="AG54" s="7">
        <v>3</v>
      </c>
      <c r="AH54" s="138">
        <v>3163650</v>
      </c>
      <c r="AI54" s="7" t="s">
        <v>48</v>
      </c>
      <c r="AJ54" s="7" t="s">
        <v>234</v>
      </c>
      <c r="AK54" s="7">
        <f>VLOOKUP(D54,'[1]Tổng hợp SH'!$D$7:$M$361,10,0)</f>
        <v>1</v>
      </c>
      <c r="AL54" s="7">
        <v>48</v>
      </c>
    </row>
    <row r="55" spans="1:38" ht="45" x14ac:dyDescent="0.25">
      <c r="A55" s="22" t="s">
        <v>37</v>
      </c>
      <c r="B55" s="22">
        <f t="shared" si="0"/>
        <v>49</v>
      </c>
      <c r="C55" s="23">
        <v>49</v>
      </c>
      <c r="D55" s="24" t="s">
        <v>235</v>
      </c>
      <c r="E55" s="25" t="s">
        <v>236</v>
      </c>
      <c r="F55" s="24" t="s">
        <v>237</v>
      </c>
      <c r="G55" s="26" t="s">
        <v>238</v>
      </c>
      <c r="H55" s="27" t="s">
        <v>42</v>
      </c>
      <c r="I55" s="127">
        <v>1</v>
      </c>
      <c r="J55" s="41"/>
      <c r="K55" s="130">
        <v>2</v>
      </c>
      <c r="L55" s="130">
        <v>2</v>
      </c>
      <c r="M55" s="29">
        <f t="shared" si="1"/>
        <v>2</v>
      </c>
      <c r="N55" s="28">
        <v>2201850</v>
      </c>
      <c r="O55" s="28">
        <f t="shared" si="2"/>
        <v>4403700</v>
      </c>
      <c r="P55" s="42"/>
      <c r="Q55" s="30" t="s">
        <v>236</v>
      </c>
      <c r="R55" s="26" t="s">
        <v>43</v>
      </c>
      <c r="S55" s="26" t="s">
        <v>44</v>
      </c>
      <c r="T55" s="31" t="s">
        <v>45</v>
      </c>
      <c r="U55" s="26" t="s">
        <v>46</v>
      </c>
      <c r="V55" s="26" t="s">
        <v>47</v>
      </c>
      <c r="W55" s="25" t="s">
        <v>48</v>
      </c>
      <c r="X55" s="76" t="str">
        <f t="shared" si="3"/>
        <v>IB2400465997; QĐTT số: 743/QĐ-BVQY103; 28/02/2025; Bệnh viện Quân y 103; 365 ngày</v>
      </c>
      <c r="Y55" s="43"/>
      <c r="Z55" s="25" t="s">
        <v>203</v>
      </c>
      <c r="AA55" s="87" t="s">
        <v>50</v>
      </c>
      <c r="AB55" s="26" t="s">
        <v>48</v>
      </c>
      <c r="AC55" s="135">
        <v>2201850</v>
      </c>
      <c r="AD55" s="136">
        <f t="shared" si="4"/>
        <v>0</v>
      </c>
      <c r="AE55" s="137">
        <f t="shared" si="5"/>
        <v>0</v>
      </c>
      <c r="AF55" s="7" t="s">
        <v>42</v>
      </c>
      <c r="AG55" s="7">
        <v>2</v>
      </c>
      <c r="AH55" s="138">
        <v>2201850</v>
      </c>
      <c r="AI55" s="7" t="s">
        <v>48</v>
      </c>
      <c r="AJ55" s="7" t="s">
        <v>238</v>
      </c>
      <c r="AK55" s="7">
        <f>VLOOKUP(D55,'[1]Tổng hợp SH'!$D$7:$M$361,10,0)</f>
        <v>2</v>
      </c>
      <c r="AL55" s="7">
        <v>49</v>
      </c>
    </row>
    <row r="56" spans="1:38" ht="45" x14ac:dyDescent="0.25">
      <c r="A56" s="22" t="s">
        <v>37</v>
      </c>
      <c r="B56" s="22">
        <f t="shared" si="0"/>
        <v>50</v>
      </c>
      <c r="C56" s="23">
        <v>50</v>
      </c>
      <c r="D56" s="24" t="s">
        <v>239</v>
      </c>
      <c r="E56" s="25" t="s">
        <v>240</v>
      </c>
      <c r="F56" s="24" t="s">
        <v>237</v>
      </c>
      <c r="G56" s="26" t="s">
        <v>238</v>
      </c>
      <c r="H56" s="27" t="s">
        <v>42</v>
      </c>
      <c r="I56" s="127">
        <v>1</v>
      </c>
      <c r="J56" s="41"/>
      <c r="K56" s="130">
        <v>2</v>
      </c>
      <c r="L56" s="130">
        <v>2</v>
      </c>
      <c r="M56" s="29">
        <f t="shared" si="1"/>
        <v>2</v>
      </c>
      <c r="N56" s="28">
        <v>2201850</v>
      </c>
      <c r="O56" s="28">
        <f t="shared" si="2"/>
        <v>4403700</v>
      </c>
      <c r="P56" s="42"/>
      <c r="Q56" s="30" t="s">
        <v>240</v>
      </c>
      <c r="R56" s="26" t="s">
        <v>43</v>
      </c>
      <c r="S56" s="26" t="s">
        <v>44</v>
      </c>
      <c r="T56" s="31" t="s">
        <v>45</v>
      </c>
      <c r="U56" s="26" t="s">
        <v>46</v>
      </c>
      <c r="V56" s="26" t="s">
        <v>47</v>
      </c>
      <c r="W56" s="25" t="s">
        <v>48</v>
      </c>
      <c r="X56" s="76" t="str">
        <f t="shared" si="3"/>
        <v>IB2400465997; QĐTT số: 743/QĐ-BVQY103; 28/02/2025; Bệnh viện Quân y 103; 365 ngày</v>
      </c>
      <c r="Y56" s="43"/>
      <c r="Z56" s="25" t="s">
        <v>203</v>
      </c>
      <c r="AA56" s="87" t="s">
        <v>50</v>
      </c>
      <c r="AB56" s="26" t="s">
        <v>48</v>
      </c>
      <c r="AC56" s="135">
        <v>2201850</v>
      </c>
      <c r="AD56" s="136">
        <f t="shared" si="4"/>
        <v>0</v>
      </c>
      <c r="AE56" s="137">
        <f t="shared" si="5"/>
        <v>0</v>
      </c>
      <c r="AF56" s="7" t="s">
        <v>42</v>
      </c>
      <c r="AG56" s="7">
        <v>2</v>
      </c>
      <c r="AH56" s="138">
        <v>2201850</v>
      </c>
      <c r="AI56" s="7" t="s">
        <v>48</v>
      </c>
      <c r="AJ56" s="7" t="s">
        <v>238</v>
      </c>
      <c r="AK56" s="7">
        <f>VLOOKUP(D56,'[1]Tổng hợp SH'!$D$7:$M$361,10,0)</f>
        <v>2</v>
      </c>
      <c r="AL56" s="7">
        <v>50</v>
      </c>
    </row>
    <row r="57" spans="1:38" ht="123.75" x14ac:dyDescent="0.25">
      <c r="A57" s="22" t="s">
        <v>37</v>
      </c>
      <c r="B57" s="22">
        <f t="shared" si="0"/>
        <v>51</v>
      </c>
      <c r="C57" s="23">
        <v>51</v>
      </c>
      <c r="D57" s="24" t="s">
        <v>241</v>
      </c>
      <c r="E57" s="25" t="s">
        <v>242</v>
      </c>
      <c r="F57" s="24" t="s">
        <v>243</v>
      </c>
      <c r="G57" s="26" t="s">
        <v>202</v>
      </c>
      <c r="H57" s="27" t="s">
        <v>42</v>
      </c>
      <c r="I57" s="127">
        <v>6</v>
      </c>
      <c r="J57" s="41"/>
      <c r="K57" s="130">
        <v>16</v>
      </c>
      <c r="L57" s="130">
        <v>3</v>
      </c>
      <c r="M57" s="29">
        <f t="shared" si="1"/>
        <v>3</v>
      </c>
      <c r="N57" s="28">
        <v>3797850</v>
      </c>
      <c r="O57" s="28">
        <f t="shared" si="2"/>
        <v>11393550</v>
      </c>
      <c r="P57" s="42"/>
      <c r="Q57" s="30" t="s">
        <v>242</v>
      </c>
      <c r="R57" s="26" t="s">
        <v>43</v>
      </c>
      <c r="S57" s="26" t="s">
        <v>44</v>
      </c>
      <c r="T57" s="31" t="s">
        <v>45</v>
      </c>
      <c r="U57" s="26" t="s">
        <v>46</v>
      </c>
      <c r="V57" s="26" t="s">
        <v>47</v>
      </c>
      <c r="W57" s="25" t="s">
        <v>48</v>
      </c>
      <c r="X57" s="76" t="str">
        <f t="shared" si="3"/>
        <v>IB2400465997; QĐTT số: 743/QĐ-BVQY103; 28/02/2025; Bệnh viện Quân y 103; 365 ngày</v>
      </c>
      <c r="Y57" s="43"/>
      <c r="Z57" s="25" t="s">
        <v>203</v>
      </c>
      <c r="AA57" s="87" t="s">
        <v>50</v>
      </c>
      <c r="AB57" s="26" t="s">
        <v>48</v>
      </c>
      <c r="AC57" s="135">
        <v>3797850</v>
      </c>
      <c r="AD57" s="136">
        <f t="shared" si="4"/>
        <v>0</v>
      </c>
      <c r="AE57" s="137">
        <f t="shared" si="5"/>
        <v>0</v>
      </c>
      <c r="AF57" s="7" t="s">
        <v>42</v>
      </c>
      <c r="AG57" s="7">
        <v>16</v>
      </c>
      <c r="AH57" s="138">
        <v>3797850</v>
      </c>
      <c r="AI57" s="7" t="s">
        <v>48</v>
      </c>
      <c r="AJ57" s="7" t="s">
        <v>202</v>
      </c>
      <c r="AK57" s="7">
        <f>VLOOKUP(D57,'[1]Tổng hợp SH'!$D$7:$M$361,10,0)</f>
        <v>3</v>
      </c>
      <c r="AL57" s="7">
        <v>51</v>
      </c>
    </row>
    <row r="58" spans="1:38" ht="56.25" x14ac:dyDescent="0.25">
      <c r="A58" s="22" t="s">
        <v>37</v>
      </c>
      <c r="B58" s="22">
        <f t="shared" si="0"/>
        <v>52</v>
      </c>
      <c r="C58" s="23">
        <v>52</v>
      </c>
      <c r="D58" s="24" t="s">
        <v>244</v>
      </c>
      <c r="E58" s="25" t="s">
        <v>245</v>
      </c>
      <c r="F58" s="24" t="s">
        <v>246</v>
      </c>
      <c r="G58" s="26" t="s">
        <v>247</v>
      </c>
      <c r="H58" s="27" t="s">
        <v>42</v>
      </c>
      <c r="I58" s="127">
        <v>1</v>
      </c>
      <c r="J58" s="41"/>
      <c r="K58" s="130">
        <v>5</v>
      </c>
      <c r="L58" s="130">
        <v>3</v>
      </c>
      <c r="M58" s="29">
        <f t="shared" si="1"/>
        <v>3</v>
      </c>
      <c r="N58" s="28">
        <v>5976600</v>
      </c>
      <c r="O58" s="28">
        <f t="shared" si="2"/>
        <v>17929800</v>
      </c>
      <c r="P58" s="42"/>
      <c r="Q58" s="30" t="s">
        <v>245</v>
      </c>
      <c r="R58" s="26" t="s">
        <v>43</v>
      </c>
      <c r="S58" s="26" t="s">
        <v>44</v>
      </c>
      <c r="T58" s="31" t="s">
        <v>45</v>
      </c>
      <c r="U58" s="26" t="s">
        <v>46</v>
      </c>
      <c r="V58" s="26" t="s">
        <v>47</v>
      </c>
      <c r="W58" s="25" t="s">
        <v>48</v>
      </c>
      <c r="X58" s="76" t="str">
        <f t="shared" si="3"/>
        <v>IB2400465997; QĐTT số: 743/QĐ-BVQY103; 28/02/2025; Bệnh viện Quân y 103; 365 ngày</v>
      </c>
      <c r="Y58" s="43"/>
      <c r="Z58" s="25" t="s">
        <v>203</v>
      </c>
      <c r="AA58" s="87" t="s">
        <v>50</v>
      </c>
      <c r="AB58" s="26" t="s">
        <v>48</v>
      </c>
      <c r="AC58" s="135">
        <v>5976600</v>
      </c>
      <c r="AD58" s="136">
        <f t="shared" si="4"/>
        <v>0</v>
      </c>
      <c r="AE58" s="137">
        <f t="shared" si="5"/>
        <v>0</v>
      </c>
      <c r="AF58" s="7" t="s">
        <v>42</v>
      </c>
      <c r="AG58" s="7">
        <v>5</v>
      </c>
      <c r="AH58" s="138">
        <v>5976600</v>
      </c>
      <c r="AI58" s="7" t="s">
        <v>48</v>
      </c>
      <c r="AJ58" s="7" t="s">
        <v>247</v>
      </c>
      <c r="AK58" s="7">
        <f>VLOOKUP(D58,'[1]Tổng hợp SH'!$D$7:$M$361,10,0)</f>
        <v>3</v>
      </c>
      <c r="AL58" s="7">
        <v>52</v>
      </c>
    </row>
    <row r="59" spans="1:38" ht="57.75" customHeight="1" x14ac:dyDescent="0.25">
      <c r="A59" s="22" t="s">
        <v>37</v>
      </c>
      <c r="B59" s="22">
        <f t="shared" si="0"/>
        <v>53</v>
      </c>
      <c r="C59" s="23">
        <v>53</v>
      </c>
      <c r="D59" s="36" t="s">
        <v>248</v>
      </c>
      <c r="E59" s="25" t="s">
        <v>249</v>
      </c>
      <c r="F59" s="24" t="s">
        <v>250</v>
      </c>
      <c r="G59" s="26" t="s">
        <v>251</v>
      </c>
      <c r="H59" s="27" t="s">
        <v>174</v>
      </c>
      <c r="I59" s="127">
        <v>14</v>
      </c>
      <c r="J59" s="41"/>
      <c r="K59" s="130">
        <v>11</v>
      </c>
      <c r="L59" s="130">
        <v>20</v>
      </c>
      <c r="M59" s="29">
        <f t="shared" si="1"/>
        <v>20</v>
      </c>
      <c r="N59" s="28">
        <v>3163650</v>
      </c>
      <c r="O59" s="28">
        <f t="shared" si="2"/>
        <v>63273000</v>
      </c>
      <c r="P59" s="42"/>
      <c r="Q59" s="30" t="s">
        <v>249</v>
      </c>
      <c r="R59" s="26" t="s">
        <v>43</v>
      </c>
      <c r="S59" s="26" t="s">
        <v>44</v>
      </c>
      <c r="T59" s="31" t="s">
        <v>45</v>
      </c>
      <c r="U59" s="26" t="s">
        <v>46</v>
      </c>
      <c r="V59" s="26" t="s">
        <v>47</v>
      </c>
      <c r="W59" s="25" t="s">
        <v>48</v>
      </c>
      <c r="X59" s="76" t="str">
        <f t="shared" si="3"/>
        <v>IB2400465997; QĐTT số: 743/QĐ-BVQY103; 28/02/2025; Bệnh viện Quân y 103; 365 ngày</v>
      </c>
      <c r="Y59" s="43"/>
      <c r="Z59" s="25" t="s">
        <v>203</v>
      </c>
      <c r="AA59" s="87" t="s">
        <v>50</v>
      </c>
      <c r="AB59" s="26" t="s">
        <v>48</v>
      </c>
      <c r="AC59" s="135">
        <v>3163650</v>
      </c>
      <c r="AD59" s="136">
        <f t="shared" si="4"/>
        <v>0</v>
      </c>
      <c r="AE59" s="137">
        <f t="shared" si="5"/>
        <v>0</v>
      </c>
      <c r="AF59" s="7" t="s">
        <v>174</v>
      </c>
      <c r="AG59" s="7">
        <v>11</v>
      </c>
      <c r="AH59" s="138">
        <v>3163650</v>
      </c>
      <c r="AI59" s="7" t="s">
        <v>48</v>
      </c>
      <c r="AJ59" s="7" t="s">
        <v>251</v>
      </c>
      <c r="AK59" s="7">
        <f>VLOOKUP(D59,'[1]Tổng hợp SH'!$D$7:$M$361,10,0)</f>
        <v>20</v>
      </c>
      <c r="AL59" s="7">
        <v>53</v>
      </c>
    </row>
    <row r="60" spans="1:38" ht="58.5" customHeight="1" x14ac:dyDescent="0.25">
      <c r="A60" s="22" t="s">
        <v>37</v>
      </c>
      <c r="B60" s="22">
        <f t="shared" si="0"/>
        <v>54</v>
      </c>
      <c r="C60" s="23">
        <v>54</v>
      </c>
      <c r="D60" s="36" t="s">
        <v>252</v>
      </c>
      <c r="E60" s="25" t="s">
        <v>253</v>
      </c>
      <c r="F60" s="24" t="s">
        <v>250</v>
      </c>
      <c r="G60" s="26" t="s">
        <v>251</v>
      </c>
      <c r="H60" s="27" t="s">
        <v>174</v>
      </c>
      <c r="I60" s="127">
        <v>14</v>
      </c>
      <c r="J60" s="41"/>
      <c r="K60" s="130">
        <v>11</v>
      </c>
      <c r="L60" s="130">
        <v>20</v>
      </c>
      <c r="M60" s="29">
        <f t="shared" si="1"/>
        <v>20</v>
      </c>
      <c r="N60" s="28">
        <v>3163650</v>
      </c>
      <c r="O60" s="28">
        <f t="shared" si="2"/>
        <v>63273000</v>
      </c>
      <c r="P60" s="42"/>
      <c r="Q60" s="30" t="s">
        <v>253</v>
      </c>
      <c r="R60" s="26" t="s">
        <v>43</v>
      </c>
      <c r="S60" s="26" t="s">
        <v>44</v>
      </c>
      <c r="T60" s="31" t="s">
        <v>45</v>
      </c>
      <c r="U60" s="26" t="s">
        <v>46</v>
      </c>
      <c r="V60" s="26" t="s">
        <v>47</v>
      </c>
      <c r="W60" s="25" t="s">
        <v>48</v>
      </c>
      <c r="X60" s="76" t="str">
        <f t="shared" si="3"/>
        <v>IB2400465997; QĐTT số: 743/QĐ-BVQY103; 28/02/2025; Bệnh viện Quân y 103; 365 ngày</v>
      </c>
      <c r="Y60" s="43"/>
      <c r="Z60" s="25" t="s">
        <v>203</v>
      </c>
      <c r="AA60" s="87" t="s">
        <v>50</v>
      </c>
      <c r="AB60" s="26" t="s">
        <v>48</v>
      </c>
      <c r="AC60" s="135">
        <v>3163650</v>
      </c>
      <c r="AD60" s="136">
        <f t="shared" si="4"/>
        <v>0</v>
      </c>
      <c r="AE60" s="137">
        <f t="shared" si="5"/>
        <v>0</v>
      </c>
      <c r="AF60" s="7" t="s">
        <v>174</v>
      </c>
      <c r="AG60" s="7">
        <v>11</v>
      </c>
      <c r="AH60" s="138">
        <v>3163650</v>
      </c>
      <c r="AI60" s="7" t="s">
        <v>48</v>
      </c>
      <c r="AJ60" s="7" t="s">
        <v>251</v>
      </c>
      <c r="AK60" s="7">
        <f>VLOOKUP(D60,'[1]Tổng hợp SH'!$D$7:$M$361,10,0)</f>
        <v>20</v>
      </c>
      <c r="AL60" s="7">
        <v>54</v>
      </c>
    </row>
    <row r="61" spans="1:38" ht="45" x14ac:dyDescent="0.25">
      <c r="A61" s="22" t="s">
        <v>37</v>
      </c>
      <c r="B61" s="22">
        <f t="shared" si="0"/>
        <v>55</v>
      </c>
      <c r="C61" s="23">
        <v>55</v>
      </c>
      <c r="D61" s="24" t="s">
        <v>254</v>
      </c>
      <c r="E61" s="25" t="s">
        <v>255</v>
      </c>
      <c r="F61" s="48" t="s">
        <v>256</v>
      </c>
      <c r="G61" s="26" t="s">
        <v>257</v>
      </c>
      <c r="H61" s="27" t="s">
        <v>258</v>
      </c>
      <c r="I61" s="127">
        <v>111</v>
      </c>
      <c r="J61" s="41"/>
      <c r="K61" s="130">
        <v>86</v>
      </c>
      <c r="L61" s="130">
        <v>250</v>
      </c>
      <c r="M61" s="29">
        <f t="shared" si="1"/>
        <v>250</v>
      </c>
      <c r="N61" s="28">
        <v>1911000</v>
      </c>
      <c r="O61" s="28">
        <f t="shared" si="2"/>
        <v>477750000</v>
      </c>
      <c r="P61" s="42"/>
      <c r="Q61" s="30" t="s">
        <v>255</v>
      </c>
      <c r="R61" s="26" t="s">
        <v>43</v>
      </c>
      <c r="S61" s="26" t="s">
        <v>44</v>
      </c>
      <c r="T61" s="31" t="s">
        <v>45</v>
      </c>
      <c r="U61" s="26" t="s">
        <v>46</v>
      </c>
      <c r="V61" s="26" t="s">
        <v>47</v>
      </c>
      <c r="W61" s="25" t="s">
        <v>48</v>
      </c>
      <c r="X61" s="76" t="str">
        <f t="shared" si="3"/>
        <v>IB2400465997; QĐTT số: 743/QĐ-BVQY103; 28/02/2025; Bệnh viện Quân y 103; 365 ngày</v>
      </c>
      <c r="Y61" s="43"/>
      <c r="Z61" s="25" t="s">
        <v>203</v>
      </c>
      <c r="AA61" s="87" t="s">
        <v>50</v>
      </c>
      <c r="AB61" s="26" t="s">
        <v>48</v>
      </c>
      <c r="AC61" s="135">
        <v>1911000</v>
      </c>
      <c r="AD61" s="136">
        <f t="shared" si="4"/>
        <v>0</v>
      </c>
      <c r="AE61" s="137">
        <f t="shared" si="5"/>
        <v>0</v>
      </c>
      <c r="AF61" s="7" t="s">
        <v>258</v>
      </c>
      <c r="AG61" s="7">
        <v>86</v>
      </c>
      <c r="AH61" s="138">
        <v>1911000</v>
      </c>
      <c r="AI61" s="7" t="s">
        <v>48</v>
      </c>
      <c r="AJ61" s="7" t="s">
        <v>257</v>
      </c>
      <c r="AK61" s="7">
        <f>VLOOKUP(D61,'[1]Tổng hợp SH'!$D$7:$M$361,10,0)</f>
        <v>250</v>
      </c>
      <c r="AL61" s="7">
        <v>55</v>
      </c>
    </row>
    <row r="62" spans="1:38" ht="67.5" x14ac:dyDescent="0.25">
      <c r="A62" s="22" t="s">
        <v>37</v>
      </c>
      <c r="B62" s="22">
        <f t="shared" si="0"/>
        <v>56</v>
      </c>
      <c r="C62" s="23">
        <v>56</v>
      </c>
      <c r="D62" s="24" t="s">
        <v>259</v>
      </c>
      <c r="E62" s="25" t="s">
        <v>260</v>
      </c>
      <c r="F62" s="24" t="s">
        <v>261</v>
      </c>
      <c r="G62" s="26" t="s">
        <v>262</v>
      </c>
      <c r="H62" s="27" t="s">
        <v>42</v>
      </c>
      <c r="I62" s="127">
        <v>411</v>
      </c>
      <c r="J62" s="41"/>
      <c r="K62" s="130">
        <v>428</v>
      </c>
      <c r="L62" s="130">
        <v>350</v>
      </c>
      <c r="M62" s="29">
        <f t="shared" si="1"/>
        <v>350</v>
      </c>
      <c r="N62" s="28">
        <v>2025450</v>
      </c>
      <c r="O62" s="28">
        <f t="shared" si="2"/>
        <v>708907500</v>
      </c>
      <c r="P62" s="42"/>
      <c r="Q62" s="30" t="s">
        <v>260</v>
      </c>
      <c r="R62" s="26" t="s">
        <v>43</v>
      </c>
      <c r="S62" s="26" t="s">
        <v>44</v>
      </c>
      <c r="T62" s="31" t="s">
        <v>45</v>
      </c>
      <c r="U62" s="26" t="s">
        <v>46</v>
      </c>
      <c r="V62" s="26" t="s">
        <v>47</v>
      </c>
      <c r="W62" s="25" t="s">
        <v>48</v>
      </c>
      <c r="X62" s="76" t="str">
        <f t="shared" si="3"/>
        <v>IB2400465997; QĐTT số: 743/QĐ-BVQY103; 28/02/2025; Bệnh viện Quân y 103; 365 ngày</v>
      </c>
      <c r="Y62" s="43"/>
      <c r="Z62" s="25" t="s">
        <v>203</v>
      </c>
      <c r="AA62" s="87" t="s">
        <v>50</v>
      </c>
      <c r="AB62" s="26" t="s">
        <v>48</v>
      </c>
      <c r="AC62" s="135">
        <v>2025450</v>
      </c>
      <c r="AD62" s="136">
        <f t="shared" si="4"/>
        <v>0</v>
      </c>
      <c r="AE62" s="137">
        <f t="shared" si="5"/>
        <v>0</v>
      </c>
      <c r="AF62" s="7" t="s">
        <v>42</v>
      </c>
      <c r="AG62" s="7">
        <v>428</v>
      </c>
      <c r="AH62" s="138">
        <v>2025450</v>
      </c>
      <c r="AI62" s="7" t="s">
        <v>48</v>
      </c>
      <c r="AJ62" s="7" t="s">
        <v>262</v>
      </c>
      <c r="AK62" s="7">
        <f>VLOOKUP(D62,'[1]Tổng hợp SH'!$D$7:$M$361,10,0)</f>
        <v>350</v>
      </c>
      <c r="AL62" s="7">
        <v>56</v>
      </c>
    </row>
    <row r="63" spans="1:38" ht="33.75" x14ac:dyDescent="0.25">
      <c r="A63" s="22" t="s">
        <v>37</v>
      </c>
      <c r="B63" s="22">
        <f t="shared" si="0"/>
        <v>57</v>
      </c>
      <c r="C63" s="23">
        <v>57</v>
      </c>
      <c r="D63" s="36" t="s">
        <v>263</v>
      </c>
      <c r="E63" s="25" t="s">
        <v>264</v>
      </c>
      <c r="F63" s="36" t="s">
        <v>265</v>
      </c>
      <c r="G63" s="26" t="s">
        <v>266</v>
      </c>
      <c r="H63" s="27" t="s">
        <v>42</v>
      </c>
      <c r="I63" s="127">
        <v>19</v>
      </c>
      <c r="J63" s="41"/>
      <c r="K63" s="130">
        <v>32</v>
      </c>
      <c r="L63" s="130">
        <v>10</v>
      </c>
      <c r="M63" s="29">
        <f t="shared" si="1"/>
        <v>10</v>
      </c>
      <c r="N63" s="28">
        <v>3797850</v>
      </c>
      <c r="O63" s="28">
        <f t="shared" si="2"/>
        <v>37978500</v>
      </c>
      <c r="P63" s="42"/>
      <c r="Q63" s="30" t="s">
        <v>264</v>
      </c>
      <c r="R63" s="26" t="s">
        <v>43</v>
      </c>
      <c r="S63" s="26" t="s">
        <v>44</v>
      </c>
      <c r="T63" s="31" t="s">
        <v>45</v>
      </c>
      <c r="U63" s="26" t="s">
        <v>46</v>
      </c>
      <c r="V63" s="26" t="s">
        <v>47</v>
      </c>
      <c r="W63" s="25" t="s">
        <v>48</v>
      </c>
      <c r="X63" s="76" t="str">
        <f t="shared" si="3"/>
        <v>IB2400465997; QĐTT số: 743/QĐ-BVQY103; 28/02/2025; Bệnh viện Quân y 103; 365 ngày</v>
      </c>
      <c r="Y63" s="43"/>
      <c r="Z63" s="25" t="s">
        <v>203</v>
      </c>
      <c r="AA63" s="87" t="s">
        <v>50</v>
      </c>
      <c r="AB63" s="26" t="s">
        <v>48</v>
      </c>
      <c r="AC63" s="135">
        <v>3797850</v>
      </c>
      <c r="AD63" s="136">
        <f t="shared" si="4"/>
        <v>0</v>
      </c>
      <c r="AE63" s="137">
        <f t="shared" si="5"/>
        <v>0</v>
      </c>
      <c r="AF63" s="7" t="s">
        <v>42</v>
      </c>
      <c r="AG63" s="7">
        <v>32</v>
      </c>
      <c r="AH63" s="138">
        <v>3797850</v>
      </c>
      <c r="AI63" s="7" t="s">
        <v>48</v>
      </c>
      <c r="AJ63" s="7" t="s">
        <v>266</v>
      </c>
      <c r="AK63" s="7">
        <f>VLOOKUP(D63,'[1]Tổng hợp SH'!$D$7:$M$361,10,0)</f>
        <v>10</v>
      </c>
      <c r="AL63" s="7">
        <v>57</v>
      </c>
    </row>
    <row r="64" spans="1:38" ht="45" x14ac:dyDescent="0.25">
      <c r="A64" s="22" t="s">
        <v>37</v>
      </c>
      <c r="B64" s="22">
        <f t="shared" si="0"/>
        <v>58</v>
      </c>
      <c r="C64" s="23">
        <v>58</v>
      </c>
      <c r="D64" s="24" t="s">
        <v>267</v>
      </c>
      <c r="E64" s="25" t="s">
        <v>268</v>
      </c>
      <c r="F64" s="36" t="s">
        <v>269</v>
      </c>
      <c r="G64" s="26" t="s">
        <v>270</v>
      </c>
      <c r="H64" s="27" t="s">
        <v>42</v>
      </c>
      <c r="I64" s="127">
        <v>292</v>
      </c>
      <c r="J64" s="41"/>
      <c r="K64" s="130">
        <v>44</v>
      </c>
      <c r="L64" s="130">
        <v>80</v>
      </c>
      <c r="M64" s="29">
        <f t="shared" si="1"/>
        <v>80</v>
      </c>
      <c r="N64" s="28">
        <v>740250</v>
      </c>
      <c r="O64" s="28">
        <f t="shared" si="2"/>
        <v>59220000</v>
      </c>
      <c r="P64" s="42"/>
      <c r="Q64" s="30" t="s">
        <v>268</v>
      </c>
      <c r="R64" s="26" t="s">
        <v>43</v>
      </c>
      <c r="S64" s="26" t="s">
        <v>44</v>
      </c>
      <c r="T64" s="31" t="s">
        <v>45</v>
      </c>
      <c r="U64" s="26" t="s">
        <v>46</v>
      </c>
      <c r="V64" s="26" t="s">
        <v>47</v>
      </c>
      <c r="W64" s="25" t="s">
        <v>48</v>
      </c>
      <c r="X64" s="76" t="str">
        <f t="shared" si="3"/>
        <v>IB2400465997; QĐTT số: 743/QĐ-BVQY103; 28/02/2025; Bệnh viện Quân y 103; 365 ngày</v>
      </c>
      <c r="Y64" s="43"/>
      <c r="Z64" s="25" t="s">
        <v>271</v>
      </c>
      <c r="AA64" s="87" t="s">
        <v>272</v>
      </c>
      <c r="AB64" s="26" t="s">
        <v>48</v>
      </c>
      <c r="AC64" s="135">
        <v>740250</v>
      </c>
      <c r="AD64" s="136">
        <f t="shared" si="4"/>
        <v>0</v>
      </c>
      <c r="AE64" s="137">
        <f t="shared" si="5"/>
        <v>0</v>
      </c>
      <c r="AF64" s="7" t="s">
        <v>42</v>
      </c>
      <c r="AG64" s="7">
        <v>44</v>
      </c>
      <c r="AH64" s="138">
        <v>740250</v>
      </c>
      <c r="AI64" s="7" t="s">
        <v>48</v>
      </c>
      <c r="AJ64" s="7" t="s">
        <v>270</v>
      </c>
      <c r="AK64" s="7">
        <f>VLOOKUP(D64,'[1]Tổng hợp SH'!$D$7:$M$361,10,0)</f>
        <v>80</v>
      </c>
      <c r="AL64" s="7">
        <v>58</v>
      </c>
    </row>
    <row r="65" spans="1:38" ht="45" x14ac:dyDescent="0.25">
      <c r="A65" s="22" t="s">
        <v>37</v>
      </c>
      <c r="B65" s="22">
        <f t="shared" si="0"/>
        <v>59</v>
      </c>
      <c r="C65" s="23">
        <v>59</v>
      </c>
      <c r="D65" s="24" t="s">
        <v>273</v>
      </c>
      <c r="E65" s="25" t="s">
        <v>274</v>
      </c>
      <c r="F65" s="36" t="s">
        <v>275</v>
      </c>
      <c r="G65" s="26" t="s">
        <v>270</v>
      </c>
      <c r="H65" s="27" t="s">
        <v>42</v>
      </c>
      <c r="I65" s="127">
        <v>292</v>
      </c>
      <c r="J65" s="41"/>
      <c r="K65" s="130">
        <v>104</v>
      </c>
      <c r="L65" s="130">
        <v>300</v>
      </c>
      <c r="M65" s="29">
        <f t="shared" si="1"/>
        <v>300</v>
      </c>
      <c r="N65" s="28">
        <v>800100</v>
      </c>
      <c r="O65" s="28">
        <f t="shared" si="2"/>
        <v>240030000</v>
      </c>
      <c r="P65" s="42"/>
      <c r="Q65" s="30" t="s">
        <v>274</v>
      </c>
      <c r="R65" s="26" t="s">
        <v>43</v>
      </c>
      <c r="S65" s="26" t="s">
        <v>44</v>
      </c>
      <c r="T65" s="31" t="s">
        <v>45</v>
      </c>
      <c r="U65" s="26" t="s">
        <v>46</v>
      </c>
      <c r="V65" s="26" t="s">
        <v>47</v>
      </c>
      <c r="W65" s="25" t="s">
        <v>48</v>
      </c>
      <c r="X65" s="76" t="str">
        <f t="shared" si="3"/>
        <v>IB2400465997; QĐTT số: 743/QĐ-BVQY103; 28/02/2025; Bệnh viện Quân y 103; 365 ngày</v>
      </c>
      <c r="Y65" s="43"/>
      <c r="Z65" s="25" t="s">
        <v>276</v>
      </c>
      <c r="AA65" s="87" t="s">
        <v>272</v>
      </c>
      <c r="AB65" s="26" t="s">
        <v>48</v>
      </c>
      <c r="AC65" s="135">
        <v>800100</v>
      </c>
      <c r="AD65" s="136">
        <f t="shared" si="4"/>
        <v>0</v>
      </c>
      <c r="AE65" s="137">
        <f t="shared" si="5"/>
        <v>0</v>
      </c>
      <c r="AF65" s="7" t="s">
        <v>42</v>
      </c>
      <c r="AG65" s="7">
        <v>104</v>
      </c>
      <c r="AH65" s="138">
        <v>800100</v>
      </c>
      <c r="AI65" s="7" t="s">
        <v>48</v>
      </c>
      <c r="AJ65" s="7" t="s">
        <v>270</v>
      </c>
      <c r="AK65" s="7">
        <f>VLOOKUP(D65,'[1]Tổng hợp SH'!$D$7:$M$361,10,0)</f>
        <v>300</v>
      </c>
      <c r="AL65" s="7">
        <v>59</v>
      </c>
    </row>
    <row r="66" spans="1:38" ht="67.5" x14ac:dyDescent="0.25">
      <c r="A66" s="22" t="s">
        <v>37</v>
      </c>
      <c r="B66" s="22">
        <f t="shared" si="0"/>
        <v>60</v>
      </c>
      <c r="C66" s="23">
        <v>60</v>
      </c>
      <c r="D66" s="24" t="s">
        <v>277</v>
      </c>
      <c r="E66" s="25" t="s">
        <v>278</v>
      </c>
      <c r="F66" s="36" t="s">
        <v>279</v>
      </c>
      <c r="G66" s="26" t="s">
        <v>280</v>
      </c>
      <c r="H66" s="27" t="s">
        <v>281</v>
      </c>
      <c r="I66" s="127">
        <v>20</v>
      </c>
      <c r="J66" s="41"/>
      <c r="K66" s="130">
        <v>12</v>
      </c>
      <c r="L66" s="130">
        <v>10</v>
      </c>
      <c r="M66" s="29">
        <f t="shared" si="1"/>
        <v>10</v>
      </c>
      <c r="N66" s="28">
        <v>61934250</v>
      </c>
      <c r="O66" s="28">
        <f t="shared" si="2"/>
        <v>619342500</v>
      </c>
      <c r="P66" s="42"/>
      <c r="Q66" s="30" t="s">
        <v>278</v>
      </c>
      <c r="R66" s="26" t="s">
        <v>43</v>
      </c>
      <c r="S66" s="26" t="s">
        <v>44</v>
      </c>
      <c r="T66" s="31" t="s">
        <v>45</v>
      </c>
      <c r="U66" s="26" t="s">
        <v>46</v>
      </c>
      <c r="V66" s="26" t="s">
        <v>47</v>
      </c>
      <c r="W66" s="25" t="s">
        <v>48</v>
      </c>
      <c r="X66" s="76" t="str">
        <f t="shared" si="3"/>
        <v>IB2400465997; QĐTT số: 743/QĐ-BVQY103; 28/02/2025; Bệnh viện Quân y 103; 365 ngày</v>
      </c>
      <c r="Y66" s="43"/>
      <c r="Z66" s="25" t="s">
        <v>282</v>
      </c>
      <c r="AA66" s="87" t="s">
        <v>272</v>
      </c>
      <c r="AB66" s="26" t="s">
        <v>48</v>
      </c>
      <c r="AC66" s="135">
        <v>61934250</v>
      </c>
      <c r="AD66" s="136">
        <f t="shared" si="4"/>
        <v>0</v>
      </c>
      <c r="AE66" s="137">
        <f t="shared" si="5"/>
        <v>0</v>
      </c>
      <c r="AF66" s="7" t="s">
        <v>281</v>
      </c>
      <c r="AG66" s="7">
        <v>12</v>
      </c>
      <c r="AH66" s="138">
        <v>61934250</v>
      </c>
      <c r="AI66" s="7" t="s">
        <v>48</v>
      </c>
      <c r="AJ66" s="7" t="s">
        <v>280</v>
      </c>
      <c r="AK66" s="7">
        <f>VLOOKUP(D66,'[1]Tổng hợp SH'!$D$7:$M$361,10,0)</f>
        <v>10</v>
      </c>
      <c r="AL66" s="7">
        <v>60</v>
      </c>
    </row>
    <row r="67" spans="1:38" ht="58.5" customHeight="1" x14ac:dyDescent="0.25">
      <c r="A67" s="22" t="s">
        <v>37</v>
      </c>
      <c r="B67" s="22">
        <f t="shared" si="0"/>
        <v>61</v>
      </c>
      <c r="C67" s="23">
        <v>61</v>
      </c>
      <c r="D67" s="24" t="s">
        <v>277</v>
      </c>
      <c r="E67" s="25" t="s">
        <v>283</v>
      </c>
      <c r="F67" s="36" t="s">
        <v>284</v>
      </c>
      <c r="G67" s="26" t="s">
        <v>285</v>
      </c>
      <c r="H67" s="27" t="s">
        <v>281</v>
      </c>
      <c r="I67" s="127">
        <v>20</v>
      </c>
      <c r="J67" s="41"/>
      <c r="K67" s="130">
        <v>12</v>
      </c>
      <c r="L67" s="130">
        <v>35</v>
      </c>
      <c r="M67" s="29">
        <f t="shared" si="1"/>
        <v>35</v>
      </c>
      <c r="N67" s="28">
        <v>27994050</v>
      </c>
      <c r="O67" s="28">
        <f t="shared" si="2"/>
        <v>979791750</v>
      </c>
      <c r="P67" s="42" t="s">
        <v>277</v>
      </c>
      <c r="Q67" s="30" t="s">
        <v>283</v>
      </c>
      <c r="R67" s="26" t="s">
        <v>43</v>
      </c>
      <c r="S67" s="26" t="s">
        <v>44</v>
      </c>
      <c r="T67" s="31" t="s">
        <v>45</v>
      </c>
      <c r="U67" s="26" t="s">
        <v>46</v>
      </c>
      <c r="V67" s="26" t="s">
        <v>47</v>
      </c>
      <c r="W67" s="25" t="s">
        <v>48</v>
      </c>
      <c r="X67" s="76" t="str">
        <f t="shared" si="3"/>
        <v>IB2400465997; QĐTT số: 743/QĐ-BVQY103; 28/02/2025; Bệnh viện Quân y 103; 365 ngày</v>
      </c>
      <c r="Y67" s="43"/>
      <c r="Z67" s="25" t="s">
        <v>282</v>
      </c>
      <c r="AA67" s="87" t="s">
        <v>272</v>
      </c>
      <c r="AB67" s="26" t="s">
        <v>48</v>
      </c>
      <c r="AC67" s="135">
        <v>27994050</v>
      </c>
      <c r="AD67" s="136">
        <f t="shared" si="4"/>
        <v>0</v>
      </c>
      <c r="AE67" s="137">
        <f t="shared" si="5"/>
        <v>0</v>
      </c>
      <c r="AF67" s="7" t="s">
        <v>281</v>
      </c>
      <c r="AG67" s="7">
        <v>11</v>
      </c>
      <c r="AH67" s="138">
        <v>27994050</v>
      </c>
      <c r="AI67" s="7" t="s">
        <v>48</v>
      </c>
      <c r="AJ67" s="7" t="s">
        <v>286</v>
      </c>
      <c r="AK67" s="7">
        <v>35</v>
      </c>
      <c r="AL67" s="7">
        <v>61</v>
      </c>
    </row>
    <row r="68" spans="1:38" ht="56.25" x14ac:dyDescent="0.25">
      <c r="A68" s="22" t="s">
        <v>37</v>
      </c>
      <c r="B68" s="22">
        <f t="shared" si="0"/>
        <v>62</v>
      </c>
      <c r="C68" s="23">
        <v>62</v>
      </c>
      <c r="D68" s="24" t="s">
        <v>287</v>
      </c>
      <c r="E68" s="25" t="s">
        <v>288</v>
      </c>
      <c r="F68" s="24" t="s">
        <v>289</v>
      </c>
      <c r="G68" s="26" t="s">
        <v>290</v>
      </c>
      <c r="H68" s="27" t="s">
        <v>42</v>
      </c>
      <c r="I68" s="127">
        <v>4</v>
      </c>
      <c r="J68" s="41"/>
      <c r="K68" s="130">
        <v>5</v>
      </c>
      <c r="L68" s="130">
        <v>2</v>
      </c>
      <c r="M68" s="29">
        <f t="shared" si="1"/>
        <v>2</v>
      </c>
      <c r="N68" s="28">
        <v>6615000</v>
      </c>
      <c r="O68" s="28">
        <f t="shared" si="2"/>
        <v>13230000</v>
      </c>
      <c r="P68" s="42"/>
      <c r="Q68" s="30" t="s">
        <v>288</v>
      </c>
      <c r="R68" s="26" t="s">
        <v>43</v>
      </c>
      <c r="S68" s="26" t="s">
        <v>44</v>
      </c>
      <c r="T68" s="31" t="s">
        <v>45</v>
      </c>
      <c r="U68" s="26" t="s">
        <v>46</v>
      </c>
      <c r="V68" s="26" t="s">
        <v>47</v>
      </c>
      <c r="W68" s="25" t="s">
        <v>48</v>
      </c>
      <c r="X68" s="76" t="str">
        <f t="shared" si="3"/>
        <v>IB2400465997; QĐTT số: 743/QĐ-BVQY103; 28/02/2025; Bệnh viện Quân y 103; 365 ngày</v>
      </c>
      <c r="Y68" s="43"/>
      <c r="Z68" s="25" t="s">
        <v>282</v>
      </c>
      <c r="AA68" s="87" t="s">
        <v>272</v>
      </c>
      <c r="AB68" s="26" t="s">
        <v>48</v>
      </c>
      <c r="AC68" s="135">
        <v>6615000</v>
      </c>
      <c r="AD68" s="136">
        <f t="shared" si="4"/>
        <v>0</v>
      </c>
      <c r="AE68" s="137">
        <f t="shared" si="5"/>
        <v>0</v>
      </c>
      <c r="AF68" s="7" t="s">
        <v>42</v>
      </c>
      <c r="AG68" s="7">
        <v>5</v>
      </c>
      <c r="AH68" s="138">
        <v>6615000</v>
      </c>
      <c r="AI68" s="7" t="s">
        <v>48</v>
      </c>
      <c r="AJ68" s="7" t="s">
        <v>290</v>
      </c>
      <c r="AK68" s="7">
        <f>VLOOKUP(D68,'[1]Tổng hợp SH'!$D$7:$M$361,10,0)</f>
        <v>2</v>
      </c>
      <c r="AL68" s="7">
        <v>62</v>
      </c>
    </row>
    <row r="69" spans="1:38" ht="33.75" x14ac:dyDescent="0.25">
      <c r="A69" s="22" t="s">
        <v>37</v>
      </c>
      <c r="B69" s="22">
        <f t="shared" si="0"/>
        <v>63</v>
      </c>
      <c r="C69" s="23">
        <v>63</v>
      </c>
      <c r="D69" s="24" t="s">
        <v>291</v>
      </c>
      <c r="E69" s="25" t="s">
        <v>292</v>
      </c>
      <c r="F69" s="24" t="s">
        <v>293</v>
      </c>
      <c r="G69" s="26" t="s">
        <v>290</v>
      </c>
      <c r="H69" s="27" t="s">
        <v>42</v>
      </c>
      <c r="I69" s="127">
        <v>4</v>
      </c>
      <c r="J69" s="41"/>
      <c r="K69" s="130">
        <v>5</v>
      </c>
      <c r="L69" s="130">
        <v>2</v>
      </c>
      <c r="M69" s="29">
        <f t="shared" si="1"/>
        <v>2</v>
      </c>
      <c r="N69" s="28">
        <v>6615000</v>
      </c>
      <c r="O69" s="28">
        <f t="shared" si="2"/>
        <v>13230000</v>
      </c>
      <c r="P69" s="42"/>
      <c r="Q69" s="30" t="s">
        <v>292</v>
      </c>
      <c r="R69" s="26" t="s">
        <v>43</v>
      </c>
      <c r="S69" s="26" t="s">
        <v>44</v>
      </c>
      <c r="T69" s="31" t="s">
        <v>45</v>
      </c>
      <c r="U69" s="26" t="s">
        <v>46</v>
      </c>
      <c r="V69" s="26" t="s">
        <v>47</v>
      </c>
      <c r="W69" s="25" t="s">
        <v>48</v>
      </c>
      <c r="X69" s="76" t="str">
        <f t="shared" si="3"/>
        <v>IB2400465997; QĐTT số: 743/QĐ-BVQY103; 28/02/2025; Bệnh viện Quân y 103; 365 ngày</v>
      </c>
      <c r="Y69" s="43"/>
      <c r="Z69" s="25" t="s">
        <v>282</v>
      </c>
      <c r="AA69" s="87" t="s">
        <v>272</v>
      </c>
      <c r="AB69" s="26" t="s">
        <v>48</v>
      </c>
      <c r="AC69" s="135">
        <v>6615000</v>
      </c>
      <c r="AD69" s="136">
        <f t="shared" si="4"/>
        <v>0</v>
      </c>
      <c r="AE69" s="137">
        <f t="shared" si="5"/>
        <v>0</v>
      </c>
      <c r="AF69" s="7" t="s">
        <v>42</v>
      </c>
      <c r="AG69" s="7">
        <v>5</v>
      </c>
      <c r="AH69" s="138">
        <v>6615000</v>
      </c>
      <c r="AI69" s="7" t="s">
        <v>48</v>
      </c>
      <c r="AJ69" s="7" t="s">
        <v>290</v>
      </c>
      <c r="AK69" s="7">
        <f>VLOOKUP(D69,'[1]Tổng hợp SH'!$D$7:$M$361,10,0)</f>
        <v>2</v>
      </c>
      <c r="AL69" s="7">
        <v>63</v>
      </c>
    </row>
    <row r="70" spans="1:38" ht="67.5" x14ac:dyDescent="0.25">
      <c r="A70" s="22" t="s">
        <v>37</v>
      </c>
      <c r="B70" s="22">
        <f t="shared" si="0"/>
        <v>64</v>
      </c>
      <c r="C70" s="23">
        <v>64</v>
      </c>
      <c r="D70" s="24" t="s">
        <v>294</v>
      </c>
      <c r="E70" s="25" t="s">
        <v>295</v>
      </c>
      <c r="F70" s="36" t="s">
        <v>296</v>
      </c>
      <c r="G70" s="26" t="s">
        <v>297</v>
      </c>
      <c r="H70" s="27" t="s">
        <v>42</v>
      </c>
      <c r="I70" s="127">
        <v>1</v>
      </c>
      <c r="J70" s="41"/>
      <c r="K70" s="130">
        <v>1</v>
      </c>
      <c r="L70" s="130">
        <v>30</v>
      </c>
      <c r="M70" s="29">
        <f t="shared" si="1"/>
        <v>30</v>
      </c>
      <c r="N70" s="28">
        <v>7835100</v>
      </c>
      <c r="O70" s="28">
        <f t="shared" si="2"/>
        <v>235053000</v>
      </c>
      <c r="P70" s="42"/>
      <c r="Q70" s="30" t="s">
        <v>295</v>
      </c>
      <c r="R70" s="26" t="s">
        <v>43</v>
      </c>
      <c r="S70" s="26" t="s">
        <v>44</v>
      </c>
      <c r="T70" s="31" t="s">
        <v>45</v>
      </c>
      <c r="U70" s="26" t="s">
        <v>46</v>
      </c>
      <c r="V70" s="26" t="s">
        <v>47</v>
      </c>
      <c r="W70" s="25" t="s">
        <v>298</v>
      </c>
      <c r="X70" s="76" t="str">
        <f t="shared" si="3"/>
        <v>IB2400465997; QĐTT số: 743/QĐ-BVQY103; 28/02/2025; Bệnh viện Quân y 103; 365 ngày</v>
      </c>
      <c r="Y70" s="43"/>
      <c r="Z70" s="25" t="s">
        <v>299</v>
      </c>
      <c r="AA70" s="87" t="s">
        <v>272</v>
      </c>
      <c r="AB70" s="26" t="s">
        <v>298</v>
      </c>
      <c r="AC70" s="135">
        <v>7835100</v>
      </c>
      <c r="AD70" s="136">
        <f t="shared" si="4"/>
        <v>0</v>
      </c>
      <c r="AE70" s="137">
        <f t="shared" si="5"/>
        <v>0</v>
      </c>
      <c r="AF70" s="7" t="s">
        <v>42</v>
      </c>
      <c r="AG70" s="7">
        <v>1</v>
      </c>
      <c r="AH70" s="138">
        <v>7835100</v>
      </c>
      <c r="AI70" s="7" t="s">
        <v>298</v>
      </c>
      <c r="AJ70" s="68" t="s">
        <v>297</v>
      </c>
      <c r="AK70" s="7">
        <f>VLOOKUP(D70,'[1]Tổng hợp SH'!$D$7:$M$361,10,0)</f>
        <v>30</v>
      </c>
      <c r="AL70" s="7">
        <v>64</v>
      </c>
    </row>
    <row r="71" spans="1:38" ht="67.5" x14ac:dyDescent="0.25">
      <c r="A71" s="22" t="s">
        <v>37</v>
      </c>
      <c r="B71" s="22">
        <f t="shared" si="0"/>
        <v>65</v>
      </c>
      <c r="C71" s="23">
        <v>65</v>
      </c>
      <c r="D71" s="24" t="s">
        <v>300</v>
      </c>
      <c r="E71" s="25" t="s">
        <v>301</v>
      </c>
      <c r="F71" s="36" t="s">
        <v>302</v>
      </c>
      <c r="G71" s="26" t="s">
        <v>297</v>
      </c>
      <c r="H71" s="27" t="s">
        <v>42</v>
      </c>
      <c r="I71" s="127">
        <v>1</v>
      </c>
      <c r="J71" s="41"/>
      <c r="K71" s="130">
        <v>1</v>
      </c>
      <c r="L71" s="130">
        <v>2</v>
      </c>
      <c r="M71" s="29">
        <f t="shared" si="1"/>
        <v>2</v>
      </c>
      <c r="N71" s="28">
        <v>10902150</v>
      </c>
      <c r="O71" s="28">
        <f t="shared" si="2"/>
        <v>21804300</v>
      </c>
      <c r="P71" s="42"/>
      <c r="Q71" s="30" t="s">
        <v>301</v>
      </c>
      <c r="R71" s="26" t="s">
        <v>43</v>
      </c>
      <c r="S71" s="26" t="s">
        <v>44</v>
      </c>
      <c r="T71" s="31" t="s">
        <v>45</v>
      </c>
      <c r="U71" s="26" t="s">
        <v>46</v>
      </c>
      <c r="V71" s="26" t="s">
        <v>47</v>
      </c>
      <c r="W71" s="25" t="s">
        <v>298</v>
      </c>
      <c r="X71" s="76" t="str">
        <f t="shared" si="3"/>
        <v>IB2400465997; QĐTT số: 743/QĐ-BVQY103; 28/02/2025; Bệnh viện Quân y 103; 365 ngày</v>
      </c>
      <c r="Y71" s="43"/>
      <c r="Z71" s="25" t="s">
        <v>299</v>
      </c>
      <c r="AA71" s="87" t="s">
        <v>272</v>
      </c>
      <c r="AB71" s="26" t="s">
        <v>298</v>
      </c>
      <c r="AC71" s="135">
        <v>10902150</v>
      </c>
      <c r="AD71" s="136">
        <f t="shared" si="4"/>
        <v>0</v>
      </c>
      <c r="AE71" s="137">
        <f t="shared" si="5"/>
        <v>0</v>
      </c>
      <c r="AF71" s="7" t="s">
        <v>42</v>
      </c>
      <c r="AG71" s="7">
        <v>1</v>
      </c>
      <c r="AH71" s="138">
        <v>10902150</v>
      </c>
      <c r="AI71" s="7" t="s">
        <v>298</v>
      </c>
      <c r="AJ71" s="68" t="s">
        <v>297</v>
      </c>
      <c r="AK71" s="7">
        <f>VLOOKUP(D71,'[1]Tổng hợp SH'!$D$7:$M$361,10,0)</f>
        <v>2</v>
      </c>
      <c r="AL71" s="7">
        <v>65</v>
      </c>
    </row>
    <row r="72" spans="1:38" ht="67.5" x14ac:dyDescent="0.25">
      <c r="A72" s="22" t="s">
        <v>37</v>
      </c>
      <c r="B72" s="22">
        <f t="shared" ref="B72:B135" si="6">AL72</f>
        <v>66</v>
      </c>
      <c r="C72" s="23">
        <v>66</v>
      </c>
      <c r="D72" s="24" t="s">
        <v>303</v>
      </c>
      <c r="E72" s="25" t="s">
        <v>304</v>
      </c>
      <c r="F72" s="36" t="s">
        <v>305</v>
      </c>
      <c r="G72" s="26" t="s">
        <v>297</v>
      </c>
      <c r="H72" s="27" t="s">
        <v>42</v>
      </c>
      <c r="I72" s="127">
        <v>1</v>
      </c>
      <c r="J72" s="41"/>
      <c r="K72" s="130">
        <v>1</v>
      </c>
      <c r="L72" s="130">
        <v>1</v>
      </c>
      <c r="M72" s="29">
        <f t="shared" ref="M72:M135" si="7">L72</f>
        <v>1</v>
      </c>
      <c r="N72" s="28">
        <v>8897700</v>
      </c>
      <c r="O72" s="28">
        <f t="shared" ref="O72:O135" si="8">N72*M72</f>
        <v>8897700</v>
      </c>
      <c r="P72" s="42"/>
      <c r="Q72" s="30" t="s">
        <v>304</v>
      </c>
      <c r="R72" s="26" t="s">
        <v>43</v>
      </c>
      <c r="S72" s="26" t="s">
        <v>44</v>
      </c>
      <c r="T72" s="31" t="s">
        <v>45</v>
      </c>
      <c r="U72" s="26" t="s">
        <v>46</v>
      </c>
      <c r="V72" s="26" t="s">
        <v>47</v>
      </c>
      <c r="W72" s="25" t="s">
        <v>298</v>
      </c>
      <c r="X72" s="76" t="str">
        <f t="shared" ref="X72:X135" si="9">R72&amp;"; QĐTT số: "&amp;S72&amp;"; "&amp;T72&amp;"; "&amp;U72&amp;"; "&amp;V72</f>
        <v>IB2400465997; QĐTT số: 743/QĐ-BVQY103; 28/02/2025; Bệnh viện Quân y 103; 365 ngày</v>
      </c>
      <c r="Y72" s="43"/>
      <c r="Z72" s="25" t="s">
        <v>299</v>
      </c>
      <c r="AA72" s="87" t="s">
        <v>272</v>
      </c>
      <c r="AB72" s="26" t="s">
        <v>298</v>
      </c>
      <c r="AC72" s="135">
        <v>8897700</v>
      </c>
      <c r="AD72" s="136">
        <f t="shared" ref="AD72:AD135" si="10">(N72-AC72)/AC72</f>
        <v>0</v>
      </c>
      <c r="AE72" s="137">
        <f t="shared" ref="AE72:AE135" si="11">O72-(M72*AC72)</f>
        <v>0</v>
      </c>
      <c r="AF72" s="7" t="s">
        <v>42</v>
      </c>
      <c r="AG72" s="7">
        <v>1</v>
      </c>
      <c r="AH72" s="138">
        <v>8897700</v>
      </c>
      <c r="AI72" s="7" t="s">
        <v>298</v>
      </c>
      <c r="AJ72" s="68" t="s">
        <v>297</v>
      </c>
      <c r="AK72" s="7">
        <f>VLOOKUP(D72,'[1]Tổng hợp SH'!$D$7:$M$361,10,0)</f>
        <v>1</v>
      </c>
      <c r="AL72" s="7">
        <v>66</v>
      </c>
    </row>
    <row r="73" spans="1:38" ht="81" customHeight="1" x14ac:dyDescent="0.25">
      <c r="A73" s="22" t="s">
        <v>37</v>
      </c>
      <c r="B73" s="22">
        <f t="shared" si="6"/>
        <v>67</v>
      </c>
      <c r="C73" s="23">
        <v>67</v>
      </c>
      <c r="D73" s="24" t="s">
        <v>306</v>
      </c>
      <c r="E73" s="25" t="s">
        <v>307</v>
      </c>
      <c r="F73" s="36" t="s">
        <v>308</v>
      </c>
      <c r="G73" s="26" t="s">
        <v>309</v>
      </c>
      <c r="H73" s="27" t="s">
        <v>42</v>
      </c>
      <c r="I73" s="128">
        <v>0</v>
      </c>
      <c r="J73" s="41"/>
      <c r="K73" s="130">
        <v>1</v>
      </c>
      <c r="L73" s="130">
        <v>1</v>
      </c>
      <c r="M73" s="29">
        <f t="shared" si="7"/>
        <v>1</v>
      </c>
      <c r="N73" s="28">
        <v>8897700</v>
      </c>
      <c r="O73" s="28">
        <f t="shared" si="8"/>
        <v>8897700</v>
      </c>
      <c r="P73" s="42"/>
      <c r="Q73" s="30" t="s">
        <v>307</v>
      </c>
      <c r="R73" s="26" t="s">
        <v>43</v>
      </c>
      <c r="S73" s="26" t="s">
        <v>44</v>
      </c>
      <c r="T73" s="31" t="s">
        <v>45</v>
      </c>
      <c r="U73" s="26" t="s">
        <v>46</v>
      </c>
      <c r="V73" s="26" t="s">
        <v>47</v>
      </c>
      <c r="W73" s="25" t="s">
        <v>298</v>
      </c>
      <c r="X73" s="76" t="str">
        <f t="shared" si="9"/>
        <v>IB2400465997; QĐTT số: 743/QĐ-BVQY103; 28/02/2025; Bệnh viện Quân y 103; 365 ngày</v>
      </c>
      <c r="Y73" s="43"/>
      <c r="Z73" s="25" t="s">
        <v>299</v>
      </c>
      <c r="AA73" s="87" t="s">
        <v>272</v>
      </c>
      <c r="AB73" s="26" t="s">
        <v>298</v>
      </c>
      <c r="AC73" s="135">
        <v>8897700</v>
      </c>
      <c r="AD73" s="136">
        <f t="shared" si="10"/>
        <v>0</v>
      </c>
      <c r="AE73" s="137">
        <f t="shared" si="11"/>
        <v>0</v>
      </c>
      <c r="AF73" s="7" t="s">
        <v>42</v>
      </c>
      <c r="AG73" s="7">
        <v>1</v>
      </c>
      <c r="AH73" s="138">
        <v>8897700</v>
      </c>
      <c r="AI73" s="7" t="s">
        <v>298</v>
      </c>
      <c r="AJ73" s="68" t="s">
        <v>309</v>
      </c>
      <c r="AK73" s="7">
        <f>VLOOKUP(D73,'[1]Tổng hợp SH'!$D$7:$M$361,10,0)</f>
        <v>1</v>
      </c>
      <c r="AL73" s="7">
        <v>67</v>
      </c>
    </row>
    <row r="74" spans="1:38" ht="67.5" x14ac:dyDescent="0.25">
      <c r="A74" s="22" t="s">
        <v>37</v>
      </c>
      <c r="B74" s="22">
        <f t="shared" si="6"/>
        <v>68</v>
      </c>
      <c r="C74" s="23">
        <v>68</v>
      </c>
      <c r="D74" s="24" t="s">
        <v>310</v>
      </c>
      <c r="E74" s="25" t="s">
        <v>311</v>
      </c>
      <c r="F74" s="36" t="s">
        <v>312</v>
      </c>
      <c r="G74" s="42" t="s">
        <v>313</v>
      </c>
      <c r="H74" s="27" t="s">
        <v>42</v>
      </c>
      <c r="I74" s="128">
        <v>0</v>
      </c>
      <c r="J74" s="41"/>
      <c r="K74" s="128">
        <v>0</v>
      </c>
      <c r="L74" s="130">
        <v>1</v>
      </c>
      <c r="M74" s="29">
        <f t="shared" si="7"/>
        <v>1</v>
      </c>
      <c r="N74" s="144">
        <v>8332800</v>
      </c>
      <c r="O74" s="28">
        <f t="shared" si="8"/>
        <v>8332800</v>
      </c>
      <c r="P74" s="42" t="s">
        <v>314</v>
      </c>
      <c r="Q74" s="30" t="s">
        <v>311</v>
      </c>
      <c r="R74" s="42" t="s">
        <v>315</v>
      </c>
      <c r="S74" s="42" t="s">
        <v>316</v>
      </c>
      <c r="T74" s="44" t="s">
        <v>317</v>
      </c>
      <c r="U74" s="42" t="s">
        <v>318</v>
      </c>
      <c r="V74" s="42" t="s">
        <v>319</v>
      </c>
      <c r="W74" s="49" t="s">
        <v>320</v>
      </c>
      <c r="X74" s="76" t="str">
        <f t="shared" si="9"/>
        <v>IB2400261543; QĐTT số: 3233/QĐ-BVNTW; 26/9/2024; Bệnh viện Nhi Trung ương; 24 tháng</v>
      </c>
      <c r="Y74" s="45"/>
      <c r="Z74" s="25" t="s">
        <v>299</v>
      </c>
      <c r="AA74" s="87" t="s">
        <v>272</v>
      </c>
      <c r="AB74" s="26" t="s">
        <v>320</v>
      </c>
      <c r="AC74" s="139"/>
      <c r="AD74" s="136" t="e">
        <f t="shared" si="10"/>
        <v>#DIV/0!</v>
      </c>
      <c r="AE74" s="137">
        <f t="shared" si="11"/>
        <v>8332800</v>
      </c>
      <c r="AF74" s="7"/>
      <c r="AG74" s="7"/>
      <c r="AH74" s="138"/>
      <c r="AI74" s="7"/>
      <c r="AJ74" s="7"/>
      <c r="AK74" s="7">
        <f>VLOOKUP(D74,'[1]Tổng hợp SH'!$D$7:$M$361,10,0)</f>
        <v>1</v>
      </c>
      <c r="AL74" s="7">
        <v>68</v>
      </c>
    </row>
    <row r="75" spans="1:38" ht="67.5" x14ac:dyDescent="0.25">
      <c r="A75" s="22" t="s">
        <v>37</v>
      </c>
      <c r="B75" s="22">
        <f t="shared" si="6"/>
        <v>69</v>
      </c>
      <c r="C75" s="23">
        <v>69</v>
      </c>
      <c r="D75" s="24" t="s">
        <v>321</v>
      </c>
      <c r="E75" s="25" t="s">
        <v>322</v>
      </c>
      <c r="F75" s="36" t="s">
        <v>323</v>
      </c>
      <c r="G75" s="26" t="s">
        <v>297</v>
      </c>
      <c r="H75" s="27" t="s">
        <v>42</v>
      </c>
      <c r="I75" s="128">
        <v>0</v>
      </c>
      <c r="J75" s="41"/>
      <c r="K75" s="130">
        <v>1</v>
      </c>
      <c r="L75" s="130">
        <v>1</v>
      </c>
      <c r="M75" s="29">
        <f t="shared" si="7"/>
        <v>1</v>
      </c>
      <c r="N75" s="28">
        <v>6154050</v>
      </c>
      <c r="O75" s="28">
        <f t="shared" si="8"/>
        <v>6154050</v>
      </c>
      <c r="P75" s="42"/>
      <c r="Q75" s="30" t="s">
        <v>322</v>
      </c>
      <c r="R75" s="26" t="s">
        <v>43</v>
      </c>
      <c r="S75" s="26" t="s">
        <v>44</v>
      </c>
      <c r="T75" s="31" t="s">
        <v>45</v>
      </c>
      <c r="U75" s="26" t="s">
        <v>46</v>
      </c>
      <c r="V75" s="26" t="s">
        <v>47</v>
      </c>
      <c r="W75" s="25" t="s">
        <v>298</v>
      </c>
      <c r="X75" s="76" t="str">
        <f t="shared" si="9"/>
        <v>IB2400465997; QĐTT số: 743/QĐ-BVQY103; 28/02/2025; Bệnh viện Quân y 103; 365 ngày</v>
      </c>
      <c r="Y75" s="43"/>
      <c r="Z75" s="25" t="s">
        <v>299</v>
      </c>
      <c r="AA75" s="87" t="s">
        <v>272</v>
      </c>
      <c r="AB75" s="26" t="s">
        <v>298</v>
      </c>
      <c r="AC75" s="135">
        <v>6154050</v>
      </c>
      <c r="AD75" s="136">
        <f t="shared" si="10"/>
        <v>0</v>
      </c>
      <c r="AE75" s="137">
        <f t="shared" si="11"/>
        <v>0</v>
      </c>
      <c r="AF75" s="7" t="s">
        <v>42</v>
      </c>
      <c r="AG75" s="7">
        <v>1</v>
      </c>
      <c r="AH75" s="138">
        <v>6154050</v>
      </c>
      <c r="AI75" s="7" t="s">
        <v>298</v>
      </c>
      <c r="AJ75" s="68" t="s">
        <v>297</v>
      </c>
      <c r="AK75" s="7">
        <f>VLOOKUP(D75,'[1]Tổng hợp SH'!$D$7:$M$361,10,0)</f>
        <v>1</v>
      </c>
      <c r="AL75" s="7">
        <v>69</v>
      </c>
    </row>
    <row r="76" spans="1:38" ht="67.5" x14ac:dyDescent="0.25">
      <c r="A76" s="22" t="s">
        <v>37</v>
      </c>
      <c r="B76" s="22">
        <f t="shared" si="6"/>
        <v>70</v>
      </c>
      <c r="C76" s="23">
        <v>70</v>
      </c>
      <c r="D76" s="24" t="s">
        <v>324</v>
      </c>
      <c r="E76" s="25" t="s">
        <v>325</v>
      </c>
      <c r="F76" s="36" t="s">
        <v>326</v>
      </c>
      <c r="G76" s="26" t="s">
        <v>297</v>
      </c>
      <c r="H76" s="27" t="s">
        <v>42</v>
      </c>
      <c r="I76" s="127">
        <v>3</v>
      </c>
      <c r="J76" s="41"/>
      <c r="K76" s="130">
        <v>3</v>
      </c>
      <c r="L76" s="130">
        <v>25</v>
      </c>
      <c r="M76" s="29">
        <f t="shared" si="7"/>
        <v>25</v>
      </c>
      <c r="N76" s="28">
        <v>3042900</v>
      </c>
      <c r="O76" s="28">
        <f t="shared" si="8"/>
        <v>76072500</v>
      </c>
      <c r="P76" s="42"/>
      <c r="Q76" s="30" t="s">
        <v>325</v>
      </c>
      <c r="R76" s="26" t="s">
        <v>43</v>
      </c>
      <c r="S76" s="26" t="s">
        <v>44</v>
      </c>
      <c r="T76" s="31" t="s">
        <v>45</v>
      </c>
      <c r="U76" s="26" t="s">
        <v>46</v>
      </c>
      <c r="V76" s="26" t="s">
        <v>47</v>
      </c>
      <c r="W76" s="25" t="s">
        <v>298</v>
      </c>
      <c r="X76" s="76" t="str">
        <f t="shared" si="9"/>
        <v>IB2400465997; QĐTT số: 743/QĐ-BVQY103; 28/02/2025; Bệnh viện Quân y 103; 365 ngày</v>
      </c>
      <c r="Y76" s="43"/>
      <c r="Z76" s="25" t="s">
        <v>299</v>
      </c>
      <c r="AA76" s="87" t="s">
        <v>272</v>
      </c>
      <c r="AB76" s="26" t="s">
        <v>298</v>
      </c>
      <c r="AC76" s="135">
        <v>3042900</v>
      </c>
      <c r="AD76" s="136">
        <f t="shared" si="10"/>
        <v>0</v>
      </c>
      <c r="AE76" s="137">
        <f t="shared" si="11"/>
        <v>0</v>
      </c>
      <c r="AF76" s="7" t="s">
        <v>42</v>
      </c>
      <c r="AG76" s="7">
        <v>3</v>
      </c>
      <c r="AH76" s="138">
        <v>3042900</v>
      </c>
      <c r="AI76" s="7" t="s">
        <v>298</v>
      </c>
      <c r="AJ76" s="68" t="s">
        <v>297</v>
      </c>
      <c r="AK76" s="7">
        <f>VLOOKUP(D76,'[1]Tổng hợp SH'!$D$7:$M$361,10,0)</f>
        <v>25</v>
      </c>
      <c r="AL76" s="7">
        <v>70</v>
      </c>
    </row>
    <row r="77" spans="1:38" ht="67.5" x14ac:dyDescent="0.25">
      <c r="A77" s="22" t="s">
        <v>37</v>
      </c>
      <c r="B77" s="22">
        <f t="shared" si="6"/>
        <v>71</v>
      </c>
      <c r="C77" s="23">
        <v>71</v>
      </c>
      <c r="D77" s="24" t="s">
        <v>327</v>
      </c>
      <c r="E77" s="25" t="s">
        <v>328</v>
      </c>
      <c r="F77" s="36" t="s">
        <v>329</v>
      </c>
      <c r="G77" s="26" t="s">
        <v>297</v>
      </c>
      <c r="H77" s="27" t="s">
        <v>42</v>
      </c>
      <c r="I77" s="127">
        <v>2</v>
      </c>
      <c r="J77" s="41"/>
      <c r="K77" s="130">
        <v>3</v>
      </c>
      <c r="L77" s="130">
        <v>25</v>
      </c>
      <c r="M77" s="29">
        <f t="shared" si="7"/>
        <v>25</v>
      </c>
      <c r="N77" s="28">
        <v>3042900</v>
      </c>
      <c r="O77" s="28">
        <f t="shared" si="8"/>
        <v>76072500</v>
      </c>
      <c r="P77" s="42"/>
      <c r="Q77" s="30" t="s">
        <v>328</v>
      </c>
      <c r="R77" s="26" t="s">
        <v>43</v>
      </c>
      <c r="S77" s="26" t="s">
        <v>44</v>
      </c>
      <c r="T77" s="31" t="s">
        <v>45</v>
      </c>
      <c r="U77" s="26" t="s">
        <v>46</v>
      </c>
      <c r="V77" s="26" t="s">
        <v>47</v>
      </c>
      <c r="W77" s="25" t="s">
        <v>298</v>
      </c>
      <c r="X77" s="76" t="str">
        <f t="shared" si="9"/>
        <v>IB2400465997; QĐTT số: 743/QĐ-BVQY103; 28/02/2025; Bệnh viện Quân y 103; 365 ngày</v>
      </c>
      <c r="Y77" s="43"/>
      <c r="Z77" s="25" t="s">
        <v>299</v>
      </c>
      <c r="AA77" s="87" t="s">
        <v>272</v>
      </c>
      <c r="AB77" s="26" t="s">
        <v>298</v>
      </c>
      <c r="AC77" s="135">
        <v>3042900</v>
      </c>
      <c r="AD77" s="136">
        <f t="shared" si="10"/>
        <v>0</v>
      </c>
      <c r="AE77" s="137">
        <f t="shared" si="11"/>
        <v>0</v>
      </c>
      <c r="AF77" s="7" t="s">
        <v>42</v>
      </c>
      <c r="AG77" s="7">
        <v>3</v>
      </c>
      <c r="AH77" s="138">
        <v>3042900</v>
      </c>
      <c r="AI77" s="7" t="s">
        <v>298</v>
      </c>
      <c r="AJ77" s="68" t="s">
        <v>297</v>
      </c>
      <c r="AK77" s="7">
        <f>VLOOKUP(D77,'[1]Tổng hợp SH'!$D$7:$M$361,10,0)</f>
        <v>25</v>
      </c>
      <c r="AL77" s="7">
        <v>71</v>
      </c>
    </row>
    <row r="78" spans="1:38" ht="67.5" x14ac:dyDescent="0.25">
      <c r="A78" s="22" t="s">
        <v>37</v>
      </c>
      <c r="B78" s="22">
        <f t="shared" si="6"/>
        <v>72</v>
      </c>
      <c r="C78" s="23">
        <v>72</v>
      </c>
      <c r="D78" s="24" t="s">
        <v>330</v>
      </c>
      <c r="E78" s="25" t="s">
        <v>331</v>
      </c>
      <c r="F78" s="36" t="s">
        <v>332</v>
      </c>
      <c r="G78" s="42" t="s">
        <v>333</v>
      </c>
      <c r="H78" s="27" t="s">
        <v>42</v>
      </c>
      <c r="I78" s="128">
        <v>0</v>
      </c>
      <c r="J78" s="41"/>
      <c r="K78" s="128">
        <v>0</v>
      </c>
      <c r="L78" s="130">
        <v>25</v>
      </c>
      <c r="M78" s="29">
        <f t="shared" si="7"/>
        <v>25</v>
      </c>
      <c r="N78" s="144">
        <v>2908500</v>
      </c>
      <c r="O78" s="28">
        <f t="shared" si="8"/>
        <v>72712500</v>
      </c>
      <c r="P78" s="42" t="s">
        <v>334</v>
      </c>
      <c r="Q78" s="30" t="s">
        <v>331</v>
      </c>
      <c r="R78" s="42" t="s">
        <v>335</v>
      </c>
      <c r="S78" s="42" t="s">
        <v>336</v>
      </c>
      <c r="T78" s="44" t="s">
        <v>337</v>
      </c>
      <c r="U78" s="42" t="s">
        <v>338</v>
      </c>
      <c r="V78" s="42" t="s">
        <v>47</v>
      </c>
      <c r="W78" s="25" t="s">
        <v>339</v>
      </c>
      <c r="X78" s="76" t="str">
        <f t="shared" si="9"/>
        <v>IB2400575073; QĐTT số: KQ2400575073_2504221623; 22/4/2025; Trung tâm Tim mạch; 365 ngày</v>
      </c>
      <c r="Y78" s="45"/>
      <c r="Z78" s="25" t="s">
        <v>299</v>
      </c>
      <c r="AA78" s="87" t="s">
        <v>272</v>
      </c>
      <c r="AB78" s="26" t="s">
        <v>339</v>
      </c>
      <c r="AC78" s="139"/>
      <c r="AD78" s="136" t="e">
        <f t="shared" si="10"/>
        <v>#DIV/0!</v>
      </c>
      <c r="AE78" s="137">
        <f t="shared" si="11"/>
        <v>72712500</v>
      </c>
      <c r="AF78" s="7"/>
      <c r="AG78" s="7"/>
      <c r="AH78" s="138"/>
      <c r="AI78" s="7"/>
      <c r="AJ78" s="7"/>
      <c r="AK78" s="7">
        <f>VLOOKUP(D78,'[1]Tổng hợp SH'!$D$7:$M$361,10,0)</f>
        <v>25</v>
      </c>
      <c r="AL78" s="7">
        <v>72</v>
      </c>
    </row>
    <row r="79" spans="1:38" ht="67.5" x14ac:dyDescent="0.25">
      <c r="A79" s="22" t="s">
        <v>37</v>
      </c>
      <c r="B79" s="22">
        <f t="shared" si="6"/>
        <v>73</v>
      </c>
      <c r="C79" s="23">
        <v>73</v>
      </c>
      <c r="D79" s="24" t="s">
        <v>340</v>
      </c>
      <c r="E79" s="25" t="s">
        <v>341</v>
      </c>
      <c r="F79" s="36" t="s">
        <v>342</v>
      </c>
      <c r="G79" s="26" t="s">
        <v>297</v>
      </c>
      <c r="H79" s="27" t="s">
        <v>42</v>
      </c>
      <c r="I79" s="127">
        <v>1</v>
      </c>
      <c r="J79" s="41"/>
      <c r="K79" s="130">
        <v>1</v>
      </c>
      <c r="L79" s="130">
        <v>6</v>
      </c>
      <c r="M79" s="29">
        <f t="shared" si="7"/>
        <v>6</v>
      </c>
      <c r="N79" s="28">
        <v>5993400</v>
      </c>
      <c r="O79" s="28">
        <f t="shared" si="8"/>
        <v>35960400</v>
      </c>
      <c r="P79" s="42"/>
      <c r="Q79" s="30" t="s">
        <v>341</v>
      </c>
      <c r="R79" s="26" t="s">
        <v>43</v>
      </c>
      <c r="S79" s="26" t="s">
        <v>44</v>
      </c>
      <c r="T79" s="31" t="s">
        <v>45</v>
      </c>
      <c r="U79" s="26" t="s">
        <v>46</v>
      </c>
      <c r="V79" s="26" t="s">
        <v>47</v>
      </c>
      <c r="W79" s="25" t="s">
        <v>298</v>
      </c>
      <c r="X79" s="76" t="str">
        <f t="shared" si="9"/>
        <v>IB2400465997; QĐTT số: 743/QĐ-BVQY103; 28/02/2025; Bệnh viện Quân y 103; 365 ngày</v>
      </c>
      <c r="Y79" s="43"/>
      <c r="Z79" s="25" t="s">
        <v>299</v>
      </c>
      <c r="AA79" s="87" t="s">
        <v>272</v>
      </c>
      <c r="AB79" s="26" t="s">
        <v>298</v>
      </c>
      <c r="AC79" s="135">
        <v>5993400</v>
      </c>
      <c r="AD79" s="136">
        <f t="shared" si="10"/>
        <v>0</v>
      </c>
      <c r="AE79" s="137">
        <f t="shared" si="11"/>
        <v>0</v>
      </c>
      <c r="AF79" s="7" t="s">
        <v>42</v>
      </c>
      <c r="AG79" s="7">
        <v>1</v>
      </c>
      <c r="AH79" s="138">
        <v>5993400</v>
      </c>
      <c r="AI79" s="7" t="s">
        <v>298</v>
      </c>
      <c r="AJ79" s="68" t="s">
        <v>297</v>
      </c>
      <c r="AK79" s="7">
        <f>VLOOKUP(D79,'[1]Tổng hợp SH'!$D$7:$M$361,10,0)</f>
        <v>6</v>
      </c>
      <c r="AL79" s="7">
        <v>73</v>
      </c>
    </row>
    <row r="80" spans="1:38" ht="67.5" x14ac:dyDescent="0.25">
      <c r="A80" s="22" t="s">
        <v>37</v>
      </c>
      <c r="B80" s="22">
        <f t="shared" si="6"/>
        <v>74</v>
      </c>
      <c r="C80" s="23">
        <v>74</v>
      </c>
      <c r="D80" s="24" t="s">
        <v>343</v>
      </c>
      <c r="E80" s="25" t="s">
        <v>344</v>
      </c>
      <c r="F80" s="36" t="s">
        <v>345</v>
      </c>
      <c r="G80" s="26" t="s">
        <v>297</v>
      </c>
      <c r="H80" s="27" t="s">
        <v>42</v>
      </c>
      <c r="I80" s="127">
        <v>1</v>
      </c>
      <c r="J80" s="41"/>
      <c r="K80" s="130">
        <v>1</v>
      </c>
      <c r="L80" s="130">
        <v>6</v>
      </c>
      <c r="M80" s="29">
        <f t="shared" si="7"/>
        <v>6</v>
      </c>
      <c r="N80" s="28">
        <v>6445950</v>
      </c>
      <c r="O80" s="28">
        <f t="shared" si="8"/>
        <v>38675700</v>
      </c>
      <c r="P80" s="42"/>
      <c r="Q80" s="30" t="s">
        <v>344</v>
      </c>
      <c r="R80" s="26" t="s">
        <v>43</v>
      </c>
      <c r="S80" s="26" t="s">
        <v>44</v>
      </c>
      <c r="T80" s="31" t="s">
        <v>45</v>
      </c>
      <c r="U80" s="26" t="s">
        <v>46</v>
      </c>
      <c r="V80" s="26" t="s">
        <v>47</v>
      </c>
      <c r="W80" s="25" t="s">
        <v>298</v>
      </c>
      <c r="X80" s="76" t="str">
        <f t="shared" si="9"/>
        <v>IB2400465997; QĐTT số: 743/QĐ-BVQY103; 28/02/2025; Bệnh viện Quân y 103; 365 ngày</v>
      </c>
      <c r="Y80" s="43"/>
      <c r="Z80" s="25" t="s">
        <v>299</v>
      </c>
      <c r="AA80" s="87" t="s">
        <v>272</v>
      </c>
      <c r="AB80" s="26" t="s">
        <v>298</v>
      </c>
      <c r="AC80" s="135">
        <v>6445950</v>
      </c>
      <c r="AD80" s="136">
        <f t="shared" si="10"/>
        <v>0</v>
      </c>
      <c r="AE80" s="137">
        <f t="shared" si="11"/>
        <v>0</v>
      </c>
      <c r="AF80" s="7" t="s">
        <v>42</v>
      </c>
      <c r="AG80" s="7">
        <v>1</v>
      </c>
      <c r="AH80" s="138">
        <v>6445950</v>
      </c>
      <c r="AI80" s="7" t="s">
        <v>298</v>
      </c>
      <c r="AJ80" s="68" t="s">
        <v>297</v>
      </c>
      <c r="AK80" s="7">
        <f>VLOOKUP(D80,'[1]Tổng hợp SH'!$D$7:$M$361,10,0)</f>
        <v>6</v>
      </c>
      <c r="AL80" s="7">
        <v>74</v>
      </c>
    </row>
    <row r="81" spans="1:38" ht="67.5" x14ac:dyDescent="0.25">
      <c r="A81" s="22" t="s">
        <v>37</v>
      </c>
      <c r="B81" s="22">
        <f t="shared" si="6"/>
        <v>75</v>
      </c>
      <c r="C81" s="23">
        <v>75</v>
      </c>
      <c r="D81" s="24" t="s">
        <v>346</v>
      </c>
      <c r="E81" s="25" t="s">
        <v>347</v>
      </c>
      <c r="F81" s="36" t="s">
        <v>348</v>
      </c>
      <c r="G81" s="42" t="s">
        <v>333</v>
      </c>
      <c r="H81" s="27" t="s">
        <v>42</v>
      </c>
      <c r="I81" s="128">
        <v>0</v>
      </c>
      <c r="J81" s="41"/>
      <c r="K81" s="128">
        <v>0</v>
      </c>
      <c r="L81" s="130">
        <v>3</v>
      </c>
      <c r="M81" s="29">
        <f t="shared" si="7"/>
        <v>3</v>
      </c>
      <c r="N81" s="151">
        <v>6825000</v>
      </c>
      <c r="O81" s="28">
        <f t="shared" si="8"/>
        <v>20475000</v>
      </c>
      <c r="P81" s="42" t="s">
        <v>349</v>
      </c>
      <c r="Q81" s="30" t="s">
        <v>347</v>
      </c>
      <c r="R81" s="42" t="s">
        <v>350</v>
      </c>
      <c r="S81" s="42" t="s">
        <v>351</v>
      </c>
      <c r="T81" s="44" t="s">
        <v>352</v>
      </c>
      <c r="U81" s="42" t="s">
        <v>353</v>
      </c>
      <c r="V81" s="42" t="s">
        <v>354</v>
      </c>
      <c r="W81" s="25" t="s">
        <v>355</v>
      </c>
      <c r="X81" s="76" t="str">
        <f t="shared" si="9"/>
        <v>IB2400512520; QĐTT số: 119/QĐ-BVĐK; 24/02/2025; Bệnh viện ĐK tỉnh Vĩnh Phúc; 12 tháng</v>
      </c>
      <c r="Y81" s="45"/>
      <c r="Z81" s="25" t="s">
        <v>299</v>
      </c>
      <c r="AA81" s="87" t="s">
        <v>272</v>
      </c>
      <c r="AB81" s="26" t="s">
        <v>355</v>
      </c>
      <c r="AC81" s="139"/>
      <c r="AD81" s="136" t="e">
        <f t="shared" si="10"/>
        <v>#DIV/0!</v>
      </c>
      <c r="AE81" s="137">
        <f t="shared" si="11"/>
        <v>20475000</v>
      </c>
      <c r="AF81" s="7"/>
      <c r="AG81" s="7"/>
      <c r="AH81" s="138"/>
      <c r="AI81" s="7"/>
      <c r="AJ81" s="7"/>
      <c r="AK81" s="7">
        <f>VLOOKUP(D81,'[1]Tổng hợp SH'!$D$7:$M$361,10,0)</f>
        <v>3</v>
      </c>
      <c r="AL81" s="7">
        <v>75</v>
      </c>
    </row>
    <row r="82" spans="1:38" ht="67.5" x14ac:dyDescent="0.25">
      <c r="A82" s="22" t="s">
        <v>37</v>
      </c>
      <c r="B82" s="22">
        <f t="shared" si="6"/>
        <v>76</v>
      </c>
      <c r="C82" s="23">
        <v>76</v>
      </c>
      <c r="D82" s="24" t="s">
        <v>356</v>
      </c>
      <c r="E82" s="25" t="s">
        <v>357</v>
      </c>
      <c r="F82" s="36" t="s">
        <v>358</v>
      </c>
      <c r="G82" s="26" t="s">
        <v>297</v>
      </c>
      <c r="H82" s="27" t="s">
        <v>42</v>
      </c>
      <c r="I82" s="127">
        <v>1</v>
      </c>
      <c r="J82" s="41"/>
      <c r="K82" s="130">
        <v>1</v>
      </c>
      <c r="L82" s="130">
        <v>2</v>
      </c>
      <c r="M82" s="29">
        <f t="shared" si="7"/>
        <v>2</v>
      </c>
      <c r="N82" s="28">
        <v>24532000</v>
      </c>
      <c r="O82" s="28">
        <f t="shared" si="8"/>
        <v>49064000</v>
      </c>
      <c r="P82" s="42"/>
      <c r="Q82" s="30" t="s">
        <v>357</v>
      </c>
      <c r="R82" s="26" t="s">
        <v>43</v>
      </c>
      <c r="S82" s="26" t="s">
        <v>44</v>
      </c>
      <c r="T82" s="31" t="s">
        <v>45</v>
      </c>
      <c r="U82" s="26" t="s">
        <v>46</v>
      </c>
      <c r="V82" s="26" t="s">
        <v>47</v>
      </c>
      <c r="W82" s="25" t="s">
        <v>298</v>
      </c>
      <c r="X82" s="76" t="str">
        <f t="shared" si="9"/>
        <v>IB2400465997; QĐTT số: 743/QĐ-BVQY103; 28/02/2025; Bệnh viện Quân y 103; 365 ngày</v>
      </c>
      <c r="Y82" s="43"/>
      <c r="Z82" s="25" t="s">
        <v>299</v>
      </c>
      <c r="AA82" s="87" t="s">
        <v>272</v>
      </c>
      <c r="AB82" s="26" t="s">
        <v>298</v>
      </c>
      <c r="AC82" s="135">
        <v>24532000</v>
      </c>
      <c r="AD82" s="136">
        <f t="shared" si="10"/>
        <v>0</v>
      </c>
      <c r="AE82" s="137">
        <f t="shared" si="11"/>
        <v>0</v>
      </c>
      <c r="AF82" s="7" t="s">
        <v>42</v>
      </c>
      <c r="AG82" s="7">
        <v>1</v>
      </c>
      <c r="AH82" s="138">
        <v>24532000</v>
      </c>
      <c r="AI82" s="7" t="s">
        <v>298</v>
      </c>
      <c r="AJ82" s="68" t="s">
        <v>297</v>
      </c>
      <c r="AK82" s="7">
        <f>VLOOKUP(D82,'[1]Tổng hợp SH'!$D$7:$M$361,10,0)</f>
        <v>2</v>
      </c>
      <c r="AL82" s="7">
        <v>76</v>
      </c>
    </row>
    <row r="83" spans="1:38" ht="67.5" x14ac:dyDescent="0.25">
      <c r="A83" s="22" t="s">
        <v>37</v>
      </c>
      <c r="B83" s="22">
        <f t="shared" si="6"/>
        <v>77</v>
      </c>
      <c r="C83" s="23">
        <v>77</v>
      </c>
      <c r="D83" s="24" t="s">
        <v>359</v>
      </c>
      <c r="E83" s="25" t="s">
        <v>360</v>
      </c>
      <c r="F83" s="36" t="s">
        <v>361</v>
      </c>
      <c r="G83" s="42" t="s">
        <v>362</v>
      </c>
      <c r="H83" s="27" t="s">
        <v>42</v>
      </c>
      <c r="I83" s="128">
        <v>0</v>
      </c>
      <c r="J83" s="41"/>
      <c r="K83" s="128">
        <v>0</v>
      </c>
      <c r="L83" s="130">
        <v>10</v>
      </c>
      <c r="M83" s="29">
        <f t="shared" si="7"/>
        <v>10</v>
      </c>
      <c r="N83" s="41">
        <v>14899000</v>
      </c>
      <c r="O83" s="28">
        <f t="shared" si="8"/>
        <v>148990000</v>
      </c>
      <c r="P83" s="42" t="s">
        <v>359</v>
      </c>
      <c r="Q83" s="30" t="s">
        <v>360</v>
      </c>
      <c r="R83" s="42"/>
      <c r="S83" s="42"/>
      <c r="T83" s="44"/>
      <c r="U83" s="42"/>
      <c r="V83" s="42"/>
      <c r="W83" s="25" t="s">
        <v>298</v>
      </c>
      <c r="X83" s="76" t="s">
        <v>363</v>
      </c>
      <c r="Y83" s="45"/>
      <c r="Z83" s="25" t="s">
        <v>299</v>
      </c>
      <c r="AA83" s="87" t="s">
        <v>272</v>
      </c>
      <c r="AB83" s="26" t="s">
        <v>298</v>
      </c>
      <c r="AC83" s="139"/>
      <c r="AD83" s="136" t="e">
        <f t="shared" si="10"/>
        <v>#DIV/0!</v>
      </c>
      <c r="AE83" s="137">
        <f t="shared" si="11"/>
        <v>148990000</v>
      </c>
      <c r="AF83" s="7"/>
      <c r="AG83" s="7"/>
      <c r="AH83" s="138"/>
      <c r="AI83" s="7"/>
      <c r="AJ83" s="7"/>
      <c r="AK83" s="7">
        <f>VLOOKUP(D83,'[1]Tổng hợp SH'!$D$7:$M$361,10,0)</f>
        <v>10</v>
      </c>
      <c r="AL83" s="7">
        <v>77</v>
      </c>
    </row>
    <row r="84" spans="1:38" ht="67.5" x14ac:dyDescent="0.25">
      <c r="A84" s="22" t="s">
        <v>37</v>
      </c>
      <c r="B84" s="22">
        <f t="shared" si="6"/>
        <v>78</v>
      </c>
      <c r="C84" s="23">
        <v>78</v>
      </c>
      <c r="D84" s="24" t="s">
        <v>364</v>
      </c>
      <c r="E84" s="25" t="s">
        <v>365</v>
      </c>
      <c r="F84" s="36" t="s">
        <v>366</v>
      </c>
      <c r="G84" s="26" t="s">
        <v>297</v>
      </c>
      <c r="H84" s="27" t="s">
        <v>42</v>
      </c>
      <c r="I84" s="127">
        <v>1</v>
      </c>
      <c r="J84" s="41"/>
      <c r="K84" s="130">
        <v>1</v>
      </c>
      <c r="L84" s="130">
        <v>30</v>
      </c>
      <c r="M84" s="29">
        <f t="shared" si="7"/>
        <v>30</v>
      </c>
      <c r="N84" s="28">
        <v>7835100</v>
      </c>
      <c r="O84" s="28">
        <f t="shared" si="8"/>
        <v>235053000</v>
      </c>
      <c r="P84" s="42"/>
      <c r="Q84" s="30" t="s">
        <v>365</v>
      </c>
      <c r="R84" s="26" t="s">
        <v>43</v>
      </c>
      <c r="S84" s="26" t="s">
        <v>44</v>
      </c>
      <c r="T84" s="31" t="s">
        <v>45</v>
      </c>
      <c r="U84" s="26" t="s">
        <v>46</v>
      </c>
      <c r="V84" s="26" t="s">
        <v>47</v>
      </c>
      <c r="W84" s="25" t="s">
        <v>298</v>
      </c>
      <c r="X84" s="76" t="str">
        <f t="shared" si="9"/>
        <v>IB2400465997; QĐTT số: 743/QĐ-BVQY103; 28/02/2025; Bệnh viện Quân y 103; 365 ngày</v>
      </c>
      <c r="Y84" s="43"/>
      <c r="Z84" s="25" t="s">
        <v>299</v>
      </c>
      <c r="AA84" s="87" t="s">
        <v>272</v>
      </c>
      <c r="AB84" s="26" t="s">
        <v>298</v>
      </c>
      <c r="AC84" s="135">
        <v>7835100</v>
      </c>
      <c r="AD84" s="136">
        <f t="shared" si="10"/>
        <v>0</v>
      </c>
      <c r="AE84" s="137">
        <f t="shared" si="11"/>
        <v>0</v>
      </c>
      <c r="AF84" s="7" t="s">
        <v>42</v>
      </c>
      <c r="AG84" s="7">
        <v>1</v>
      </c>
      <c r="AH84" s="138">
        <v>7835100</v>
      </c>
      <c r="AI84" s="7" t="s">
        <v>298</v>
      </c>
      <c r="AJ84" s="68" t="s">
        <v>297</v>
      </c>
      <c r="AK84" s="7">
        <f>VLOOKUP(D84,'[1]Tổng hợp SH'!$D$7:$M$361,10,0)</f>
        <v>30</v>
      </c>
      <c r="AL84" s="7">
        <v>78</v>
      </c>
    </row>
    <row r="85" spans="1:38" ht="67.5" x14ac:dyDescent="0.25">
      <c r="A85" s="22" t="s">
        <v>37</v>
      </c>
      <c r="B85" s="22">
        <f t="shared" si="6"/>
        <v>79</v>
      </c>
      <c r="C85" s="23">
        <v>79</v>
      </c>
      <c r="D85" s="24" t="s">
        <v>367</v>
      </c>
      <c r="E85" s="25" t="s">
        <v>368</v>
      </c>
      <c r="F85" s="36" t="s">
        <v>369</v>
      </c>
      <c r="G85" s="26" t="s">
        <v>297</v>
      </c>
      <c r="H85" s="27" t="s">
        <v>42</v>
      </c>
      <c r="I85" s="127">
        <v>1</v>
      </c>
      <c r="J85" s="41"/>
      <c r="K85" s="130">
        <v>1</v>
      </c>
      <c r="L85" s="130">
        <v>15</v>
      </c>
      <c r="M85" s="29">
        <f t="shared" si="7"/>
        <v>15</v>
      </c>
      <c r="N85" s="28">
        <v>15498000</v>
      </c>
      <c r="O85" s="28">
        <f t="shared" si="8"/>
        <v>232470000</v>
      </c>
      <c r="P85" s="42"/>
      <c r="Q85" s="30" t="s">
        <v>368</v>
      </c>
      <c r="R85" s="26" t="s">
        <v>43</v>
      </c>
      <c r="S85" s="26" t="s">
        <v>44</v>
      </c>
      <c r="T85" s="31" t="s">
        <v>45</v>
      </c>
      <c r="U85" s="26" t="s">
        <v>46</v>
      </c>
      <c r="V85" s="26" t="s">
        <v>47</v>
      </c>
      <c r="W85" s="25" t="s">
        <v>298</v>
      </c>
      <c r="X85" s="76" t="str">
        <f t="shared" si="9"/>
        <v>IB2400465997; QĐTT số: 743/QĐ-BVQY103; 28/02/2025; Bệnh viện Quân y 103; 365 ngày</v>
      </c>
      <c r="Y85" s="43"/>
      <c r="Z85" s="25" t="s">
        <v>299</v>
      </c>
      <c r="AA85" s="87" t="s">
        <v>272</v>
      </c>
      <c r="AB85" s="26" t="s">
        <v>298</v>
      </c>
      <c r="AC85" s="135">
        <v>15498000</v>
      </c>
      <c r="AD85" s="136">
        <f t="shared" si="10"/>
        <v>0</v>
      </c>
      <c r="AE85" s="137">
        <f t="shared" si="11"/>
        <v>0</v>
      </c>
      <c r="AF85" s="7" t="s">
        <v>42</v>
      </c>
      <c r="AG85" s="7">
        <v>1</v>
      </c>
      <c r="AH85" s="138">
        <v>15498000</v>
      </c>
      <c r="AI85" s="7" t="s">
        <v>298</v>
      </c>
      <c r="AJ85" s="68" t="s">
        <v>297</v>
      </c>
      <c r="AK85" s="7">
        <f>VLOOKUP(D85,'[1]Tổng hợp SH'!$D$7:$M$361,10,0)</f>
        <v>15</v>
      </c>
      <c r="AL85" s="7">
        <v>79</v>
      </c>
    </row>
    <row r="86" spans="1:38" ht="67.5" x14ac:dyDescent="0.25">
      <c r="A86" s="22" t="s">
        <v>37</v>
      </c>
      <c r="B86" s="22">
        <f t="shared" si="6"/>
        <v>80</v>
      </c>
      <c r="C86" s="23">
        <v>80</v>
      </c>
      <c r="D86" s="24" t="s">
        <v>370</v>
      </c>
      <c r="E86" s="25" t="s">
        <v>371</v>
      </c>
      <c r="F86" s="36" t="s">
        <v>372</v>
      </c>
      <c r="G86" s="42" t="s">
        <v>333</v>
      </c>
      <c r="H86" s="27" t="s">
        <v>42</v>
      </c>
      <c r="I86" s="128">
        <v>0</v>
      </c>
      <c r="J86" s="41"/>
      <c r="K86" s="128">
        <v>0</v>
      </c>
      <c r="L86" s="130">
        <v>25</v>
      </c>
      <c r="M86" s="29">
        <f t="shared" si="7"/>
        <v>25</v>
      </c>
      <c r="N86" s="41">
        <v>23373000</v>
      </c>
      <c r="O86" s="28">
        <f t="shared" si="8"/>
        <v>584325000</v>
      </c>
      <c r="P86" s="42" t="s">
        <v>373</v>
      </c>
      <c r="Q86" s="30" t="s">
        <v>371</v>
      </c>
      <c r="R86" s="42" t="s">
        <v>335</v>
      </c>
      <c r="S86" s="42" t="s">
        <v>336</v>
      </c>
      <c r="T86" s="44" t="s">
        <v>337</v>
      </c>
      <c r="U86" s="42" t="s">
        <v>338</v>
      </c>
      <c r="V86" s="42" t="s">
        <v>47</v>
      </c>
      <c r="W86" s="25" t="s">
        <v>339</v>
      </c>
      <c r="X86" s="76" t="str">
        <f t="shared" si="9"/>
        <v>IB2400575073; QĐTT số: KQ2400575073_2504221623; 22/4/2025; Trung tâm Tim mạch; 365 ngày</v>
      </c>
      <c r="Y86" s="45"/>
      <c r="Z86" s="25" t="s">
        <v>299</v>
      </c>
      <c r="AA86" s="87" t="s">
        <v>272</v>
      </c>
      <c r="AB86" s="26" t="s">
        <v>339</v>
      </c>
      <c r="AC86" s="139"/>
      <c r="AD86" s="136" t="e">
        <f t="shared" si="10"/>
        <v>#DIV/0!</v>
      </c>
      <c r="AE86" s="137">
        <f t="shared" si="11"/>
        <v>584325000</v>
      </c>
      <c r="AF86" s="7"/>
      <c r="AG86" s="7"/>
      <c r="AH86" s="138"/>
      <c r="AI86" s="7"/>
      <c r="AJ86" s="7"/>
      <c r="AK86" s="7">
        <f>VLOOKUP(D86,'[1]Tổng hợp SH'!$D$7:$M$361,10,0)</f>
        <v>25</v>
      </c>
      <c r="AL86" s="7">
        <v>80</v>
      </c>
    </row>
    <row r="87" spans="1:38" ht="67.5" x14ac:dyDescent="0.25">
      <c r="A87" s="22" t="s">
        <v>37</v>
      </c>
      <c r="B87" s="22">
        <f t="shared" si="6"/>
        <v>81</v>
      </c>
      <c r="C87" s="23">
        <v>81</v>
      </c>
      <c r="D87" s="24" t="s">
        <v>374</v>
      </c>
      <c r="E87" s="25" t="s">
        <v>375</v>
      </c>
      <c r="F87" s="36" t="s">
        <v>376</v>
      </c>
      <c r="G87" s="42" t="s">
        <v>333</v>
      </c>
      <c r="H87" s="27" t="s">
        <v>42</v>
      </c>
      <c r="I87" s="128">
        <v>0</v>
      </c>
      <c r="J87" s="41"/>
      <c r="K87" s="128">
        <v>0</v>
      </c>
      <c r="L87" s="130">
        <v>10</v>
      </c>
      <c r="M87" s="29">
        <f t="shared" si="7"/>
        <v>10</v>
      </c>
      <c r="N87" s="41">
        <v>8494500</v>
      </c>
      <c r="O87" s="28">
        <f t="shared" si="8"/>
        <v>84945000</v>
      </c>
      <c r="P87" s="42" t="s">
        <v>377</v>
      </c>
      <c r="Q87" s="30" t="s">
        <v>375</v>
      </c>
      <c r="R87" s="42" t="s">
        <v>335</v>
      </c>
      <c r="S87" s="42" t="s">
        <v>336</v>
      </c>
      <c r="T87" s="44" t="s">
        <v>337</v>
      </c>
      <c r="U87" s="42" t="s">
        <v>338</v>
      </c>
      <c r="V87" s="42" t="s">
        <v>47</v>
      </c>
      <c r="W87" s="25" t="s">
        <v>339</v>
      </c>
      <c r="X87" s="76" t="str">
        <f t="shared" si="9"/>
        <v>IB2400575073; QĐTT số: KQ2400575073_2504221623; 22/4/2025; Trung tâm Tim mạch; 365 ngày</v>
      </c>
      <c r="Y87" s="45"/>
      <c r="Z87" s="25" t="s">
        <v>299</v>
      </c>
      <c r="AA87" s="87" t="s">
        <v>272</v>
      </c>
      <c r="AB87" s="26" t="s">
        <v>339</v>
      </c>
      <c r="AC87" s="139"/>
      <c r="AD87" s="136" t="e">
        <f t="shared" si="10"/>
        <v>#DIV/0!</v>
      </c>
      <c r="AE87" s="137">
        <f t="shared" si="11"/>
        <v>84945000</v>
      </c>
      <c r="AF87" s="7"/>
      <c r="AG87" s="7"/>
      <c r="AH87" s="138"/>
      <c r="AI87" s="7"/>
      <c r="AJ87" s="7"/>
      <c r="AK87" s="7">
        <f>VLOOKUP(D87,'[1]Tổng hợp SH'!$D$7:$M$361,10,0)</f>
        <v>10</v>
      </c>
      <c r="AL87" s="7">
        <v>81</v>
      </c>
    </row>
    <row r="88" spans="1:38" ht="67.5" x14ac:dyDescent="0.25">
      <c r="A88" s="22" t="s">
        <v>37</v>
      </c>
      <c r="B88" s="22">
        <f t="shared" si="6"/>
        <v>82</v>
      </c>
      <c r="C88" s="23">
        <v>82</v>
      </c>
      <c r="D88" s="24" t="s">
        <v>378</v>
      </c>
      <c r="E88" s="25" t="s">
        <v>379</v>
      </c>
      <c r="F88" s="36" t="s">
        <v>380</v>
      </c>
      <c r="G88" s="42" t="s">
        <v>297</v>
      </c>
      <c r="H88" s="27" t="s">
        <v>42</v>
      </c>
      <c r="I88" s="128">
        <v>0</v>
      </c>
      <c r="J88" s="41"/>
      <c r="K88" s="128">
        <v>0</v>
      </c>
      <c r="L88" s="130">
        <v>1</v>
      </c>
      <c r="M88" s="29">
        <f t="shared" si="7"/>
        <v>1</v>
      </c>
      <c r="N88" s="41">
        <v>24075000</v>
      </c>
      <c r="O88" s="28">
        <f t="shared" si="8"/>
        <v>24075000</v>
      </c>
      <c r="P88" s="42" t="s">
        <v>378</v>
      </c>
      <c r="Q88" s="30" t="s">
        <v>379</v>
      </c>
      <c r="R88" s="42"/>
      <c r="S88" s="42"/>
      <c r="T88" s="44"/>
      <c r="U88" s="42"/>
      <c r="V88" s="42"/>
      <c r="W88" s="25" t="s">
        <v>298</v>
      </c>
      <c r="X88" s="76" t="s">
        <v>363</v>
      </c>
      <c r="Y88" s="45"/>
      <c r="Z88" s="25" t="s">
        <v>299</v>
      </c>
      <c r="AA88" s="87" t="s">
        <v>272</v>
      </c>
      <c r="AB88" s="26" t="s">
        <v>298</v>
      </c>
      <c r="AC88" s="139"/>
      <c r="AD88" s="136" t="e">
        <f t="shared" si="10"/>
        <v>#DIV/0!</v>
      </c>
      <c r="AE88" s="137">
        <f t="shared" si="11"/>
        <v>24075000</v>
      </c>
      <c r="AF88" s="7"/>
      <c r="AG88" s="7"/>
      <c r="AH88" s="138"/>
      <c r="AI88" s="7"/>
      <c r="AJ88" s="7"/>
      <c r="AK88" s="7">
        <f>VLOOKUP(D88,'[1]Tổng hợp SH'!$D$7:$M$361,10,0)</f>
        <v>1</v>
      </c>
      <c r="AL88" s="7">
        <v>82</v>
      </c>
    </row>
    <row r="89" spans="1:38" ht="67.5" x14ac:dyDescent="0.25">
      <c r="A89" s="22" t="s">
        <v>37</v>
      </c>
      <c r="B89" s="22">
        <f t="shared" si="6"/>
        <v>83</v>
      </c>
      <c r="C89" s="23">
        <v>83</v>
      </c>
      <c r="D89" s="24" t="s">
        <v>381</v>
      </c>
      <c r="E89" s="25" t="s">
        <v>382</v>
      </c>
      <c r="F89" s="36" t="s">
        <v>383</v>
      </c>
      <c r="G89" s="42" t="s">
        <v>297</v>
      </c>
      <c r="H89" s="27" t="s">
        <v>42</v>
      </c>
      <c r="I89" s="128">
        <v>0</v>
      </c>
      <c r="J89" s="41"/>
      <c r="K89" s="128">
        <v>0</v>
      </c>
      <c r="L89" s="130">
        <v>3</v>
      </c>
      <c r="M89" s="29">
        <f t="shared" si="7"/>
        <v>3</v>
      </c>
      <c r="N89" s="41">
        <v>25602600</v>
      </c>
      <c r="O89" s="28">
        <f t="shared" si="8"/>
        <v>76807800</v>
      </c>
      <c r="P89" s="42" t="s">
        <v>381</v>
      </c>
      <c r="Q89" s="30" t="s">
        <v>382</v>
      </c>
      <c r="R89" s="42"/>
      <c r="S89" s="42"/>
      <c r="T89" s="44"/>
      <c r="U89" s="42"/>
      <c r="V89" s="42"/>
      <c r="W89" s="25" t="s">
        <v>298</v>
      </c>
      <c r="X89" s="76" t="s">
        <v>363</v>
      </c>
      <c r="Y89" s="45"/>
      <c r="Z89" s="25" t="s">
        <v>299</v>
      </c>
      <c r="AA89" s="87" t="s">
        <v>272</v>
      </c>
      <c r="AB89" s="26" t="s">
        <v>298</v>
      </c>
      <c r="AC89" s="139"/>
      <c r="AD89" s="136" t="e">
        <f t="shared" si="10"/>
        <v>#DIV/0!</v>
      </c>
      <c r="AE89" s="137">
        <f t="shared" si="11"/>
        <v>76807800</v>
      </c>
      <c r="AF89" s="7"/>
      <c r="AG89" s="7"/>
      <c r="AH89" s="138"/>
      <c r="AI89" s="7"/>
      <c r="AJ89" s="7"/>
      <c r="AK89" s="7">
        <f>VLOOKUP(D89,'[1]Tổng hợp SH'!$D$7:$M$361,10,0)</f>
        <v>3</v>
      </c>
      <c r="AL89" s="7">
        <v>83</v>
      </c>
    </row>
    <row r="90" spans="1:38" ht="67.5" x14ac:dyDescent="0.25">
      <c r="A90" s="22" t="s">
        <v>37</v>
      </c>
      <c r="B90" s="22">
        <f t="shared" si="6"/>
        <v>84</v>
      </c>
      <c r="C90" s="23">
        <v>84</v>
      </c>
      <c r="D90" s="24" t="s">
        <v>384</v>
      </c>
      <c r="E90" s="25" t="s">
        <v>385</v>
      </c>
      <c r="F90" s="36" t="s">
        <v>386</v>
      </c>
      <c r="G90" s="42" t="s">
        <v>297</v>
      </c>
      <c r="H90" s="27" t="s">
        <v>42</v>
      </c>
      <c r="I90" s="128">
        <v>0</v>
      </c>
      <c r="J90" s="41"/>
      <c r="K90" s="128">
        <v>0</v>
      </c>
      <c r="L90" s="130">
        <v>6</v>
      </c>
      <c r="M90" s="29">
        <f t="shared" si="7"/>
        <v>6</v>
      </c>
      <c r="N90" s="41">
        <v>5449000</v>
      </c>
      <c r="O90" s="28">
        <f t="shared" si="8"/>
        <v>32694000</v>
      </c>
      <c r="P90" s="42" t="s">
        <v>384</v>
      </c>
      <c r="Q90" s="30" t="s">
        <v>385</v>
      </c>
      <c r="R90" s="42"/>
      <c r="S90" s="42"/>
      <c r="T90" s="44"/>
      <c r="U90" s="42"/>
      <c r="V90" s="42"/>
      <c r="W90" s="25" t="s">
        <v>298</v>
      </c>
      <c r="X90" s="76" t="s">
        <v>363</v>
      </c>
      <c r="Y90" s="45"/>
      <c r="Z90" s="25" t="s">
        <v>299</v>
      </c>
      <c r="AA90" s="87" t="s">
        <v>272</v>
      </c>
      <c r="AB90" s="26" t="s">
        <v>298</v>
      </c>
      <c r="AC90" s="139"/>
      <c r="AD90" s="136" t="e">
        <f t="shared" si="10"/>
        <v>#DIV/0!</v>
      </c>
      <c r="AE90" s="137">
        <f t="shared" si="11"/>
        <v>32694000</v>
      </c>
      <c r="AF90" s="7"/>
      <c r="AG90" s="7"/>
      <c r="AH90" s="138"/>
      <c r="AI90" s="7"/>
      <c r="AJ90" s="7"/>
      <c r="AK90" s="7">
        <f>VLOOKUP(D90,'[1]Tổng hợp SH'!$D$7:$M$361,10,0)</f>
        <v>6</v>
      </c>
      <c r="AL90" s="7">
        <v>84</v>
      </c>
    </row>
    <row r="91" spans="1:38" ht="67.5" x14ac:dyDescent="0.25">
      <c r="A91" s="22" t="s">
        <v>37</v>
      </c>
      <c r="B91" s="22">
        <f t="shared" si="6"/>
        <v>85</v>
      </c>
      <c r="C91" s="23">
        <v>85</v>
      </c>
      <c r="D91" s="24" t="s">
        <v>387</v>
      </c>
      <c r="E91" s="25" t="s">
        <v>388</v>
      </c>
      <c r="F91" s="36" t="s">
        <v>389</v>
      </c>
      <c r="G91" s="42" t="s">
        <v>333</v>
      </c>
      <c r="H91" s="27" t="s">
        <v>42</v>
      </c>
      <c r="I91" s="128">
        <v>0</v>
      </c>
      <c r="J91" s="41"/>
      <c r="K91" s="128">
        <v>0</v>
      </c>
      <c r="L91" s="130">
        <v>10</v>
      </c>
      <c r="M91" s="29">
        <f t="shared" si="7"/>
        <v>10</v>
      </c>
      <c r="N91" s="41">
        <v>4777500</v>
      </c>
      <c r="O91" s="28">
        <f t="shared" si="8"/>
        <v>47775000</v>
      </c>
      <c r="P91" s="42"/>
      <c r="Q91" s="30" t="s">
        <v>388</v>
      </c>
      <c r="R91" s="42" t="s">
        <v>335</v>
      </c>
      <c r="S91" s="42" t="s">
        <v>336</v>
      </c>
      <c r="T91" s="44" t="s">
        <v>337</v>
      </c>
      <c r="U91" s="42" t="s">
        <v>338</v>
      </c>
      <c r="V91" s="42" t="s">
        <v>47</v>
      </c>
      <c r="W91" s="25" t="s">
        <v>339</v>
      </c>
      <c r="X91" s="76" t="str">
        <f t="shared" si="9"/>
        <v>IB2400575073; QĐTT số: KQ2400575073_2504221623; 22/4/2025; Trung tâm Tim mạch; 365 ngày</v>
      </c>
      <c r="Y91" s="45"/>
      <c r="Z91" s="25" t="s">
        <v>299</v>
      </c>
      <c r="AA91" s="87" t="s">
        <v>272</v>
      </c>
      <c r="AB91" s="26" t="s">
        <v>339</v>
      </c>
      <c r="AC91" s="139"/>
      <c r="AD91" s="136" t="e">
        <f t="shared" si="10"/>
        <v>#DIV/0!</v>
      </c>
      <c r="AE91" s="137">
        <f t="shared" si="11"/>
        <v>47775000</v>
      </c>
      <c r="AF91" s="7"/>
      <c r="AG91" s="7"/>
      <c r="AH91" s="138"/>
      <c r="AI91" s="7"/>
      <c r="AJ91" s="7"/>
      <c r="AK91" s="7">
        <f>VLOOKUP(D91,'[1]Tổng hợp SH'!$D$7:$M$361,10,0)</f>
        <v>10</v>
      </c>
      <c r="AL91" s="7">
        <v>85</v>
      </c>
    </row>
    <row r="92" spans="1:38" ht="67.5" x14ac:dyDescent="0.25">
      <c r="A92" s="22" t="s">
        <v>37</v>
      </c>
      <c r="B92" s="22">
        <f t="shared" si="6"/>
        <v>86</v>
      </c>
      <c r="C92" s="23">
        <v>86</v>
      </c>
      <c r="D92" s="24" t="s">
        <v>390</v>
      </c>
      <c r="E92" s="25" t="s">
        <v>391</v>
      </c>
      <c r="F92" s="36" t="s">
        <v>392</v>
      </c>
      <c r="G92" s="26" t="s">
        <v>297</v>
      </c>
      <c r="H92" s="27" t="s">
        <v>42</v>
      </c>
      <c r="I92" s="127">
        <v>1</v>
      </c>
      <c r="J92" s="41"/>
      <c r="K92" s="130">
        <v>1</v>
      </c>
      <c r="L92" s="130">
        <v>12</v>
      </c>
      <c r="M92" s="29">
        <f t="shared" si="7"/>
        <v>12</v>
      </c>
      <c r="N92" s="28">
        <v>3596250</v>
      </c>
      <c r="O92" s="28">
        <f t="shared" si="8"/>
        <v>43155000</v>
      </c>
      <c r="P92" s="42"/>
      <c r="Q92" s="30" t="s">
        <v>391</v>
      </c>
      <c r="R92" s="26" t="s">
        <v>43</v>
      </c>
      <c r="S92" s="26" t="s">
        <v>44</v>
      </c>
      <c r="T92" s="31" t="s">
        <v>45</v>
      </c>
      <c r="U92" s="26" t="s">
        <v>46</v>
      </c>
      <c r="V92" s="26" t="s">
        <v>47</v>
      </c>
      <c r="W92" s="25" t="s">
        <v>298</v>
      </c>
      <c r="X92" s="76" t="str">
        <f t="shared" si="9"/>
        <v>IB2400465997; QĐTT số: 743/QĐ-BVQY103; 28/02/2025; Bệnh viện Quân y 103; 365 ngày</v>
      </c>
      <c r="Y92" s="43"/>
      <c r="Z92" s="25" t="s">
        <v>299</v>
      </c>
      <c r="AA92" s="87" t="s">
        <v>272</v>
      </c>
      <c r="AB92" s="26" t="s">
        <v>298</v>
      </c>
      <c r="AC92" s="135">
        <v>3596250</v>
      </c>
      <c r="AD92" s="136">
        <f t="shared" si="10"/>
        <v>0</v>
      </c>
      <c r="AE92" s="137">
        <f t="shared" si="11"/>
        <v>0</v>
      </c>
      <c r="AF92" s="7" t="s">
        <v>42</v>
      </c>
      <c r="AG92" s="7">
        <v>1</v>
      </c>
      <c r="AH92" s="138">
        <v>3596250</v>
      </c>
      <c r="AI92" s="7" t="s">
        <v>298</v>
      </c>
      <c r="AJ92" s="68" t="s">
        <v>297</v>
      </c>
      <c r="AK92" s="7">
        <f>VLOOKUP(D92,'[1]Tổng hợp SH'!$D$7:$M$361,10,0)</f>
        <v>12</v>
      </c>
      <c r="AL92" s="7">
        <v>86</v>
      </c>
    </row>
    <row r="93" spans="1:38" ht="67.5" x14ac:dyDescent="0.25">
      <c r="A93" s="22" t="s">
        <v>37</v>
      </c>
      <c r="B93" s="22">
        <f t="shared" si="6"/>
        <v>87</v>
      </c>
      <c r="C93" s="23">
        <v>87</v>
      </c>
      <c r="D93" s="24" t="s">
        <v>393</v>
      </c>
      <c r="E93" s="25" t="s">
        <v>394</v>
      </c>
      <c r="F93" s="36" t="s">
        <v>395</v>
      </c>
      <c r="G93" s="26" t="s">
        <v>297</v>
      </c>
      <c r="H93" s="27" t="s">
        <v>42</v>
      </c>
      <c r="I93" s="127">
        <v>1</v>
      </c>
      <c r="J93" s="41"/>
      <c r="K93" s="130">
        <v>1</v>
      </c>
      <c r="L93" s="130">
        <v>12</v>
      </c>
      <c r="M93" s="29">
        <f t="shared" si="7"/>
        <v>12</v>
      </c>
      <c r="N93" s="28">
        <v>4357500</v>
      </c>
      <c r="O93" s="28">
        <f t="shared" si="8"/>
        <v>52290000</v>
      </c>
      <c r="P93" s="42"/>
      <c r="Q93" s="30" t="s">
        <v>394</v>
      </c>
      <c r="R93" s="26" t="s">
        <v>43</v>
      </c>
      <c r="S93" s="26" t="s">
        <v>44</v>
      </c>
      <c r="T93" s="31" t="s">
        <v>45</v>
      </c>
      <c r="U93" s="26" t="s">
        <v>46</v>
      </c>
      <c r="V93" s="26" t="s">
        <v>47</v>
      </c>
      <c r="W93" s="25" t="s">
        <v>298</v>
      </c>
      <c r="X93" s="76" t="str">
        <f t="shared" si="9"/>
        <v>IB2400465997; QĐTT số: 743/QĐ-BVQY103; 28/02/2025; Bệnh viện Quân y 103; 365 ngày</v>
      </c>
      <c r="Y93" s="43"/>
      <c r="Z93" s="25" t="s">
        <v>299</v>
      </c>
      <c r="AA93" s="87" t="s">
        <v>272</v>
      </c>
      <c r="AB93" s="26" t="s">
        <v>298</v>
      </c>
      <c r="AC93" s="135">
        <v>4357500</v>
      </c>
      <c r="AD93" s="136">
        <f t="shared" si="10"/>
        <v>0</v>
      </c>
      <c r="AE93" s="137">
        <f t="shared" si="11"/>
        <v>0</v>
      </c>
      <c r="AF93" s="7" t="s">
        <v>42</v>
      </c>
      <c r="AG93" s="7">
        <v>1</v>
      </c>
      <c r="AH93" s="138">
        <v>4357500</v>
      </c>
      <c r="AI93" s="7" t="s">
        <v>298</v>
      </c>
      <c r="AJ93" s="68" t="s">
        <v>297</v>
      </c>
      <c r="AK93" s="7">
        <f>VLOOKUP(D93,'[1]Tổng hợp SH'!$D$7:$M$361,10,0)</f>
        <v>12</v>
      </c>
      <c r="AL93" s="7">
        <v>87</v>
      </c>
    </row>
    <row r="94" spans="1:38" ht="67.5" x14ac:dyDescent="0.25">
      <c r="A94" s="22" t="s">
        <v>37</v>
      </c>
      <c r="B94" s="22">
        <f t="shared" si="6"/>
        <v>88</v>
      </c>
      <c r="C94" s="23">
        <v>88</v>
      </c>
      <c r="D94" s="24" t="s">
        <v>396</v>
      </c>
      <c r="E94" s="25" t="s">
        <v>397</v>
      </c>
      <c r="F94" s="36" t="s">
        <v>398</v>
      </c>
      <c r="G94" s="26" t="s">
        <v>297</v>
      </c>
      <c r="H94" s="27" t="s">
        <v>42</v>
      </c>
      <c r="I94" s="127">
        <v>1</v>
      </c>
      <c r="J94" s="41"/>
      <c r="K94" s="130">
        <v>1</v>
      </c>
      <c r="L94" s="130">
        <v>6</v>
      </c>
      <c r="M94" s="29">
        <f t="shared" si="7"/>
        <v>6</v>
      </c>
      <c r="N94" s="28">
        <v>5892600</v>
      </c>
      <c r="O94" s="28">
        <f t="shared" si="8"/>
        <v>35355600</v>
      </c>
      <c r="P94" s="42"/>
      <c r="Q94" s="30" t="s">
        <v>397</v>
      </c>
      <c r="R94" s="26" t="s">
        <v>43</v>
      </c>
      <c r="S94" s="26" t="s">
        <v>44</v>
      </c>
      <c r="T94" s="31" t="s">
        <v>45</v>
      </c>
      <c r="U94" s="26" t="s">
        <v>46</v>
      </c>
      <c r="V94" s="26" t="s">
        <v>47</v>
      </c>
      <c r="W94" s="25" t="s">
        <v>298</v>
      </c>
      <c r="X94" s="76" t="str">
        <f t="shared" si="9"/>
        <v>IB2400465997; QĐTT số: 743/QĐ-BVQY103; 28/02/2025; Bệnh viện Quân y 103; 365 ngày</v>
      </c>
      <c r="Y94" s="43"/>
      <c r="Z94" s="25" t="s">
        <v>299</v>
      </c>
      <c r="AA94" s="87" t="s">
        <v>272</v>
      </c>
      <c r="AB94" s="26" t="s">
        <v>298</v>
      </c>
      <c r="AC94" s="135">
        <v>5892600</v>
      </c>
      <c r="AD94" s="136">
        <f t="shared" si="10"/>
        <v>0</v>
      </c>
      <c r="AE94" s="137">
        <f t="shared" si="11"/>
        <v>0</v>
      </c>
      <c r="AF94" s="7" t="s">
        <v>42</v>
      </c>
      <c r="AG94" s="7">
        <v>1</v>
      </c>
      <c r="AH94" s="138">
        <v>5892600</v>
      </c>
      <c r="AI94" s="7" t="s">
        <v>298</v>
      </c>
      <c r="AJ94" s="68" t="s">
        <v>297</v>
      </c>
      <c r="AK94" s="7">
        <f>VLOOKUP(D94,'[1]Tổng hợp SH'!$D$7:$M$361,10,0)</f>
        <v>6</v>
      </c>
      <c r="AL94" s="7">
        <v>88</v>
      </c>
    </row>
    <row r="95" spans="1:38" ht="67.5" x14ac:dyDescent="0.25">
      <c r="A95" s="22" t="s">
        <v>37</v>
      </c>
      <c r="B95" s="22">
        <f t="shared" si="6"/>
        <v>89</v>
      </c>
      <c r="C95" s="23">
        <v>89</v>
      </c>
      <c r="D95" s="24" t="s">
        <v>399</v>
      </c>
      <c r="E95" s="25" t="s">
        <v>400</v>
      </c>
      <c r="F95" s="36" t="s">
        <v>401</v>
      </c>
      <c r="G95" s="26" t="s">
        <v>297</v>
      </c>
      <c r="H95" s="27" t="s">
        <v>42</v>
      </c>
      <c r="I95" s="127">
        <v>1</v>
      </c>
      <c r="J95" s="41"/>
      <c r="K95" s="130">
        <v>1</v>
      </c>
      <c r="L95" s="130">
        <v>2</v>
      </c>
      <c r="M95" s="29">
        <f t="shared" si="7"/>
        <v>2</v>
      </c>
      <c r="N95" s="28">
        <v>6048000</v>
      </c>
      <c r="O95" s="28">
        <f t="shared" si="8"/>
        <v>12096000</v>
      </c>
      <c r="P95" s="42"/>
      <c r="Q95" s="30" t="s">
        <v>400</v>
      </c>
      <c r="R95" s="26" t="s">
        <v>43</v>
      </c>
      <c r="S95" s="26" t="s">
        <v>44</v>
      </c>
      <c r="T95" s="31" t="s">
        <v>45</v>
      </c>
      <c r="U95" s="26" t="s">
        <v>46</v>
      </c>
      <c r="V95" s="26" t="s">
        <v>47</v>
      </c>
      <c r="W95" s="25" t="s">
        <v>298</v>
      </c>
      <c r="X95" s="76" t="str">
        <f t="shared" si="9"/>
        <v>IB2400465997; QĐTT số: 743/QĐ-BVQY103; 28/02/2025; Bệnh viện Quân y 103; 365 ngày</v>
      </c>
      <c r="Y95" s="43"/>
      <c r="Z95" s="25" t="s">
        <v>299</v>
      </c>
      <c r="AA95" s="87" t="s">
        <v>272</v>
      </c>
      <c r="AB95" s="26" t="s">
        <v>298</v>
      </c>
      <c r="AC95" s="135">
        <v>6048000</v>
      </c>
      <c r="AD95" s="136">
        <f t="shared" si="10"/>
        <v>0</v>
      </c>
      <c r="AE95" s="137">
        <f t="shared" si="11"/>
        <v>0</v>
      </c>
      <c r="AF95" s="7" t="s">
        <v>42</v>
      </c>
      <c r="AG95" s="7">
        <v>1</v>
      </c>
      <c r="AH95" s="138">
        <v>6048000</v>
      </c>
      <c r="AI95" s="7" t="s">
        <v>298</v>
      </c>
      <c r="AJ95" s="68" t="s">
        <v>297</v>
      </c>
      <c r="AK95" s="7">
        <f>VLOOKUP(D95,'[1]Tổng hợp SH'!$D$7:$M$361,10,0)</f>
        <v>2</v>
      </c>
      <c r="AL95" s="7">
        <v>89</v>
      </c>
    </row>
    <row r="96" spans="1:38" ht="67.5" x14ac:dyDescent="0.25">
      <c r="A96" s="22" t="s">
        <v>37</v>
      </c>
      <c r="B96" s="22">
        <f t="shared" si="6"/>
        <v>90</v>
      </c>
      <c r="C96" s="23">
        <v>90</v>
      </c>
      <c r="D96" s="24" t="s">
        <v>402</v>
      </c>
      <c r="E96" s="25" t="s">
        <v>403</v>
      </c>
      <c r="F96" s="36" t="s">
        <v>404</v>
      </c>
      <c r="G96" s="26" t="s">
        <v>297</v>
      </c>
      <c r="H96" s="27" t="s">
        <v>42</v>
      </c>
      <c r="I96" s="127">
        <v>1</v>
      </c>
      <c r="J96" s="41"/>
      <c r="K96" s="130">
        <v>1</v>
      </c>
      <c r="L96" s="130">
        <v>5</v>
      </c>
      <c r="M96" s="29">
        <f t="shared" si="7"/>
        <v>5</v>
      </c>
      <c r="N96" s="28">
        <v>8087100</v>
      </c>
      <c r="O96" s="28">
        <f t="shared" si="8"/>
        <v>40435500</v>
      </c>
      <c r="P96" s="42"/>
      <c r="Q96" s="30" t="s">
        <v>403</v>
      </c>
      <c r="R96" s="26" t="s">
        <v>43</v>
      </c>
      <c r="S96" s="26" t="s">
        <v>44</v>
      </c>
      <c r="T96" s="31" t="s">
        <v>45</v>
      </c>
      <c r="U96" s="26" t="s">
        <v>46</v>
      </c>
      <c r="V96" s="26" t="s">
        <v>47</v>
      </c>
      <c r="W96" s="25" t="s">
        <v>298</v>
      </c>
      <c r="X96" s="76" t="str">
        <f t="shared" si="9"/>
        <v>IB2400465997; QĐTT số: 743/QĐ-BVQY103; 28/02/2025; Bệnh viện Quân y 103; 365 ngày</v>
      </c>
      <c r="Y96" s="43"/>
      <c r="Z96" s="25" t="s">
        <v>299</v>
      </c>
      <c r="AA96" s="87" t="s">
        <v>272</v>
      </c>
      <c r="AB96" s="26" t="s">
        <v>298</v>
      </c>
      <c r="AC96" s="135">
        <v>8087100</v>
      </c>
      <c r="AD96" s="136">
        <f t="shared" si="10"/>
        <v>0</v>
      </c>
      <c r="AE96" s="137">
        <f t="shared" si="11"/>
        <v>0</v>
      </c>
      <c r="AF96" s="7" t="s">
        <v>42</v>
      </c>
      <c r="AG96" s="7">
        <v>1</v>
      </c>
      <c r="AH96" s="138">
        <v>8087100</v>
      </c>
      <c r="AI96" s="7" t="s">
        <v>298</v>
      </c>
      <c r="AJ96" s="68" t="s">
        <v>297</v>
      </c>
      <c r="AK96" s="7">
        <f>VLOOKUP(D96,'[1]Tổng hợp SH'!$D$7:$M$361,10,0)</f>
        <v>5</v>
      </c>
      <c r="AL96" s="7">
        <v>90</v>
      </c>
    </row>
    <row r="97" spans="1:38" ht="67.5" x14ac:dyDescent="0.25">
      <c r="A97" s="22" t="s">
        <v>37</v>
      </c>
      <c r="B97" s="22">
        <f t="shared" si="6"/>
        <v>91</v>
      </c>
      <c r="C97" s="23">
        <v>91</v>
      </c>
      <c r="D97" s="24" t="s">
        <v>405</v>
      </c>
      <c r="E97" s="25" t="s">
        <v>406</v>
      </c>
      <c r="F97" s="36" t="s">
        <v>407</v>
      </c>
      <c r="G97" s="26" t="s">
        <v>297</v>
      </c>
      <c r="H97" s="27" t="s">
        <v>42</v>
      </c>
      <c r="I97" s="127">
        <v>1</v>
      </c>
      <c r="J97" s="41"/>
      <c r="K97" s="130">
        <v>1</v>
      </c>
      <c r="L97" s="130">
        <v>5</v>
      </c>
      <c r="M97" s="29">
        <f t="shared" si="7"/>
        <v>5</v>
      </c>
      <c r="N97" s="28">
        <v>8087100</v>
      </c>
      <c r="O97" s="28">
        <f t="shared" si="8"/>
        <v>40435500</v>
      </c>
      <c r="P97" s="42"/>
      <c r="Q97" s="30" t="s">
        <v>406</v>
      </c>
      <c r="R97" s="26" t="s">
        <v>43</v>
      </c>
      <c r="S97" s="26" t="s">
        <v>44</v>
      </c>
      <c r="T97" s="31" t="s">
        <v>45</v>
      </c>
      <c r="U97" s="26" t="s">
        <v>46</v>
      </c>
      <c r="V97" s="26" t="s">
        <v>47</v>
      </c>
      <c r="W97" s="25" t="s">
        <v>298</v>
      </c>
      <c r="X97" s="76" t="str">
        <f t="shared" si="9"/>
        <v>IB2400465997; QĐTT số: 743/QĐ-BVQY103; 28/02/2025; Bệnh viện Quân y 103; 365 ngày</v>
      </c>
      <c r="Y97" s="43"/>
      <c r="Z97" s="25" t="s">
        <v>299</v>
      </c>
      <c r="AA97" s="87" t="s">
        <v>272</v>
      </c>
      <c r="AB97" s="26" t="s">
        <v>298</v>
      </c>
      <c r="AC97" s="135">
        <v>8087100</v>
      </c>
      <c r="AD97" s="136">
        <f t="shared" si="10"/>
        <v>0</v>
      </c>
      <c r="AE97" s="137">
        <f t="shared" si="11"/>
        <v>0</v>
      </c>
      <c r="AF97" s="7" t="s">
        <v>42</v>
      </c>
      <c r="AG97" s="7">
        <v>1</v>
      </c>
      <c r="AH97" s="138">
        <v>8087100</v>
      </c>
      <c r="AI97" s="7" t="s">
        <v>298</v>
      </c>
      <c r="AJ97" s="68" t="s">
        <v>297</v>
      </c>
      <c r="AK97" s="7">
        <f>VLOOKUP(D97,'[1]Tổng hợp SH'!$D$7:$M$361,10,0)</f>
        <v>5</v>
      </c>
      <c r="AL97" s="7">
        <v>91</v>
      </c>
    </row>
    <row r="98" spans="1:38" ht="67.5" x14ac:dyDescent="0.25">
      <c r="A98" s="22" t="s">
        <v>37</v>
      </c>
      <c r="B98" s="22">
        <f t="shared" si="6"/>
        <v>92</v>
      </c>
      <c r="C98" s="23">
        <v>92</v>
      </c>
      <c r="D98" s="24" t="s">
        <v>408</v>
      </c>
      <c r="E98" s="25" t="s">
        <v>409</v>
      </c>
      <c r="F98" s="36" t="s">
        <v>410</v>
      </c>
      <c r="G98" s="26" t="s">
        <v>297</v>
      </c>
      <c r="H98" s="27" t="s">
        <v>42</v>
      </c>
      <c r="I98" s="127">
        <v>1</v>
      </c>
      <c r="J98" s="41"/>
      <c r="K98" s="130">
        <v>1</v>
      </c>
      <c r="L98" s="130">
        <v>5</v>
      </c>
      <c r="M98" s="29">
        <f t="shared" si="7"/>
        <v>5</v>
      </c>
      <c r="N98" s="28">
        <v>7629300</v>
      </c>
      <c r="O98" s="28">
        <f t="shared" si="8"/>
        <v>38146500</v>
      </c>
      <c r="P98" s="42"/>
      <c r="Q98" s="30" t="s">
        <v>409</v>
      </c>
      <c r="R98" s="26" t="s">
        <v>43</v>
      </c>
      <c r="S98" s="26" t="s">
        <v>44</v>
      </c>
      <c r="T98" s="31" t="s">
        <v>45</v>
      </c>
      <c r="U98" s="26" t="s">
        <v>46</v>
      </c>
      <c r="V98" s="26" t="s">
        <v>47</v>
      </c>
      <c r="W98" s="25" t="s">
        <v>298</v>
      </c>
      <c r="X98" s="76" t="str">
        <f t="shared" si="9"/>
        <v>IB2400465997; QĐTT số: 743/QĐ-BVQY103; 28/02/2025; Bệnh viện Quân y 103; 365 ngày</v>
      </c>
      <c r="Y98" s="43"/>
      <c r="Z98" s="25" t="s">
        <v>299</v>
      </c>
      <c r="AA98" s="87" t="s">
        <v>272</v>
      </c>
      <c r="AB98" s="26" t="s">
        <v>298</v>
      </c>
      <c r="AC98" s="135">
        <v>7629300</v>
      </c>
      <c r="AD98" s="136">
        <f t="shared" si="10"/>
        <v>0</v>
      </c>
      <c r="AE98" s="137">
        <f t="shared" si="11"/>
        <v>0</v>
      </c>
      <c r="AF98" s="7" t="s">
        <v>42</v>
      </c>
      <c r="AG98" s="7">
        <v>1</v>
      </c>
      <c r="AH98" s="138">
        <v>7629300</v>
      </c>
      <c r="AI98" s="7" t="s">
        <v>298</v>
      </c>
      <c r="AJ98" s="68" t="s">
        <v>297</v>
      </c>
      <c r="AK98" s="7">
        <f>VLOOKUP(D98,'[1]Tổng hợp SH'!$D$7:$M$361,10,0)</f>
        <v>5</v>
      </c>
      <c r="AL98" s="7">
        <v>92</v>
      </c>
    </row>
    <row r="99" spans="1:38" ht="67.5" x14ac:dyDescent="0.25">
      <c r="A99" s="22" t="s">
        <v>37</v>
      </c>
      <c r="B99" s="22">
        <f t="shared" si="6"/>
        <v>93</v>
      </c>
      <c r="C99" s="23">
        <v>93</v>
      </c>
      <c r="D99" s="24" t="s">
        <v>411</v>
      </c>
      <c r="E99" s="25" t="s">
        <v>412</v>
      </c>
      <c r="F99" s="36" t="s">
        <v>413</v>
      </c>
      <c r="G99" s="42" t="s">
        <v>362</v>
      </c>
      <c r="H99" s="27" t="s">
        <v>42</v>
      </c>
      <c r="I99" s="128">
        <v>0</v>
      </c>
      <c r="J99" s="41"/>
      <c r="K99" s="128">
        <v>0</v>
      </c>
      <c r="L99" s="130">
        <v>1</v>
      </c>
      <c r="M99" s="29">
        <f t="shared" si="7"/>
        <v>1</v>
      </c>
      <c r="N99" s="41">
        <v>5874000</v>
      </c>
      <c r="O99" s="28">
        <f t="shared" si="8"/>
        <v>5874000</v>
      </c>
      <c r="P99" s="42"/>
      <c r="Q99" s="30" t="s">
        <v>412</v>
      </c>
      <c r="R99" s="42"/>
      <c r="S99" s="42"/>
      <c r="T99" s="44"/>
      <c r="U99" s="42"/>
      <c r="V99" s="42"/>
      <c r="W99" s="49" t="s">
        <v>298</v>
      </c>
      <c r="X99" s="76" t="s">
        <v>414</v>
      </c>
      <c r="Y99" s="45"/>
      <c r="Z99" s="25" t="s">
        <v>299</v>
      </c>
      <c r="AA99" s="87" t="s">
        <v>272</v>
      </c>
      <c r="AB99" s="26" t="s">
        <v>298</v>
      </c>
      <c r="AC99" s="139"/>
      <c r="AD99" s="136" t="e">
        <f t="shared" si="10"/>
        <v>#DIV/0!</v>
      </c>
      <c r="AE99" s="137">
        <f t="shared" si="11"/>
        <v>5874000</v>
      </c>
      <c r="AF99" s="7"/>
      <c r="AG99" s="7"/>
      <c r="AH99" s="138"/>
      <c r="AI99" s="7"/>
      <c r="AJ99" s="7"/>
      <c r="AK99" s="7">
        <f>VLOOKUP(D99,'[1]Tổng hợp SH'!$D$7:$M$361,10,0)</f>
        <v>1</v>
      </c>
      <c r="AL99" s="7">
        <v>93</v>
      </c>
    </row>
    <row r="100" spans="1:38" ht="67.5" x14ac:dyDescent="0.25">
      <c r="A100" s="22" t="s">
        <v>37</v>
      </c>
      <c r="B100" s="22">
        <f t="shared" si="6"/>
        <v>94</v>
      </c>
      <c r="C100" s="23">
        <v>94</v>
      </c>
      <c r="D100" s="24" t="s">
        <v>415</v>
      </c>
      <c r="E100" s="25" t="s">
        <v>416</v>
      </c>
      <c r="F100" s="36" t="s">
        <v>417</v>
      </c>
      <c r="G100" s="42" t="s">
        <v>362</v>
      </c>
      <c r="H100" s="27" t="s">
        <v>42</v>
      </c>
      <c r="I100" s="128">
        <v>0</v>
      </c>
      <c r="J100" s="41"/>
      <c r="K100" s="128">
        <v>0</v>
      </c>
      <c r="L100" s="130">
        <v>1</v>
      </c>
      <c r="M100" s="29">
        <f t="shared" si="7"/>
        <v>1</v>
      </c>
      <c r="N100" s="41">
        <v>5874000</v>
      </c>
      <c r="O100" s="28">
        <f t="shared" si="8"/>
        <v>5874000</v>
      </c>
      <c r="P100" s="42"/>
      <c r="Q100" s="30" t="s">
        <v>416</v>
      </c>
      <c r="R100" s="42"/>
      <c r="S100" s="42"/>
      <c r="T100" s="44"/>
      <c r="U100" s="42"/>
      <c r="V100" s="42"/>
      <c r="W100" s="49" t="s">
        <v>298</v>
      </c>
      <c r="X100" s="76" t="s">
        <v>414</v>
      </c>
      <c r="Y100" s="45"/>
      <c r="Z100" s="25" t="s">
        <v>299</v>
      </c>
      <c r="AA100" s="87" t="s">
        <v>272</v>
      </c>
      <c r="AB100" s="26" t="s">
        <v>298</v>
      </c>
      <c r="AC100" s="139"/>
      <c r="AD100" s="136" t="e">
        <f t="shared" si="10"/>
        <v>#DIV/0!</v>
      </c>
      <c r="AE100" s="137">
        <f t="shared" si="11"/>
        <v>5874000</v>
      </c>
      <c r="AF100" s="7"/>
      <c r="AG100" s="7"/>
      <c r="AH100" s="138"/>
      <c r="AI100" s="7"/>
      <c r="AJ100" s="7"/>
      <c r="AK100" s="7">
        <f>VLOOKUP(D100,'[1]Tổng hợp SH'!$D$7:$M$361,10,0)</f>
        <v>1</v>
      </c>
      <c r="AL100" s="7">
        <v>94</v>
      </c>
    </row>
    <row r="101" spans="1:38" ht="67.5" x14ac:dyDescent="0.25">
      <c r="A101" s="22" t="s">
        <v>37</v>
      </c>
      <c r="B101" s="22">
        <f t="shared" si="6"/>
        <v>95</v>
      </c>
      <c r="C101" s="23">
        <v>95</v>
      </c>
      <c r="D101" s="24" t="s">
        <v>418</v>
      </c>
      <c r="E101" s="25" t="s">
        <v>419</v>
      </c>
      <c r="F101" s="36" t="s">
        <v>420</v>
      </c>
      <c r="G101" s="42" t="s">
        <v>362</v>
      </c>
      <c r="H101" s="27" t="s">
        <v>42</v>
      </c>
      <c r="I101" s="128">
        <v>0</v>
      </c>
      <c r="J101" s="41"/>
      <c r="K101" s="128">
        <v>0</v>
      </c>
      <c r="L101" s="130">
        <v>1</v>
      </c>
      <c r="M101" s="29">
        <f t="shared" si="7"/>
        <v>1</v>
      </c>
      <c r="N101" s="41">
        <v>5250000</v>
      </c>
      <c r="O101" s="28">
        <f t="shared" si="8"/>
        <v>5250000</v>
      </c>
      <c r="P101" s="42" t="s">
        <v>421</v>
      </c>
      <c r="Q101" s="30" t="s">
        <v>419</v>
      </c>
      <c r="R101" s="42" t="s">
        <v>422</v>
      </c>
      <c r="S101" s="42" t="s">
        <v>423</v>
      </c>
      <c r="T101" s="44" t="s">
        <v>424</v>
      </c>
      <c r="U101" s="42" t="s">
        <v>425</v>
      </c>
      <c r="V101" s="42" t="s">
        <v>319</v>
      </c>
      <c r="W101" s="49" t="s">
        <v>426</v>
      </c>
      <c r="X101" s="76" t="str">
        <f t="shared" si="9"/>
        <v>IB2400387850; QĐTT số: 1397/QĐ-BVĐHYHP; 05/11/2024; Bệnh viện Đại học Y Hải Phòng; 24 tháng</v>
      </c>
      <c r="Y101" s="45"/>
      <c r="Z101" s="25" t="s">
        <v>299</v>
      </c>
      <c r="AA101" s="87" t="s">
        <v>272</v>
      </c>
      <c r="AB101" s="26" t="s">
        <v>426</v>
      </c>
      <c r="AC101" s="139"/>
      <c r="AD101" s="136" t="e">
        <f t="shared" si="10"/>
        <v>#DIV/0!</v>
      </c>
      <c r="AE101" s="137">
        <f t="shared" si="11"/>
        <v>5250000</v>
      </c>
      <c r="AF101" s="7"/>
      <c r="AG101" s="7"/>
      <c r="AH101" s="138"/>
      <c r="AI101" s="7"/>
      <c r="AJ101" s="7"/>
      <c r="AK101" s="7">
        <f>VLOOKUP(D101,'[1]Tổng hợp SH'!$D$7:$M$361,10,0)</f>
        <v>1</v>
      </c>
      <c r="AL101" s="7">
        <v>95</v>
      </c>
    </row>
    <row r="102" spans="1:38" ht="67.5" x14ac:dyDescent="0.25">
      <c r="A102" s="22" t="s">
        <v>37</v>
      </c>
      <c r="B102" s="22">
        <f t="shared" si="6"/>
        <v>96</v>
      </c>
      <c r="C102" s="23">
        <v>96</v>
      </c>
      <c r="D102" s="24" t="s">
        <v>427</v>
      </c>
      <c r="E102" s="25" t="s">
        <v>428</v>
      </c>
      <c r="F102" s="36" t="s">
        <v>429</v>
      </c>
      <c r="G102" s="42" t="s">
        <v>313</v>
      </c>
      <c r="H102" s="27" t="s">
        <v>42</v>
      </c>
      <c r="I102" s="128">
        <v>0</v>
      </c>
      <c r="J102" s="41"/>
      <c r="K102" s="128">
        <v>0</v>
      </c>
      <c r="L102" s="130">
        <v>1</v>
      </c>
      <c r="M102" s="29">
        <f t="shared" si="7"/>
        <v>1</v>
      </c>
      <c r="N102" s="41">
        <v>6000750</v>
      </c>
      <c r="O102" s="28">
        <f t="shared" si="8"/>
        <v>6000750</v>
      </c>
      <c r="P102" s="42" t="s">
        <v>430</v>
      </c>
      <c r="Q102" s="30" t="s">
        <v>428</v>
      </c>
      <c r="R102" s="42" t="s">
        <v>422</v>
      </c>
      <c r="S102" s="42" t="s">
        <v>423</v>
      </c>
      <c r="T102" s="44" t="s">
        <v>424</v>
      </c>
      <c r="U102" s="42" t="s">
        <v>425</v>
      </c>
      <c r="V102" s="42" t="s">
        <v>319</v>
      </c>
      <c r="W102" s="49" t="s">
        <v>426</v>
      </c>
      <c r="X102" s="76" t="str">
        <f t="shared" si="9"/>
        <v>IB2400387850; QĐTT số: 1397/QĐ-BVĐHYHP; 05/11/2024; Bệnh viện Đại học Y Hải Phòng; 24 tháng</v>
      </c>
      <c r="Y102" s="45"/>
      <c r="Z102" s="25" t="s">
        <v>299</v>
      </c>
      <c r="AA102" s="87" t="s">
        <v>272</v>
      </c>
      <c r="AB102" s="26" t="s">
        <v>426</v>
      </c>
      <c r="AC102" s="139"/>
      <c r="AD102" s="136" t="e">
        <f t="shared" si="10"/>
        <v>#DIV/0!</v>
      </c>
      <c r="AE102" s="137">
        <f t="shared" si="11"/>
        <v>6000750</v>
      </c>
      <c r="AF102" s="7"/>
      <c r="AG102" s="7"/>
      <c r="AH102" s="138"/>
      <c r="AI102" s="7"/>
      <c r="AJ102" s="7"/>
      <c r="AK102" s="7">
        <f>VLOOKUP(D102,'[1]Tổng hợp SH'!$D$7:$M$361,10,0)</f>
        <v>1</v>
      </c>
      <c r="AL102" s="7">
        <v>96</v>
      </c>
    </row>
    <row r="103" spans="1:38" ht="67.5" x14ac:dyDescent="0.25">
      <c r="A103" s="22" t="s">
        <v>37</v>
      </c>
      <c r="B103" s="22">
        <f t="shared" si="6"/>
        <v>97</v>
      </c>
      <c r="C103" s="23">
        <v>97</v>
      </c>
      <c r="D103" s="24" t="s">
        <v>431</v>
      </c>
      <c r="E103" s="25" t="s">
        <v>432</v>
      </c>
      <c r="F103" s="36" t="s">
        <v>433</v>
      </c>
      <c r="G103" s="42" t="s">
        <v>362</v>
      </c>
      <c r="H103" s="27" t="s">
        <v>42</v>
      </c>
      <c r="I103" s="128">
        <v>0</v>
      </c>
      <c r="J103" s="41"/>
      <c r="K103" s="128">
        <v>0</v>
      </c>
      <c r="L103" s="130">
        <v>1</v>
      </c>
      <c r="M103" s="29">
        <f t="shared" si="7"/>
        <v>1</v>
      </c>
      <c r="N103" s="41">
        <v>5250000</v>
      </c>
      <c r="O103" s="28">
        <f t="shared" si="8"/>
        <v>5250000</v>
      </c>
      <c r="P103" s="42" t="s">
        <v>434</v>
      </c>
      <c r="Q103" s="30" t="s">
        <v>432</v>
      </c>
      <c r="R103" s="42" t="s">
        <v>422</v>
      </c>
      <c r="S103" s="42" t="s">
        <v>423</v>
      </c>
      <c r="T103" s="44" t="s">
        <v>424</v>
      </c>
      <c r="U103" s="42" t="s">
        <v>425</v>
      </c>
      <c r="V103" s="42" t="s">
        <v>319</v>
      </c>
      <c r="W103" s="49" t="s">
        <v>426</v>
      </c>
      <c r="X103" s="76" t="str">
        <f t="shared" si="9"/>
        <v>IB2400387850; QĐTT số: 1397/QĐ-BVĐHYHP; 05/11/2024; Bệnh viện Đại học Y Hải Phòng; 24 tháng</v>
      </c>
      <c r="Y103" s="45"/>
      <c r="Z103" s="25" t="s">
        <v>299</v>
      </c>
      <c r="AA103" s="87" t="s">
        <v>272</v>
      </c>
      <c r="AB103" s="26" t="s">
        <v>426</v>
      </c>
      <c r="AC103" s="139"/>
      <c r="AD103" s="136" t="e">
        <f t="shared" si="10"/>
        <v>#DIV/0!</v>
      </c>
      <c r="AE103" s="137">
        <f t="shared" si="11"/>
        <v>5250000</v>
      </c>
      <c r="AF103" s="7"/>
      <c r="AG103" s="7"/>
      <c r="AH103" s="138"/>
      <c r="AI103" s="7"/>
      <c r="AJ103" s="7"/>
      <c r="AK103" s="7">
        <f>VLOOKUP(D103,'[1]Tổng hợp SH'!$D$7:$M$361,10,0)</f>
        <v>1</v>
      </c>
      <c r="AL103" s="7">
        <v>97</v>
      </c>
    </row>
    <row r="104" spans="1:38" ht="67.5" x14ac:dyDescent="0.25">
      <c r="A104" s="22" t="s">
        <v>37</v>
      </c>
      <c r="B104" s="22">
        <f t="shared" si="6"/>
        <v>98</v>
      </c>
      <c r="C104" s="23">
        <v>98</v>
      </c>
      <c r="D104" s="24" t="s">
        <v>435</v>
      </c>
      <c r="E104" s="25" t="s">
        <v>436</v>
      </c>
      <c r="F104" s="36" t="s">
        <v>437</v>
      </c>
      <c r="G104" s="42" t="s">
        <v>362</v>
      </c>
      <c r="H104" s="27" t="s">
        <v>42</v>
      </c>
      <c r="I104" s="128">
        <v>0</v>
      </c>
      <c r="J104" s="41"/>
      <c r="K104" s="128">
        <v>0</v>
      </c>
      <c r="L104" s="130">
        <v>1</v>
      </c>
      <c r="M104" s="29">
        <f t="shared" si="7"/>
        <v>1</v>
      </c>
      <c r="N104" s="41">
        <v>5250000</v>
      </c>
      <c r="O104" s="28">
        <f t="shared" si="8"/>
        <v>5250000</v>
      </c>
      <c r="P104" s="42" t="s">
        <v>438</v>
      </c>
      <c r="Q104" s="30" t="s">
        <v>436</v>
      </c>
      <c r="R104" s="42" t="s">
        <v>422</v>
      </c>
      <c r="S104" s="42" t="s">
        <v>423</v>
      </c>
      <c r="T104" s="44" t="s">
        <v>424</v>
      </c>
      <c r="U104" s="42" t="s">
        <v>425</v>
      </c>
      <c r="V104" s="42" t="s">
        <v>319</v>
      </c>
      <c r="W104" s="49" t="s">
        <v>426</v>
      </c>
      <c r="X104" s="76" t="str">
        <f t="shared" si="9"/>
        <v>IB2400387850; QĐTT số: 1397/QĐ-BVĐHYHP; 05/11/2024; Bệnh viện Đại học Y Hải Phòng; 24 tháng</v>
      </c>
      <c r="Y104" s="45"/>
      <c r="Z104" s="25" t="s">
        <v>299</v>
      </c>
      <c r="AA104" s="87" t="s">
        <v>272</v>
      </c>
      <c r="AB104" s="26" t="s">
        <v>426</v>
      </c>
      <c r="AC104" s="139"/>
      <c r="AD104" s="136" t="e">
        <f t="shared" si="10"/>
        <v>#DIV/0!</v>
      </c>
      <c r="AE104" s="137">
        <f t="shared" si="11"/>
        <v>5250000</v>
      </c>
      <c r="AF104" s="7"/>
      <c r="AG104" s="7"/>
      <c r="AH104" s="138"/>
      <c r="AI104" s="7"/>
      <c r="AJ104" s="7"/>
      <c r="AK104" s="7">
        <f>VLOOKUP(D104,'[1]Tổng hợp SH'!$D$7:$M$361,10,0)</f>
        <v>1</v>
      </c>
      <c r="AL104" s="7">
        <v>98</v>
      </c>
    </row>
    <row r="105" spans="1:38" ht="67.5" x14ac:dyDescent="0.25">
      <c r="A105" s="22" t="s">
        <v>37</v>
      </c>
      <c r="B105" s="22">
        <f t="shared" si="6"/>
        <v>99</v>
      </c>
      <c r="C105" s="23">
        <v>99</v>
      </c>
      <c r="D105" s="24" t="s">
        <v>439</v>
      </c>
      <c r="E105" s="25" t="s">
        <v>440</v>
      </c>
      <c r="F105" s="36" t="s">
        <v>441</v>
      </c>
      <c r="G105" s="42" t="s">
        <v>362</v>
      </c>
      <c r="H105" s="27" t="s">
        <v>42</v>
      </c>
      <c r="I105" s="128">
        <v>0</v>
      </c>
      <c r="J105" s="41"/>
      <c r="K105" s="128">
        <v>0</v>
      </c>
      <c r="L105" s="130">
        <v>1</v>
      </c>
      <c r="M105" s="29">
        <f t="shared" si="7"/>
        <v>1</v>
      </c>
      <c r="N105" s="41">
        <v>4300800</v>
      </c>
      <c r="O105" s="28">
        <f t="shared" si="8"/>
        <v>4300800</v>
      </c>
      <c r="P105" s="42" t="s">
        <v>442</v>
      </c>
      <c r="Q105" s="30" t="s">
        <v>440</v>
      </c>
      <c r="R105" s="42" t="s">
        <v>422</v>
      </c>
      <c r="S105" s="42" t="s">
        <v>423</v>
      </c>
      <c r="T105" s="44" t="s">
        <v>424</v>
      </c>
      <c r="U105" s="42" t="s">
        <v>425</v>
      </c>
      <c r="V105" s="42" t="s">
        <v>319</v>
      </c>
      <c r="W105" s="49" t="s">
        <v>426</v>
      </c>
      <c r="X105" s="76" t="str">
        <f t="shared" si="9"/>
        <v>IB2400387850; QĐTT số: 1397/QĐ-BVĐHYHP; 05/11/2024; Bệnh viện Đại học Y Hải Phòng; 24 tháng</v>
      </c>
      <c r="Y105" s="45"/>
      <c r="Z105" s="25" t="s">
        <v>299</v>
      </c>
      <c r="AA105" s="87" t="s">
        <v>272</v>
      </c>
      <c r="AB105" s="26" t="s">
        <v>426</v>
      </c>
      <c r="AC105" s="139"/>
      <c r="AD105" s="136" t="e">
        <f t="shared" si="10"/>
        <v>#DIV/0!</v>
      </c>
      <c r="AE105" s="137">
        <f t="shared" si="11"/>
        <v>4300800</v>
      </c>
      <c r="AF105" s="7"/>
      <c r="AG105" s="7"/>
      <c r="AH105" s="138"/>
      <c r="AI105" s="7"/>
      <c r="AJ105" s="7"/>
      <c r="AK105" s="7">
        <f>VLOOKUP(D105,'[1]Tổng hợp SH'!$D$7:$M$361,10,0)</f>
        <v>1</v>
      </c>
      <c r="AL105" s="7">
        <v>99</v>
      </c>
    </row>
    <row r="106" spans="1:38" ht="67.5" x14ac:dyDescent="0.25">
      <c r="A106" s="22" t="s">
        <v>37</v>
      </c>
      <c r="B106" s="22">
        <f t="shared" si="6"/>
        <v>100</v>
      </c>
      <c r="C106" s="23">
        <v>100</v>
      </c>
      <c r="D106" s="24" t="s">
        <v>443</v>
      </c>
      <c r="E106" s="25" t="s">
        <v>444</v>
      </c>
      <c r="F106" s="36" t="s">
        <v>445</v>
      </c>
      <c r="G106" s="42" t="s">
        <v>333</v>
      </c>
      <c r="H106" s="27" t="s">
        <v>42</v>
      </c>
      <c r="I106" s="128">
        <v>0</v>
      </c>
      <c r="J106" s="41"/>
      <c r="K106" s="128">
        <v>0</v>
      </c>
      <c r="L106" s="130">
        <v>5</v>
      </c>
      <c r="M106" s="29">
        <f t="shared" si="7"/>
        <v>5</v>
      </c>
      <c r="N106" s="41">
        <v>9093000</v>
      </c>
      <c r="O106" s="28">
        <f t="shared" si="8"/>
        <v>45465000</v>
      </c>
      <c r="P106" s="42" t="s">
        <v>446</v>
      </c>
      <c r="Q106" s="30" t="s">
        <v>444</v>
      </c>
      <c r="R106" s="42" t="s">
        <v>335</v>
      </c>
      <c r="S106" s="42" t="s">
        <v>336</v>
      </c>
      <c r="T106" s="44" t="s">
        <v>337</v>
      </c>
      <c r="U106" s="42" t="s">
        <v>338</v>
      </c>
      <c r="V106" s="42" t="s">
        <v>47</v>
      </c>
      <c r="W106" s="25" t="s">
        <v>339</v>
      </c>
      <c r="X106" s="76" t="str">
        <f t="shared" si="9"/>
        <v>IB2400575073; QĐTT số: KQ2400575073_2504221623; 22/4/2025; Trung tâm Tim mạch; 365 ngày</v>
      </c>
      <c r="Y106" s="45"/>
      <c r="Z106" s="25" t="s">
        <v>299</v>
      </c>
      <c r="AA106" s="87" t="s">
        <v>272</v>
      </c>
      <c r="AB106" s="26" t="s">
        <v>339</v>
      </c>
      <c r="AC106" s="139"/>
      <c r="AD106" s="136" t="e">
        <f t="shared" si="10"/>
        <v>#DIV/0!</v>
      </c>
      <c r="AE106" s="137">
        <f t="shared" si="11"/>
        <v>45465000</v>
      </c>
      <c r="AF106" s="7"/>
      <c r="AG106" s="7"/>
      <c r="AH106" s="138"/>
      <c r="AI106" s="7"/>
      <c r="AJ106" s="7"/>
      <c r="AK106" s="7">
        <f>VLOOKUP(D106,'[1]Tổng hợp SH'!$D$7:$M$361,10,0)</f>
        <v>5</v>
      </c>
      <c r="AL106" s="7">
        <v>100</v>
      </c>
    </row>
    <row r="107" spans="1:38" ht="67.5" x14ac:dyDescent="0.25">
      <c r="A107" s="22" t="s">
        <v>37</v>
      </c>
      <c r="B107" s="22">
        <f t="shared" si="6"/>
        <v>101</v>
      </c>
      <c r="C107" s="23">
        <v>101</v>
      </c>
      <c r="D107" s="24" t="s">
        <v>447</v>
      </c>
      <c r="E107" s="25" t="s">
        <v>448</v>
      </c>
      <c r="F107" s="36" t="s">
        <v>449</v>
      </c>
      <c r="G107" s="42" t="s">
        <v>333</v>
      </c>
      <c r="H107" s="27" t="s">
        <v>42</v>
      </c>
      <c r="I107" s="128">
        <v>0</v>
      </c>
      <c r="J107" s="41"/>
      <c r="K107" s="128">
        <v>0</v>
      </c>
      <c r="L107" s="130">
        <v>5</v>
      </c>
      <c r="M107" s="29">
        <f t="shared" si="7"/>
        <v>5</v>
      </c>
      <c r="N107" s="41">
        <v>6058500</v>
      </c>
      <c r="O107" s="28">
        <f t="shared" si="8"/>
        <v>30292500</v>
      </c>
      <c r="P107" s="42" t="s">
        <v>450</v>
      </c>
      <c r="Q107" s="30" t="s">
        <v>448</v>
      </c>
      <c r="R107" s="42" t="s">
        <v>335</v>
      </c>
      <c r="S107" s="42" t="s">
        <v>336</v>
      </c>
      <c r="T107" s="44" t="s">
        <v>337</v>
      </c>
      <c r="U107" s="42" t="s">
        <v>338</v>
      </c>
      <c r="V107" s="42" t="s">
        <v>47</v>
      </c>
      <c r="W107" s="25" t="s">
        <v>339</v>
      </c>
      <c r="X107" s="76" t="str">
        <f t="shared" si="9"/>
        <v>IB2400575073; QĐTT số: KQ2400575073_2504221623; 22/4/2025; Trung tâm Tim mạch; 365 ngày</v>
      </c>
      <c r="Y107" s="45"/>
      <c r="Z107" s="25" t="s">
        <v>299</v>
      </c>
      <c r="AA107" s="87" t="s">
        <v>272</v>
      </c>
      <c r="AB107" s="26" t="s">
        <v>339</v>
      </c>
      <c r="AC107" s="139"/>
      <c r="AD107" s="136" t="e">
        <f t="shared" si="10"/>
        <v>#DIV/0!</v>
      </c>
      <c r="AE107" s="137">
        <f t="shared" si="11"/>
        <v>30292500</v>
      </c>
      <c r="AF107" s="7"/>
      <c r="AG107" s="7"/>
      <c r="AH107" s="138"/>
      <c r="AI107" s="7"/>
      <c r="AJ107" s="7"/>
      <c r="AK107" s="7">
        <f>VLOOKUP(D107,'[1]Tổng hợp SH'!$D$7:$M$361,10,0)</f>
        <v>5</v>
      </c>
      <c r="AL107" s="7">
        <v>101</v>
      </c>
    </row>
    <row r="108" spans="1:38" ht="67.5" x14ac:dyDescent="0.25">
      <c r="A108" s="22" t="s">
        <v>37</v>
      </c>
      <c r="B108" s="22">
        <f t="shared" si="6"/>
        <v>102</v>
      </c>
      <c r="C108" s="23">
        <v>102</v>
      </c>
      <c r="D108" s="24" t="s">
        <v>451</v>
      </c>
      <c r="E108" s="25" t="s">
        <v>452</v>
      </c>
      <c r="F108" s="36" t="s">
        <v>453</v>
      </c>
      <c r="G108" s="42" t="s">
        <v>362</v>
      </c>
      <c r="H108" s="27" t="s">
        <v>42</v>
      </c>
      <c r="I108" s="128">
        <v>0</v>
      </c>
      <c r="J108" s="41"/>
      <c r="K108" s="128">
        <v>0</v>
      </c>
      <c r="L108" s="130">
        <v>5</v>
      </c>
      <c r="M108" s="29">
        <f t="shared" si="7"/>
        <v>5</v>
      </c>
      <c r="N108" s="41">
        <v>6424950</v>
      </c>
      <c r="O108" s="28">
        <f t="shared" si="8"/>
        <v>32124750</v>
      </c>
      <c r="P108" s="42" t="s">
        <v>454</v>
      </c>
      <c r="Q108" s="30" t="s">
        <v>452</v>
      </c>
      <c r="R108" s="42" t="s">
        <v>422</v>
      </c>
      <c r="S108" s="42" t="s">
        <v>423</v>
      </c>
      <c r="T108" s="44" t="s">
        <v>424</v>
      </c>
      <c r="U108" s="42" t="s">
        <v>425</v>
      </c>
      <c r="V108" s="42" t="s">
        <v>319</v>
      </c>
      <c r="W108" s="49" t="s">
        <v>426</v>
      </c>
      <c r="X108" s="76" t="str">
        <f t="shared" si="9"/>
        <v>IB2400387850; QĐTT số: 1397/QĐ-BVĐHYHP; 05/11/2024; Bệnh viện Đại học Y Hải Phòng; 24 tháng</v>
      </c>
      <c r="Y108" s="45"/>
      <c r="Z108" s="25" t="s">
        <v>299</v>
      </c>
      <c r="AA108" s="87" t="s">
        <v>272</v>
      </c>
      <c r="AB108" s="26" t="s">
        <v>426</v>
      </c>
      <c r="AC108" s="139"/>
      <c r="AD108" s="136" t="e">
        <f t="shared" si="10"/>
        <v>#DIV/0!</v>
      </c>
      <c r="AE108" s="137">
        <f t="shared" si="11"/>
        <v>32124750</v>
      </c>
      <c r="AF108" s="7"/>
      <c r="AG108" s="7"/>
      <c r="AH108" s="138"/>
      <c r="AI108" s="7"/>
      <c r="AJ108" s="7"/>
      <c r="AK108" s="7">
        <f>VLOOKUP(D108,'[1]Tổng hợp SH'!$D$7:$M$361,10,0)</f>
        <v>5</v>
      </c>
      <c r="AL108" s="7">
        <v>102</v>
      </c>
    </row>
    <row r="109" spans="1:38" ht="67.5" x14ac:dyDescent="0.25">
      <c r="A109" s="22" t="s">
        <v>37</v>
      </c>
      <c r="B109" s="22">
        <f t="shared" si="6"/>
        <v>103</v>
      </c>
      <c r="C109" s="23">
        <v>103</v>
      </c>
      <c r="D109" s="24" t="s">
        <v>455</v>
      </c>
      <c r="E109" s="25" t="s">
        <v>456</v>
      </c>
      <c r="F109" s="36" t="s">
        <v>457</v>
      </c>
      <c r="G109" s="42" t="s">
        <v>362</v>
      </c>
      <c r="H109" s="27" t="s">
        <v>42</v>
      </c>
      <c r="I109" s="128">
        <v>0</v>
      </c>
      <c r="J109" s="41"/>
      <c r="K109" s="128">
        <v>0</v>
      </c>
      <c r="L109" s="130">
        <v>1</v>
      </c>
      <c r="M109" s="29">
        <f t="shared" si="7"/>
        <v>1</v>
      </c>
      <c r="N109" s="41">
        <v>16491000</v>
      </c>
      <c r="O109" s="28">
        <f t="shared" si="8"/>
        <v>16491000</v>
      </c>
      <c r="P109" s="42"/>
      <c r="Q109" s="30" t="s">
        <v>456</v>
      </c>
      <c r="R109" s="42"/>
      <c r="S109" s="42"/>
      <c r="T109" s="44"/>
      <c r="U109" s="42"/>
      <c r="V109" s="42"/>
      <c r="W109" s="49" t="s">
        <v>298</v>
      </c>
      <c r="X109" s="76" t="s">
        <v>414</v>
      </c>
      <c r="Y109" s="45"/>
      <c r="Z109" s="25" t="s">
        <v>299</v>
      </c>
      <c r="AA109" s="87" t="s">
        <v>272</v>
      </c>
      <c r="AB109" s="26" t="s">
        <v>298</v>
      </c>
      <c r="AC109" s="139"/>
      <c r="AD109" s="136" t="e">
        <f t="shared" si="10"/>
        <v>#DIV/0!</v>
      </c>
      <c r="AE109" s="137">
        <f t="shared" si="11"/>
        <v>16491000</v>
      </c>
      <c r="AF109" s="7"/>
      <c r="AG109" s="7"/>
      <c r="AH109" s="138"/>
      <c r="AI109" s="7"/>
      <c r="AJ109" s="7"/>
      <c r="AK109" s="7">
        <f>VLOOKUP(D109,'[1]Tổng hợp SH'!$D$7:$M$361,10,0)</f>
        <v>1</v>
      </c>
      <c r="AL109" s="7">
        <v>103</v>
      </c>
    </row>
    <row r="110" spans="1:38" ht="67.5" x14ac:dyDescent="0.25">
      <c r="A110" s="22" t="s">
        <v>37</v>
      </c>
      <c r="B110" s="22">
        <f t="shared" si="6"/>
        <v>104</v>
      </c>
      <c r="C110" s="23">
        <v>104</v>
      </c>
      <c r="D110" s="24" t="s">
        <v>458</v>
      </c>
      <c r="E110" s="25" t="s">
        <v>459</v>
      </c>
      <c r="F110" s="36" t="s">
        <v>460</v>
      </c>
      <c r="G110" s="42" t="s">
        <v>362</v>
      </c>
      <c r="H110" s="27" t="s">
        <v>42</v>
      </c>
      <c r="I110" s="128">
        <v>0</v>
      </c>
      <c r="J110" s="41"/>
      <c r="K110" s="128">
        <v>0</v>
      </c>
      <c r="L110" s="130">
        <v>1</v>
      </c>
      <c r="M110" s="29">
        <f t="shared" si="7"/>
        <v>1</v>
      </c>
      <c r="N110" s="152">
        <v>12358500</v>
      </c>
      <c r="O110" s="28">
        <f t="shared" si="8"/>
        <v>12358500</v>
      </c>
      <c r="P110" s="42" t="s">
        <v>461</v>
      </c>
      <c r="Q110" s="30" t="s">
        <v>459</v>
      </c>
      <c r="R110" s="42" t="s">
        <v>315</v>
      </c>
      <c r="S110" s="42" t="s">
        <v>316</v>
      </c>
      <c r="T110" s="44" t="s">
        <v>317</v>
      </c>
      <c r="U110" s="42" t="s">
        <v>318</v>
      </c>
      <c r="V110" s="42" t="s">
        <v>319</v>
      </c>
      <c r="W110" s="49" t="s">
        <v>320</v>
      </c>
      <c r="X110" s="76" t="str">
        <f t="shared" si="9"/>
        <v>IB2400261543; QĐTT số: 3233/QĐ-BVNTW; 26/9/2024; Bệnh viện Nhi Trung ương; 24 tháng</v>
      </c>
      <c r="Y110" s="45"/>
      <c r="Z110" s="25" t="s">
        <v>299</v>
      </c>
      <c r="AA110" s="87" t="s">
        <v>272</v>
      </c>
      <c r="AB110" s="26" t="s">
        <v>320</v>
      </c>
      <c r="AC110" s="139"/>
      <c r="AD110" s="136" t="e">
        <f t="shared" si="10"/>
        <v>#DIV/0!</v>
      </c>
      <c r="AE110" s="137">
        <f t="shared" si="11"/>
        <v>12358500</v>
      </c>
      <c r="AF110" s="7"/>
      <c r="AG110" s="7"/>
      <c r="AH110" s="138"/>
      <c r="AI110" s="7"/>
      <c r="AJ110" s="7"/>
      <c r="AK110" s="7">
        <f>VLOOKUP(D110,'[1]Tổng hợp SH'!$D$7:$M$361,10,0)</f>
        <v>1</v>
      </c>
      <c r="AL110" s="7">
        <v>104</v>
      </c>
    </row>
    <row r="111" spans="1:38" ht="67.5" x14ac:dyDescent="0.25">
      <c r="A111" s="22" t="s">
        <v>37</v>
      </c>
      <c r="B111" s="22">
        <f t="shared" si="6"/>
        <v>105</v>
      </c>
      <c r="C111" s="23">
        <v>105</v>
      </c>
      <c r="D111" s="24" t="s">
        <v>462</v>
      </c>
      <c r="E111" s="25" t="s">
        <v>463</v>
      </c>
      <c r="F111" s="36" t="s">
        <v>464</v>
      </c>
      <c r="G111" s="42" t="s">
        <v>362</v>
      </c>
      <c r="H111" s="27" t="s">
        <v>42</v>
      </c>
      <c r="I111" s="128">
        <v>0</v>
      </c>
      <c r="J111" s="41"/>
      <c r="K111" s="128">
        <v>0</v>
      </c>
      <c r="L111" s="130">
        <v>2</v>
      </c>
      <c r="M111" s="29">
        <f t="shared" si="7"/>
        <v>2</v>
      </c>
      <c r="N111" s="41">
        <v>13179915</v>
      </c>
      <c r="O111" s="28">
        <f t="shared" si="8"/>
        <v>26359830</v>
      </c>
      <c r="P111" s="42" t="s">
        <v>462</v>
      </c>
      <c r="Q111" s="30" t="s">
        <v>463</v>
      </c>
      <c r="R111" s="42" t="s">
        <v>465</v>
      </c>
      <c r="S111" s="42" t="s">
        <v>466</v>
      </c>
      <c r="T111" s="44" t="s">
        <v>467</v>
      </c>
      <c r="U111" s="42" t="s">
        <v>468</v>
      </c>
      <c r="V111" s="42" t="s">
        <v>354</v>
      </c>
      <c r="W111" s="49" t="s">
        <v>469</v>
      </c>
      <c r="X111" s="76" t="str">
        <f t="shared" si="9"/>
        <v>IB2400543055; QĐTT số: KQ2400543055_2502271329; 27/2/2025; Bệnh viện Nội tiết Trung ương; 12 tháng</v>
      </c>
      <c r="Y111" s="45"/>
      <c r="Z111" s="25" t="s">
        <v>299</v>
      </c>
      <c r="AA111" s="87" t="s">
        <v>272</v>
      </c>
      <c r="AB111" s="26" t="s">
        <v>298</v>
      </c>
      <c r="AC111" s="139"/>
      <c r="AD111" s="136" t="e">
        <f t="shared" si="10"/>
        <v>#DIV/0!</v>
      </c>
      <c r="AE111" s="137">
        <f t="shared" si="11"/>
        <v>26359830</v>
      </c>
      <c r="AF111" s="7"/>
      <c r="AG111" s="7"/>
      <c r="AH111" s="138"/>
      <c r="AI111" s="7"/>
      <c r="AJ111" s="7"/>
      <c r="AK111" s="7">
        <f>VLOOKUP(D111,'[1]Tổng hợp SH'!$D$7:$M$361,10,0)</f>
        <v>2</v>
      </c>
      <c r="AL111" s="7">
        <v>105</v>
      </c>
    </row>
    <row r="112" spans="1:38" ht="67.5" x14ac:dyDescent="0.25">
      <c r="A112" s="22" t="s">
        <v>37</v>
      </c>
      <c r="B112" s="22">
        <f t="shared" si="6"/>
        <v>106</v>
      </c>
      <c r="C112" s="23">
        <v>106</v>
      </c>
      <c r="D112" s="24" t="s">
        <v>470</v>
      </c>
      <c r="E112" s="25" t="s">
        <v>471</v>
      </c>
      <c r="F112" s="24" t="s">
        <v>472</v>
      </c>
      <c r="G112" s="42" t="s">
        <v>297</v>
      </c>
      <c r="H112" s="27" t="s">
        <v>42</v>
      </c>
      <c r="I112" s="128">
        <v>0</v>
      </c>
      <c r="J112" s="41"/>
      <c r="K112" s="128">
        <v>0</v>
      </c>
      <c r="L112" s="130">
        <v>1</v>
      </c>
      <c r="M112" s="29">
        <f t="shared" si="7"/>
        <v>1</v>
      </c>
      <c r="N112" s="41">
        <v>13767138</v>
      </c>
      <c r="O112" s="28">
        <f t="shared" si="8"/>
        <v>13767138</v>
      </c>
      <c r="P112" s="42" t="s">
        <v>470</v>
      </c>
      <c r="Q112" s="30" t="s">
        <v>471</v>
      </c>
      <c r="R112" s="42"/>
      <c r="S112" s="42"/>
      <c r="T112" s="44"/>
      <c r="U112" s="42"/>
      <c r="V112" s="42"/>
      <c r="W112" s="25" t="s">
        <v>298</v>
      </c>
      <c r="X112" s="76" t="s">
        <v>363</v>
      </c>
      <c r="Y112" s="45"/>
      <c r="Z112" s="25" t="s">
        <v>299</v>
      </c>
      <c r="AA112" s="87" t="s">
        <v>272</v>
      </c>
      <c r="AB112" s="26" t="s">
        <v>298</v>
      </c>
      <c r="AC112" s="139"/>
      <c r="AD112" s="136" t="e">
        <f t="shared" si="10"/>
        <v>#DIV/0!</v>
      </c>
      <c r="AE112" s="137">
        <f t="shared" si="11"/>
        <v>13767138</v>
      </c>
      <c r="AF112" s="7"/>
      <c r="AG112" s="7"/>
      <c r="AH112" s="138"/>
      <c r="AI112" s="7"/>
      <c r="AJ112" s="7"/>
      <c r="AK112" s="7">
        <f>VLOOKUP(D112,'[1]Tổng hợp SH'!$D$7:$M$361,10,0)</f>
        <v>1</v>
      </c>
      <c r="AL112" s="7">
        <v>106</v>
      </c>
    </row>
    <row r="113" spans="1:38" ht="67.5" x14ac:dyDescent="0.25">
      <c r="A113" s="22" t="s">
        <v>37</v>
      </c>
      <c r="B113" s="22">
        <f t="shared" si="6"/>
        <v>109</v>
      </c>
      <c r="C113" s="23">
        <v>107</v>
      </c>
      <c r="D113" s="24" t="s">
        <v>473</v>
      </c>
      <c r="E113" s="25" t="s">
        <v>474</v>
      </c>
      <c r="F113" s="24" t="s">
        <v>475</v>
      </c>
      <c r="G113" s="42" t="s">
        <v>297</v>
      </c>
      <c r="H113" s="27" t="s">
        <v>42</v>
      </c>
      <c r="I113" s="128">
        <v>0</v>
      </c>
      <c r="J113" s="41"/>
      <c r="K113" s="128">
        <v>0</v>
      </c>
      <c r="L113" s="130">
        <v>1</v>
      </c>
      <c r="M113" s="29">
        <f t="shared" si="7"/>
        <v>1</v>
      </c>
      <c r="N113" s="41">
        <v>13767138</v>
      </c>
      <c r="O113" s="28">
        <f t="shared" si="8"/>
        <v>13767138</v>
      </c>
      <c r="P113" s="42" t="s">
        <v>473</v>
      </c>
      <c r="Q113" s="30" t="s">
        <v>474</v>
      </c>
      <c r="R113" s="42"/>
      <c r="S113" s="42"/>
      <c r="T113" s="44"/>
      <c r="U113" s="42"/>
      <c r="V113" s="42"/>
      <c r="W113" s="25" t="s">
        <v>298</v>
      </c>
      <c r="X113" s="76" t="s">
        <v>363</v>
      </c>
      <c r="Y113" s="45"/>
      <c r="Z113" s="25" t="s">
        <v>299</v>
      </c>
      <c r="AA113" s="87" t="s">
        <v>272</v>
      </c>
      <c r="AB113" s="26" t="s">
        <v>298</v>
      </c>
      <c r="AC113" s="139"/>
      <c r="AD113" s="136" t="e">
        <f t="shared" si="10"/>
        <v>#DIV/0!</v>
      </c>
      <c r="AE113" s="137">
        <f t="shared" si="11"/>
        <v>13767138</v>
      </c>
      <c r="AF113" s="7"/>
      <c r="AG113" s="7"/>
      <c r="AH113" s="138"/>
      <c r="AI113" s="7"/>
      <c r="AJ113" s="7"/>
      <c r="AK113" s="7">
        <f>VLOOKUP(D113,'[1]Tổng hợp SH'!$D$7:$M$361,10,0)</f>
        <v>1</v>
      </c>
      <c r="AL113" s="7">
        <v>109</v>
      </c>
    </row>
    <row r="114" spans="1:38" ht="67.5" x14ac:dyDescent="0.25">
      <c r="A114" s="22" t="s">
        <v>37</v>
      </c>
      <c r="B114" s="22">
        <f t="shared" si="6"/>
        <v>110</v>
      </c>
      <c r="C114" s="23">
        <v>108</v>
      </c>
      <c r="D114" s="24" t="s">
        <v>476</v>
      </c>
      <c r="E114" s="25" t="s">
        <v>477</v>
      </c>
      <c r="F114" s="24" t="s">
        <v>478</v>
      </c>
      <c r="G114" s="42" t="s">
        <v>297</v>
      </c>
      <c r="H114" s="27" t="s">
        <v>42</v>
      </c>
      <c r="I114" s="128">
        <v>0</v>
      </c>
      <c r="J114" s="41"/>
      <c r="K114" s="128">
        <v>0</v>
      </c>
      <c r="L114" s="130">
        <v>1</v>
      </c>
      <c r="M114" s="29">
        <f t="shared" si="7"/>
        <v>1</v>
      </c>
      <c r="N114" s="41">
        <v>13767138</v>
      </c>
      <c r="O114" s="28">
        <f t="shared" si="8"/>
        <v>13767138</v>
      </c>
      <c r="P114" s="42" t="s">
        <v>476</v>
      </c>
      <c r="Q114" s="30" t="s">
        <v>477</v>
      </c>
      <c r="R114" s="42"/>
      <c r="S114" s="42"/>
      <c r="T114" s="44"/>
      <c r="U114" s="42"/>
      <c r="V114" s="42"/>
      <c r="W114" s="25" t="s">
        <v>298</v>
      </c>
      <c r="X114" s="76" t="s">
        <v>363</v>
      </c>
      <c r="Y114" s="45"/>
      <c r="Z114" s="25" t="s">
        <v>299</v>
      </c>
      <c r="AA114" s="87" t="s">
        <v>272</v>
      </c>
      <c r="AB114" s="26" t="s">
        <v>298</v>
      </c>
      <c r="AC114" s="139"/>
      <c r="AD114" s="136" t="e">
        <f t="shared" si="10"/>
        <v>#DIV/0!</v>
      </c>
      <c r="AE114" s="137">
        <f t="shared" si="11"/>
        <v>13767138</v>
      </c>
      <c r="AF114" s="7"/>
      <c r="AG114" s="7"/>
      <c r="AH114" s="138"/>
      <c r="AI114" s="7"/>
      <c r="AJ114" s="7"/>
      <c r="AK114" s="7">
        <f>VLOOKUP(D114,'[1]Tổng hợp SH'!$D$7:$M$361,10,0)</f>
        <v>1</v>
      </c>
      <c r="AL114" s="7">
        <v>110</v>
      </c>
    </row>
    <row r="115" spans="1:38" ht="67.5" x14ac:dyDescent="0.25">
      <c r="A115" s="22" t="s">
        <v>37</v>
      </c>
      <c r="B115" s="22">
        <f t="shared" si="6"/>
        <v>111</v>
      </c>
      <c r="C115" s="23">
        <v>109</v>
      </c>
      <c r="D115" s="24" t="s">
        <v>479</v>
      </c>
      <c r="E115" s="25" t="s">
        <v>480</v>
      </c>
      <c r="F115" s="24" t="s">
        <v>481</v>
      </c>
      <c r="G115" s="42" t="s">
        <v>297</v>
      </c>
      <c r="H115" s="27" t="s">
        <v>42</v>
      </c>
      <c r="I115" s="128">
        <v>0</v>
      </c>
      <c r="J115" s="41"/>
      <c r="K115" s="128">
        <v>0</v>
      </c>
      <c r="L115" s="130">
        <v>1</v>
      </c>
      <c r="M115" s="29">
        <f t="shared" si="7"/>
        <v>1</v>
      </c>
      <c r="N115" s="41">
        <v>13767138</v>
      </c>
      <c r="O115" s="28">
        <f t="shared" si="8"/>
        <v>13767138</v>
      </c>
      <c r="P115" s="42" t="s">
        <v>479</v>
      </c>
      <c r="Q115" s="30" t="s">
        <v>480</v>
      </c>
      <c r="R115" s="42"/>
      <c r="S115" s="42"/>
      <c r="T115" s="44"/>
      <c r="U115" s="42"/>
      <c r="V115" s="42"/>
      <c r="W115" s="25" t="s">
        <v>298</v>
      </c>
      <c r="X115" s="76" t="s">
        <v>363</v>
      </c>
      <c r="Y115" s="45"/>
      <c r="Z115" s="25" t="s">
        <v>299</v>
      </c>
      <c r="AA115" s="87" t="s">
        <v>272</v>
      </c>
      <c r="AB115" s="26" t="s">
        <v>298</v>
      </c>
      <c r="AC115" s="139"/>
      <c r="AD115" s="136" t="e">
        <f t="shared" si="10"/>
        <v>#DIV/0!</v>
      </c>
      <c r="AE115" s="137">
        <f t="shared" si="11"/>
        <v>13767138</v>
      </c>
      <c r="AF115" s="7"/>
      <c r="AG115" s="7"/>
      <c r="AH115" s="138"/>
      <c r="AI115" s="7"/>
      <c r="AJ115" s="7"/>
      <c r="AK115" s="7">
        <f>VLOOKUP(D115,'[1]Tổng hợp SH'!$D$7:$M$361,10,0)</f>
        <v>1</v>
      </c>
      <c r="AL115" s="7">
        <v>111</v>
      </c>
    </row>
    <row r="116" spans="1:38" ht="33.75" x14ac:dyDescent="0.25">
      <c r="A116" s="22" t="s">
        <v>37</v>
      </c>
      <c r="B116" s="22">
        <f t="shared" si="6"/>
        <v>112</v>
      </c>
      <c r="C116" s="23">
        <v>110</v>
      </c>
      <c r="D116" s="24" t="s">
        <v>482</v>
      </c>
      <c r="E116" s="25" t="s">
        <v>483</v>
      </c>
      <c r="F116" s="24" t="s">
        <v>484</v>
      </c>
      <c r="G116" s="26" t="s">
        <v>485</v>
      </c>
      <c r="H116" s="27" t="s">
        <v>42</v>
      </c>
      <c r="I116" s="127">
        <v>7</v>
      </c>
      <c r="J116" s="41"/>
      <c r="K116" s="130">
        <v>7</v>
      </c>
      <c r="L116" s="130">
        <v>50</v>
      </c>
      <c r="M116" s="29">
        <f t="shared" si="7"/>
        <v>50</v>
      </c>
      <c r="N116" s="28">
        <v>2968350</v>
      </c>
      <c r="O116" s="28">
        <f t="shared" si="8"/>
        <v>148417500</v>
      </c>
      <c r="P116" s="42"/>
      <c r="Q116" s="30" t="s">
        <v>483</v>
      </c>
      <c r="R116" s="26" t="s">
        <v>43</v>
      </c>
      <c r="S116" s="26" t="s">
        <v>44</v>
      </c>
      <c r="T116" s="31" t="s">
        <v>45</v>
      </c>
      <c r="U116" s="26" t="s">
        <v>46</v>
      </c>
      <c r="V116" s="26" t="s">
        <v>47</v>
      </c>
      <c r="W116" s="25" t="s">
        <v>298</v>
      </c>
      <c r="X116" s="76" t="str">
        <f t="shared" si="9"/>
        <v>IB2400465997; QĐTT số: 743/QĐ-BVQY103; 28/02/2025; Bệnh viện Quân y 103; 365 ngày</v>
      </c>
      <c r="Y116" s="43"/>
      <c r="Z116" s="25" t="s">
        <v>299</v>
      </c>
      <c r="AA116" s="87" t="s">
        <v>272</v>
      </c>
      <c r="AB116" s="26" t="s">
        <v>298</v>
      </c>
      <c r="AC116" s="135">
        <v>2968350</v>
      </c>
      <c r="AD116" s="136">
        <f t="shared" si="10"/>
        <v>0</v>
      </c>
      <c r="AE116" s="137">
        <f t="shared" si="11"/>
        <v>0</v>
      </c>
      <c r="AF116" s="7" t="s">
        <v>42</v>
      </c>
      <c r="AG116" s="7">
        <v>7</v>
      </c>
      <c r="AH116" s="138">
        <v>2968350</v>
      </c>
      <c r="AI116" s="7" t="s">
        <v>298</v>
      </c>
      <c r="AJ116" s="68" t="s">
        <v>485</v>
      </c>
      <c r="AK116" s="7">
        <f>VLOOKUP(D116,'[1]Tổng hợp SH'!$D$7:$M$361,10,0)</f>
        <v>50</v>
      </c>
      <c r="AL116" s="7">
        <v>112</v>
      </c>
    </row>
    <row r="117" spans="1:38" ht="33.75" x14ac:dyDescent="0.25">
      <c r="A117" s="22" t="s">
        <v>37</v>
      </c>
      <c r="B117" s="22">
        <f t="shared" si="6"/>
        <v>113</v>
      </c>
      <c r="C117" s="23">
        <v>111</v>
      </c>
      <c r="D117" s="24" t="s">
        <v>486</v>
      </c>
      <c r="E117" s="25" t="s">
        <v>487</v>
      </c>
      <c r="F117" s="36" t="s">
        <v>488</v>
      </c>
      <c r="G117" s="26" t="s">
        <v>489</v>
      </c>
      <c r="H117" s="27" t="s">
        <v>490</v>
      </c>
      <c r="I117" s="127">
        <v>7</v>
      </c>
      <c r="J117" s="41"/>
      <c r="K117" s="130">
        <v>7</v>
      </c>
      <c r="L117" s="130">
        <v>50</v>
      </c>
      <c r="M117" s="29">
        <f t="shared" si="7"/>
        <v>50</v>
      </c>
      <c r="N117" s="28">
        <v>1192800</v>
      </c>
      <c r="O117" s="28">
        <f t="shared" si="8"/>
        <v>59640000</v>
      </c>
      <c r="P117" s="42"/>
      <c r="Q117" s="30" t="s">
        <v>487</v>
      </c>
      <c r="R117" s="26" t="s">
        <v>43</v>
      </c>
      <c r="S117" s="26" t="s">
        <v>44</v>
      </c>
      <c r="T117" s="31" t="s">
        <v>45</v>
      </c>
      <c r="U117" s="26" t="s">
        <v>46</v>
      </c>
      <c r="V117" s="26" t="s">
        <v>47</v>
      </c>
      <c r="W117" s="25" t="s">
        <v>298</v>
      </c>
      <c r="X117" s="76" t="str">
        <f t="shared" si="9"/>
        <v>IB2400465997; QĐTT số: 743/QĐ-BVQY103; 28/02/2025; Bệnh viện Quân y 103; 365 ngày</v>
      </c>
      <c r="Y117" s="43"/>
      <c r="Z117" s="25" t="s">
        <v>299</v>
      </c>
      <c r="AA117" s="87" t="s">
        <v>272</v>
      </c>
      <c r="AB117" s="26" t="s">
        <v>298</v>
      </c>
      <c r="AC117" s="135">
        <v>1192800</v>
      </c>
      <c r="AD117" s="136">
        <f t="shared" si="10"/>
        <v>0</v>
      </c>
      <c r="AE117" s="137">
        <f t="shared" si="11"/>
        <v>0</v>
      </c>
      <c r="AF117" s="7" t="s">
        <v>490</v>
      </c>
      <c r="AG117" s="7">
        <v>7</v>
      </c>
      <c r="AH117" s="138">
        <v>1192800</v>
      </c>
      <c r="AI117" s="7" t="s">
        <v>298</v>
      </c>
      <c r="AJ117" s="68" t="s">
        <v>489</v>
      </c>
      <c r="AK117" s="7">
        <f>VLOOKUP(D117,'[1]Tổng hợp SH'!$D$7:$M$361,10,0)</f>
        <v>50</v>
      </c>
      <c r="AL117" s="7">
        <v>113</v>
      </c>
    </row>
    <row r="118" spans="1:38" ht="33.75" x14ac:dyDescent="0.25">
      <c r="A118" s="22" t="s">
        <v>37</v>
      </c>
      <c r="B118" s="22">
        <f t="shared" si="6"/>
        <v>114</v>
      </c>
      <c r="C118" s="23">
        <v>112</v>
      </c>
      <c r="D118" s="24" t="s">
        <v>491</v>
      </c>
      <c r="E118" s="25" t="s">
        <v>492</v>
      </c>
      <c r="F118" s="36" t="s">
        <v>493</v>
      </c>
      <c r="G118" s="42" t="s">
        <v>494</v>
      </c>
      <c r="H118" s="27" t="s">
        <v>42</v>
      </c>
      <c r="I118" s="128">
        <v>0</v>
      </c>
      <c r="J118" s="41"/>
      <c r="K118" s="128">
        <v>0</v>
      </c>
      <c r="L118" s="130">
        <v>50</v>
      </c>
      <c r="M118" s="29">
        <f t="shared" si="7"/>
        <v>50</v>
      </c>
      <c r="N118" s="152">
        <v>2532495</v>
      </c>
      <c r="O118" s="28">
        <f t="shared" si="8"/>
        <v>126624750</v>
      </c>
      <c r="P118" s="42" t="s">
        <v>491</v>
      </c>
      <c r="Q118" s="30" t="s">
        <v>492</v>
      </c>
      <c r="R118" s="42"/>
      <c r="S118" s="42"/>
      <c r="T118" s="44"/>
      <c r="U118" s="42"/>
      <c r="V118" s="42"/>
      <c r="W118" s="25"/>
      <c r="X118" s="76" t="s">
        <v>495</v>
      </c>
      <c r="Y118" s="45"/>
      <c r="Z118" s="25" t="s">
        <v>299</v>
      </c>
      <c r="AA118" s="87" t="s">
        <v>272</v>
      </c>
      <c r="AB118" s="26" t="s">
        <v>496</v>
      </c>
      <c r="AC118" s="139"/>
      <c r="AD118" s="136" t="e">
        <f t="shared" si="10"/>
        <v>#DIV/0!</v>
      </c>
      <c r="AE118" s="137">
        <f t="shared" si="11"/>
        <v>126624750</v>
      </c>
      <c r="AF118" s="7"/>
      <c r="AG118" s="7"/>
      <c r="AH118" s="138"/>
      <c r="AI118" s="7"/>
      <c r="AJ118" s="7"/>
      <c r="AK118" s="7">
        <f>VLOOKUP(D118,'[1]Tổng hợp SH'!$D$7:$M$361,10,0)</f>
        <v>50</v>
      </c>
      <c r="AL118" s="7">
        <v>114</v>
      </c>
    </row>
    <row r="119" spans="1:38" ht="33.75" x14ac:dyDescent="0.25">
      <c r="A119" s="22" t="s">
        <v>37</v>
      </c>
      <c r="B119" s="22">
        <f t="shared" si="6"/>
        <v>115</v>
      </c>
      <c r="C119" s="23">
        <v>113</v>
      </c>
      <c r="D119" s="24" t="s">
        <v>497</v>
      </c>
      <c r="E119" s="25" t="s">
        <v>498</v>
      </c>
      <c r="F119" s="24" t="s">
        <v>499</v>
      </c>
      <c r="G119" s="26" t="s">
        <v>500</v>
      </c>
      <c r="H119" s="27" t="s">
        <v>42</v>
      </c>
      <c r="I119" s="127">
        <v>1</v>
      </c>
      <c r="J119" s="41"/>
      <c r="K119" s="130">
        <v>1</v>
      </c>
      <c r="L119" s="130">
        <v>2</v>
      </c>
      <c r="M119" s="29">
        <f t="shared" si="7"/>
        <v>2</v>
      </c>
      <c r="N119" s="28">
        <v>4059300</v>
      </c>
      <c r="O119" s="28">
        <f t="shared" si="8"/>
        <v>8118600</v>
      </c>
      <c r="P119" s="42"/>
      <c r="Q119" s="30" t="s">
        <v>498</v>
      </c>
      <c r="R119" s="26" t="s">
        <v>43</v>
      </c>
      <c r="S119" s="26" t="s">
        <v>44</v>
      </c>
      <c r="T119" s="31" t="s">
        <v>45</v>
      </c>
      <c r="U119" s="26" t="s">
        <v>46</v>
      </c>
      <c r="V119" s="26" t="s">
        <v>47</v>
      </c>
      <c r="W119" s="25" t="s">
        <v>298</v>
      </c>
      <c r="X119" s="76" t="str">
        <f t="shared" si="9"/>
        <v>IB2400465997; QĐTT số: 743/QĐ-BVQY103; 28/02/2025; Bệnh viện Quân y 103; 365 ngày</v>
      </c>
      <c r="Y119" s="43"/>
      <c r="Z119" s="25" t="s">
        <v>299</v>
      </c>
      <c r="AA119" s="87" t="s">
        <v>272</v>
      </c>
      <c r="AB119" s="26" t="s">
        <v>298</v>
      </c>
      <c r="AC119" s="135">
        <v>4059300</v>
      </c>
      <c r="AD119" s="136">
        <f t="shared" si="10"/>
        <v>0</v>
      </c>
      <c r="AE119" s="137">
        <f t="shared" si="11"/>
        <v>0</v>
      </c>
      <c r="AF119" s="7" t="s">
        <v>42</v>
      </c>
      <c r="AG119" s="7">
        <v>1</v>
      </c>
      <c r="AH119" s="138">
        <v>4059300</v>
      </c>
      <c r="AI119" s="7" t="s">
        <v>298</v>
      </c>
      <c r="AJ119" s="68" t="s">
        <v>500</v>
      </c>
      <c r="AK119" s="7">
        <f>VLOOKUP(D119,'[1]Tổng hợp SH'!$D$7:$M$361,10,0)</f>
        <v>2</v>
      </c>
      <c r="AL119" s="7">
        <v>115</v>
      </c>
    </row>
    <row r="120" spans="1:38" ht="33.75" x14ac:dyDescent="0.25">
      <c r="A120" s="22" t="s">
        <v>37</v>
      </c>
      <c r="B120" s="22">
        <f t="shared" si="6"/>
        <v>116</v>
      </c>
      <c r="C120" s="23">
        <v>114</v>
      </c>
      <c r="D120" s="24" t="s">
        <v>501</v>
      </c>
      <c r="E120" s="25" t="s">
        <v>502</v>
      </c>
      <c r="F120" s="24" t="s">
        <v>503</v>
      </c>
      <c r="G120" s="26" t="s">
        <v>504</v>
      </c>
      <c r="H120" s="27" t="s">
        <v>42</v>
      </c>
      <c r="I120" s="127">
        <v>2</v>
      </c>
      <c r="J120" s="41"/>
      <c r="K120" s="130">
        <v>4</v>
      </c>
      <c r="L120" s="130">
        <v>6</v>
      </c>
      <c r="M120" s="29">
        <f t="shared" si="7"/>
        <v>6</v>
      </c>
      <c r="N120" s="28">
        <v>1585500</v>
      </c>
      <c r="O120" s="28">
        <f t="shared" si="8"/>
        <v>9513000</v>
      </c>
      <c r="P120" s="42"/>
      <c r="Q120" s="30" t="s">
        <v>502</v>
      </c>
      <c r="R120" s="26" t="s">
        <v>43</v>
      </c>
      <c r="S120" s="26" t="s">
        <v>44</v>
      </c>
      <c r="T120" s="31" t="s">
        <v>45</v>
      </c>
      <c r="U120" s="26" t="s">
        <v>46</v>
      </c>
      <c r="V120" s="26" t="s">
        <v>47</v>
      </c>
      <c r="W120" s="25" t="s">
        <v>298</v>
      </c>
      <c r="X120" s="76" t="str">
        <f t="shared" si="9"/>
        <v>IB2400465997; QĐTT số: 743/QĐ-BVQY103; 28/02/2025; Bệnh viện Quân y 103; 365 ngày</v>
      </c>
      <c r="Y120" s="43"/>
      <c r="Z120" s="25" t="s">
        <v>299</v>
      </c>
      <c r="AA120" s="87" t="s">
        <v>272</v>
      </c>
      <c r="AB120" s="26" t="s">
        <v>298</v>
      </c>
      <c r="AC120" s="135">
        <v>1585500</v>
      </c>
      <c r="AD120" s="136">
        <f t="shared" si="10"/>
        <v>0</v>
      </c>
      <c r="AE120" s="137">
        <f t="shared" si="11"/>
        <v>0</v>
      </c>
      <c r="AF120" s="7" t="s">
        <v>42</v>
      </c>
      <c r="AG120" s="7">
        <v>4</v>
      </c>
      <c r="AH120" s="138">
        <v>1585500</v>
      </c>
      <c r="AI120" s="7" t="s">
        <v>298</v>
      </c>
      <c r="AJ120" s="68" t="s">
        <v>500</v>
      </c>
      <c r="AK120" s="7">
        <f>VLOOKUP(D120,'[1]Tổng hợp SH'!$D$7:$M$361,10,0)</f>
        <v>6</v>
      </c>
      <c r="AL120" s="7">
        <v>116</v>
      </c>
    </row>
    <row r="121" spans="1:38" ht="101.25" x14ac:dyDescent="0.25">
      <c r="A121" s="22" t="s">
        <v>37</v>
      </c>
      <c r="B121" s="22">
        <f t="shared" si="6"/>
        <v>117</v>
      </c>
      <c r="C121" s="23">
        <v>115</v>
      </c>
      <c r="D121" s="24" t="s">
        <v>505</v>
      </c>
      <c r="E121" s="25" t="s">
        <v>506</v>
      </c>
      <c r="F121" s="24" t="s">
        <v>507</v>
      </c>
      <c r="G121" s="42" t="s">
        <v>508</v>
      </c>
      <c r="H121" s="27" t="s">
        <v>42</v>
      </c>
      <c r="I121" s="128">
        <v>0</v>
      </c>
      <c r="J121" s="41"/>
      <c r="K121" s="130">
        <v>4</v>
      </c>
      <c r="L121" s="130">
        <v>3</v>
      </c>
      <c r="M121" s="29">
        <f t="shared" si="7"/>
        <v>3</v>
      </c>
      <c r="N121" s="41">
        <v>9749985</v>
      </c>
      <c r="O121" s="28">
        <f t="shared" si="8"/>
        <v>29249955</v>
      </c>
      <c r="P121" s="42" t="s">
        <v>509</v>
      </c>
      <c r="Q121" s="30" t="s">
        <v>506</v>
      </c>
      <c r="R121" s="26" t="s">
        <v>43</v>
      </c>
      <c r="S121" s="42" t="s">
        <v>44</v>
      </c>
      <c r="T121" s="44" t="s">
        <v>45</v>
      </c>
      <c r="U121" s="26" t="s">
        <v>46</v>
      </c>
      <c r="V121" s="26" t="s">
        <v>47</v>
      </c>
      <c r="W121" s="25" t="s">
        <v>320</v>
      </c>
      <c r="X121" s="76" t="str">
        <f t="shared" si="9"/>
        <v>IB2400465997; QĐTT số: 743/QĐ-BVQY103; 28/02/2025; Bệnh viện Quân y 103; 365 ngày</v>
      </c>
      <c r="Y121" s="45"/>
      <c r="Z121" s="25" t="s">
        <v>510</v>
      </c>
      <c r="AA121" s="87" t="s">
        <v>272</v>
      </c>
      <c r="AB121" s="26" t="s">
        <v>320</v>
      </c>
      <c r="AC121" s="135">
        <v>9749985</v>
      </c>
      <c r="AD121" s="136">
        <f t="shared" si="10"/>
        <v>0</v>
      </c>
      <c r="AE121" s="137">
        <f t="shared" si="11"/>
        <v>0</v>
      </c>
      <c r="AF121" s="7"/>
      <c r="AG121" s="7"/>
      <c r="AH121" s="138"/>
      <c r="AI121" s="7"/>
      <c r="AJ121" s="7"/>
      <c r="AK121" s="7">
        <f>VLOOKUP(D121,'[1]Tổng hợp SH'!$D$7:$M$361,10,0)</f>
        <v>3</v>
      </c>
      <c r="AL121" s="7">
        <v>117</v>
      </c>
    </row>
    <row r="122" spans="1:38" ht="56.25" x14ac:dyDescent="0.25">
      <c r="A122" s="22" t="s">
        <v>37</v>
      </c>
      <c r="B122" s="22">
        <f t="shared" si="6"/>
        <v>118</v>
      </c>
      <c r="C122" s="23">
        <v>116</v>
      </c>
      <c r="D122" s="24" t="s">
        <v>511</v>
      </c>
      <c r="E122" s="25" t="s">
        <v>512</v>
      </c>
      <c r="F122" s="24" t="s">
        <v>513</v>
      </c>
      <c r="G122" s="42" t="s">
        <v>514</v>
      </c>
      <c r="H122" s="27" t="s">
        <v>42</v>
      </c>
      <c r="I122" s="128">
        <v>0</v>
      </c>
      <c r="J122" s="41"/>
      <c r="K122" s="128">
        <v>0</v>
      </c>
      <c r="L122" s="130">
        <v>1</v>
      </c>
      <c r="M122" s="29">
        <f t="shared" si="7"/>
        <v>1</v>
      </c>
      <c r="N122" s="41">
        <v>2839000</v>
      </c>
      <c r="O122" s="28">
        <f t="shared" si="8"/>
        <v>2839000</v>
      </c>
      <c r="P122" s="42" t="s">
        <v>515</v>
      </c>
      <c r="Q122" s="30" t="s">
        <v>512</v>
      </c>
      <c r="R122" s="42" t="s">
        <v>465</v>
      </c>
      <c r="S122" s="42" t="s">
        <v>516</v>
      </c>
      <c r="T122" s="44" t="s">
        <v>467</v>
      </c>
      <c r="U122" s="42" t="s">
        <v>517</v>
      </c>
      <c r="V122" s="42" t="s">
        <v>354</v>
      </c>
      <c r="W122" s="49" t="s">
        <v>320</v>
      </c>
      <c r="X122" s="76" t="str">
        <f t="shared" si="9"/>
        <v>IB2400543055; QĐTT số: KQ2400543055_250271329; 27/2/2025; Bệnh viện nội tiết Trung ương; 12 tháng</v>
      </c>
      <c r="Y122" s="45"/>
      <c r="Z122" s="25" t="s">
        <v>510</v>
      </c>
      <c r="AA122" s="87" t="s">
        <v>272</v>
      </c>
      <c r="AB122" s="26" t="s">
        <v>320</v>
      </c>
      <c r="AC122" s="139"/>
      <c r="AD122" s="136" t="e">
        <f t="shared" si="10"/>
        <v>#DIV/0!</v>
      </c>
      <c r="AE122" s="137">
        <f t="shared" si="11"/>
        <v>2839000</v>
      </c>
      <c r="AF122" s="7"/>
      <c r="AG122" s="7"/>
      <c r="AH122" s="138"/>
      <c r="AI122" s="7"/>
      <c r="AJ122" s="7"/>
      <c r="AK122" s="7">
        <f>VLOOKUP(D122,'[1]Tổng hợp SH'!$D$7:$M$361,10,0)</f>
        <v>1</v>
      </c>
      <c r="AL122" s="7">
        <v>118</v>
      </c>
    </row>
    <row r="123" spans="1:38" ht="56.25" x14ac:dyDescent="0.25">
      <c r="A123" s="22" t="s">
        <v>37</v>
      </c>
      <c r="B123" s="22">
        <f t="shared" si="6"/>
        <v>119</v>
      </c>
      <c r="C123" s="23">
        <v>117</v>
      </c>
      <c r="D123" s="24" t="s">
        <v>518</v>
      </c>
      <c r="E123" s="25" t="s">
        <v>519</v>
      </c>
      <c r="F123" s="24" t="s">
        <v>520</v>
      </c>
      <c r="G123" s="42" t="s">
        <v>521</v>
      </c>
      <c r="H123" s="27" t="s">
        <v>42</v>
      </c>
      <c r="I123" s="128">
        <v>0</v>
      </c>
      <c r="J123" s="41"/>
      <c r="K123" s="128">
        <v>0</v>
      </c>
      <c r="L123" s="130">
        <v>1</v>
      </c>
      <c r="M123" s="29">
        <f t="shared" si="7"/>
        <v>1</v>
      </c>
      <c r="N123" s="41">
        <v>2155388</v>
      </c>
      <c r="O123" s="28">
        <f t="shared" si="8"/>
        <v>2155388</v>
      </c>
      <c r="P123" s="42" t="s">
        <v>522</v>
      </c>
      <c r="Q123" s="30" t="s">
        <v>519</v>
      </c>
      <c r="R123" s="42" t="s">
        <v>523</v>
      </c>
      <c r="S123" s="42" t="s">
        <v>524</v>
      </c>
      <c r="T123" s="44" t="s">
        <v>525</v>
      </c>
      <c r="U123" s="42" t="s">
        <v>526</v>
      </c>
      <c r="V123" s="42" t="s">
        <v>354</v>
      </c>
      <c r="W123" s="25" t="s">
        <v>527</v>
      </c>
      <c r="X123" s="76" t="str">
        <f t="shared" si="9"/>
        <v>IB2400504871; QĐTT số: 589/QĐ-BVH; 25/3/2025; Bệnh viện đa khoa Trung ương Huế; 12 tháng</v>
      </c>
      <c r="Y123" s="45" t="s">
        <v>528</v>
      </c>
      <c r="Z123" s="25" t="s">
        <v>510</v>
      </c>
      <c r="AA123" s="87" t="s">
        <v>272</v>
      </c>
      <c r="AB123" s="26" t="s">
        <v>527</v>
      </c>
      <c r="AC123" s="139"/>
      <c r="AD123" s="136" t="e">
        <f t="shared" si="10"/>
        <v>#DIV/0!</v>
      </c>
      <c r="AE123" s="137">
        <f t="shared" si="11"/>
        <v>2155388</v>
      </c>
      <c r="AF123" s="7"/>
      <c r="AG123" s="7"/>
      <c r="AH123" s="138"/>
      <c r="AI123" s="7"/>
      <c r="AJ123" s="7"/>
      <c r="AK123" s="7">
        <f>VLOOKUP(D123,'[1]Tổng hợp SH'!$D$7:$M$361,10,0)</f>
        <v>1</v>
      </c>
      <c r="AL123" s="7">
        <v>119</v>
      </c>
    </row>
    <row r="124" spans="1:38" ht="101.25" x14ac:dyDescent="0.25">
      <c r="A124" s="22" t="s">
        <v>37</v>
      </c>
      <c r="B124" s="22">
        <f t="shared" si="6"/>
        <v>120</v>
      </c>
      <c r="C124" s="23">
        <v>118</v>
      </c>
      <c r="D124" s="24" t="s">
        <v>529</v>
      </c>
      <c r="E124" s="25" t="s">
        <v>530</v>
      </c>
      <c r="F124" s="24" t="s">
        <v>531</v>
      </c>
      <c r="G124" s="42"/>
      <c r="H124" s="27" t="s">
        <v>42</v>
      </c>
      <c r="I124" s="128">
        <v>0</v>
      </c>
      <c r="J124" s="41"/>
      <c r="K124" s="128">
        <v>0</v>
      </c>
      <c r="L124" s="130">
        <v>3</v>
      </c>
      <c r="M124" s="29">
        <f t="shared" si="7"/>
        <v>3</v>
      </c>
      <c r="N124" s="41">
        <v>9669000</v>
      </c>
      <c r="O124" s="28">
        <f t="shared" si="8"/>
        <v>29007000</v>
      </c>
      <c r="P124" s="42" t="s">
        <v>532</v>
      </c>
      <c r="Q124" s="30" t="s">
        <v>530</v>
      </c>
      <c r="R124" s="42" t="s">
        <v>465</v>
      </c>
      <c r="S124" s="42" t="s">
        <v>516</v>
      </c>
      <c r="T124" s="44" t="s">
        <v>467</v>
      </c>
      <c r="U124" s="42" t="s">
        <v>517</v>
      </c>
      <c r="V124" s="42" t="s">
        <v>354</v>
      </c>
      <c r="W124" s="25" t="s">
        <v>320</v>
      </c>
      <c r="X124" s="76" t="str">
        <f t="shared" si="9"/>
        <v>IB2400543055; QĐTT số: KQ2400543055_250271329; 27/2/2025; Bệnh viện nội tiết Trung ương; 12 tháng</v>
      </c>
      <c r="Y124" s="45"/>
      <c r="Z124" s="25" t="s">
        <v>510</v>
      </c>
      <c r="AA124" s="87" t="s">
        <v>272</v>
      </c>
      <c r="AB124" s="26" t="s">
        <v>320</v>
      </c>
      <c r="AC124" s="139"/>
      <c r="AD124" s="136" t="e">
        <f t="shared" si="10"/>
        <v>#DIV/0!</v>
      </c>
      <c r="AE124" s="137">
        <f t="shared" si="11"/>
        <v>29007000</v>
      </c>
      <c r="AF124" s="7"/>
      <c r="AG124" s="7"/>
      <c r="AH124" s="138"/>
      <c r="AI124" s="7"/>
      <c r="AJ124" s="7"/>
      <c r="AK124" s="7">
        <f>VLOOKUP(D124,'[1]Tổng hợp SH'!$D$7:$M$361,10,0)</f>
        <v>3</v>
      </c>
      <c r="AL124" s="7">
        <v>120</v>
      </c>
    </row>
    <row r="125" spans="1:38" ht="33.75" x14ac:dyDescent="0.25">
      <c r="A125" s="22" t="s">
        <v>37</v>
      </c>
      <c r="B125" s="22">
        <f t="shared" si="6"/>
        <v>121</v>
      </c>
      <c r="C125" s="23">
        <v>119</v>
      </c>
      <c r="D125" s="24" t="s">
        <v>533</v>
      </c>
      <c r="E125" s="25" t="s">
        <v>534</v>
      </c>
      <c r="F125" s="24" t="s">
        <v>535</v>
      </c>
      <c r="G125" s="42" t="s">
        <v>536</v>
      </c>
      <c r="H125" s="27" t="s">
        <v>42</v>
      </c>
      <c r="I125" s="128">
        <v>0</v>
      </c>
      <c r="J125" s="41"/>
      <c r="K125" s="130">
        <v>1</v>
      </c>
      <c r="L125" s="130">
        <v>1</v>
      </c>
      <c r="M125" s="29">
        <f t="shared" si="7"/>
        <v>1</v>
      </c>
      <c r="N125" s="41">
        <v>2597910</v>
      </c>
      <c r="O125" s="28">
        <f t="shared" si="8"/>
        <v>2597910</v>
      </c>
      <c r="P125" s="42" t="s">
        <v>537</v>
      </c>
      <c r="Q125" s="30" t="s">
        <v>534</v>
      </c>
      <c r="R125" s="26" t="s">
        <v>43</v>
      </c>
      <c r="S125" s="42" t="s">
        <v>44</v>
      </c>
      <c r="T125" s="44" t="s">
        <v>45</v>
      </c>
      <c r="U125" s="26" t="s">
        <v>46</v>
      </c>
      <c r="V125" s="26" t="s">
        <v>47</v>
      </c>
      <c r="W125" s="25" t="s">
        <v>320</v>
      </c>
      <c r="X125" s="76" t="str">
        <f t="shared" si="9"/>
        <v>IB2400465997; QĐTT số: 743/QĐ-BVQY103; 28/02/2025; Bệnh viện Quân y 103; 365 ngày</v>
      </c>
      <c r="Y125" s="45"/>
      <c r="Z125" s="25" t="s">
        <v>510</v>
      </c>
      <c r="AA125" s="87" t="s">
        <v>272</v>
      </c>
      <c r="AB125" s="26" t="s">
        <v>320</v>
      </c>
      <c r="AC125" s="135">
        <v>2597910</v>
      </c>
      <c r="AD125" s="136">
        <f t="shared" si="10"/>
        <v>0</v>
      </c>
      <c r="AE125" s="137">
        <f t="shared" si="11"/>
        <v>0</v>
      </c>
      <c r="AF125" s="7"/>
      <c r="AG125" s="7"/>
      <c r="AH125" s="138"/>
      <c r="AI125" s="7"/>
      <c r="AJ125" s="7"/>
      <c r="AK125" s="7">
        <f>VLOOKUP(D125,'[1]Tổng hợp SH'!$D$7:$M$361,10,0)</f>
        <v>1</v>
      </c>
      <c r="AL125" s="7">
        <v>121</v>
      </c>
    </row>
    <row r="126" spans="1:38" ht="33.75" x14ac:dyDescent="0.25">
      <c r="A126" s="22" t="s">
        <v>37</v>
      </c>
      <c r="B126" s="22">
        <f t="shared" si="6"/>
        <v>122</v>
      </c>
      <c r="C126" s="23">
        <v>120</v>
      </c>
      <c r="D126" s="24" t="s">
        <v>538</v>
      </c>
      <c r="E126" s="25" t="s">
        <v>539</v>
      </c>
      <c r="F126" s="24" t="s">
        <v>540</v>
      </c>
      <c r="G126" s="42" t="s">
        <v>541</v>
      </c>
      <c r="H126" s="27" t="s">
        <v>42</v>
      </c>
      <c r="I126" s="128">
        <v>0</v>
      </c>
      <c r="J126" s="41"/>
      <c r="K126" s="128">
        <v>0</v>
      </c>
      <c r="L126" s="130">
        <v>1</v>
      </c>
      <c r="M126" s="29">
        <f t="shared" si="7"/>
        <v>1</v>
      </c>
      <c r="N126" s="41">
        <v>2354712</v>
      </c>
      <c r="O126" s="28">
        <f t="shared" si="8"/>
        <v>2354712</v>
      </c>
      <c r="P126" s="42" t="s">
        <v>542</v>
      </c>
      <c r="Q126" s="30" t="s">
        <v>539</v>
      </c>
      <c r="R126" s="42" t="s">
        <v>543</v>
      </c>
      <c r="S126" s="42" t="s">
        <v>544</v>
      </c>
      <c r="T126" s="44" t="s">
        <v>545</v>
      </c>
      <c r="U126" s="42" t="s">
        <v>546</v>
      </c>
      <c r="V126" s="42" t="s">
        <v>354</v>
      </c>
      <c r="W126" s="25" t="s">
        <v>547</v>
      </c>
      <c r="X126" s="76" t="str">
        <f t="shared" si="9"/>
        <v>IB2400346703; QĐTT số: 3877/QĐ-BVBĐ-BTTBYT; 04/12/2024; Bệnh viện Bưu Điện; 12 tháng</v>
      </c>
      <c r="Y126" s="45"/>
      <c r="Z126" s="25" t="s">
        <v>510</v>
      </c>
      <c r="AA126" s="87" t="s">
        <v>272</v>
      </c>
      <c r="AB126" s="26" t="s">
        <v>547</v>
      </c>
      <c r="AC126" s="139"/>
      <c r="AD126" s="136" t="e">
        <f t="shared" si="10"/>
        <v>#DIV/0!</v>
      </c>
      <c r="AE126" s="137">
        <f t="shared" si="11"/>
        <v>2354712</v>
      </c>
      <c r="AF126" s="7"/>
      <c r="AG126" s="7"/>
      <c r="AH126" s="138"/>
      <c r="AI126" s="7"/>
      <c r="AJ126" s="7"/>
      <c r="AK126" s="7">
        <f>VLOOKUP(D126,'[1]Tổng hợp SH'!$D$7:$M$361,10,0)</f>
        <v>1</v>
      </c>
      <c r="AL126" s="7">
        <v>122</v>
      </c>
    </row>
    <row r="127" spans="1:38" ht="101.25" x14ac:dyDescent="0.25">
      <c r="A127" s="22" t="s">
        <v>37</v>
      </c>
      <c r="B127" s="22">
        <f t="shared" si="6"/>
        <v>123</v>
      </c>
      <c r="C127" s="23">
        <v>121</v>
      </c>
      <c r="D127" s="24" t="s">
        <v>548</v>
      </c>
      <c r="E127" s="25" t="s">
        <v>549</v>
      </c>
      <c r="F127" s="24" t="s">
        <v>550</v>
      </c>
      <c r="G127" s="42" t="s">
        <v>508</v>
      </c>
      <c r="H127" s="27" t="s">
        <v>42</v>
      </c>
      <c r="I127" s="128">
        <v>0</v>
      </c>
      <c r="J127" s="41"/>
      <c r="K127" s="130">
        <v>7</v>
      </c>
      <c r="L127" s="130">
        <v>3</v>
      </c>
      <c r="M127" s="29">
        <f t="shared" si="7"/>
        <v>3</v>
      </c>
      <c r="N127" s="41">
        <v>11799900</v>
      </c>
      <c r="O127" s="28">
        <f t="shared" si="8"/>
        <v>35399700</v>
      </c>
      <c r="P127" s="42" t="s">
        <v>551</v>
      </c>
      <c r="Q127" s="30" t="s">
        <v>549</v>
      </c>
      <c r="R127" s="26" t="s">
        <v>43</v>
      </c>
      <c r="S127" s="42" t="s">
        <v>44</v>
      </c>
      <c r="T127" s="44" t="s">
        <v>45</v>
      </c>
      <c r="U127" s="26" t="s">
        <v>46</v>
      </c>
      <c r="V127" s="26" t="s">
        <v>47</v>
      </c>
      <c r="W127" s="25" t="s">
        <v>320</v>
      </c>
      <c r="X127" s="76" t="str">
        <f t="shared" si="9"/>
        <v>IB2400465997; QĐTT số: 743/QĐ-BVQY103; 28/02/2025; Bệnh viện Quân y 103; 365 ngày</v>
      </c>
      <c r="Y127" s="45"/>
      <c r="Z127" s="25" t="s">
        <v>510</v>
      </c>
      <c r="AA127" s="87" t="s">
        <v>272</v>
      </c>
      <c r="AB127" s="26" t="s">
        <v>320</v>
      </c>
      <c r="AC127" s="135">
        <v>11799900</v>
      </c>
      <c r="AD127" s="136">
        <f t="shared" si="10"/>
        <v>0</v>
      </c>
      <c r="AE127" s="137">
        <f t="shared" si="11"/>
        <v>0</v>
      </c>
      <c r="AF127" s="7"/>
      <c r="AG127" s="7"/>
      <c r="AH127" s="138"/>
      <c r="AI127" s="7"/>
      <c r="AJ127" s="7"/>
      <c r="AK127" s="7">
        <f>VLOOKUP(D127,'[1]Tổng hợp SH'!$D$7:$M$361,10,0)</f>
        <v>3</v>
      </c>
      <c r="AL127" s="7">
        <v>123</v>
      </c>
    </row>
    <row r="128" spans="1:38" ht="90" x14ac:dyDescent="0.25">
      <c r="A128" s="22" t="s">
        <v>37</v>
      </c>
      <c r="B128" s="22">
        <f t="shared" si="6"/>
        <v>124</v>
      </c>
      <c r="C128" s="23">
        <v>122</v>
      </c>
      <c r="D128" s="24" t="s">
        <v>552</v>
      </c>
      <c r="E128" s="25" t="s">
        <v>553</v>
      </c>
      <c r="F128" s="24" t="s">
        <v>554</v>
      </c>
      <c r="G128" s="42"/>
      <c r="H128" s="27" t="s">
        <v>42</v>
      </c>
      <c r="I128" s="128">
        <v>0</v>
      </c>
      <c r="J128" s="41"/>
      <c r="K128" s="128">
        <v>0</v>
      </c>
      <c r="L128" s="130">
        <v>1</v>
      </c>
      <c r="M128" s="29">
        <f t="shared" si="7"/>
        <v>1</v>
      </c>
      <c r="N128" s="41">
        <v>2598000</v>
      </c>
      <c r="O128" s="28">
        <f t="shared" si="8"/>
        <v>2598000</v>
      </c>
      <c r="P128" s="42" t="s">
        <v>555</v>
      </c>
      <c r="Q128" s="30" t="s">
        <v>553</v>
      </c>
      <c r="R128" s="42" t="s">
        <v>465</v>
      </c>
      <c r="S128" s="42" t="s">
        <v>516</v>
      </c>
      <c r="T128" s="44" t="s">
        <v>467</v>
      </c>
      <c r="U128" s="42" t="s">
        <v>517</v>
      </c>
      <c r="V128" s="42" t="s">
        <v>354</v>
      </c>
      <c r="W128" s="25" t="s">
        <v>320</v>
      </c>
      <c r="X128" s="76" t="str">
        <f t="shared" si="9"/>
        <v>IB2400543055; QĐTT số: KQ2400543055_250271329; 27/2/2025; Bệnh viện nội tiết Trung ương; 12 tháng</v>
      </c>
      <c r="Y128" s="45"/>
      <c r="Z128" s="25" t="s">
        <v>510</v>
      </c>
      <c r="AA128" s="87" t="s">
        <v>272</v>
      </c>
      <c r="AB128" s="26" t="s">
        <v>320</v>
      </c>
      <c r="AC128" s="139"/>
      <c r="AD128" s="136" t="e">
        <f t="shared" si="10"/>
        <v>#DIV/0!</v>
      </c>
      <c r="AE128" s="137">
        <f t="shared" si="11"/>
        <v>2598000</v>
      </c>
      <c r="AF128" s="7"/>
      <c r="AG128" s="7"/>
      <c r="AH128" s="138"/>
      <c r="AI128" s="7"/>
      <c r="AJ128" s="7"/>
      <c r="AK128" s="7">
        <f>VLOOKUP(D128,'[1]Tổng hợp SH'!$D$7:$M$361,10,0)</f>
        <v>1</v>
      </c>
      <c r="AL128" s="7">
        <v>124</v>
      </c>
    </row>
    <row r="129" spans="1:38" ht="33.75" x14ac:dyDescent="0.25">
      <c r="A129" s="22" t="s">
        <v>37</v>
      </c>
      <c r="B129" s="22">
        <f t="shared" si="6"/>
        <v>125</v>
      </c>
      <c r="C129" s="23">
        <v>123</v>
      </c>
      <c r="D129" s="24" t="s">
        <v>556</v>
      </c>
      <c r="E129" s="25" t="s">
        <v>557</v>
      </c>
      <c r="F129" s="24" t="s">
        <v>558</v>
      </c>
      <c r="G129" s="42" t="s">
        <v>559</v>
      </c>
      <c r="H129" s="27" t="s">
        <v>42</v>
      </c>
      <c r="I129" s="128">
        <v>0</v>
      </c>
      <c r="J129" s="41"/>
      <c r="K129" s="130">
        <v>1</v>
      </c>
      <c r="L129" s="130">
        <v>1</v>
      </c>
      <c r="M129" s="29">
        <f t="shared" si="7"/>
        <v>1</v>
      </c>
      <c r="N129" s="41">
        <v>2366000</v>
      </c>
      <c r="O129" s="28">
        <f t="shared" si="8"/>
        <v>2366000</v>
      </c>
      <c r="P129" s="42" t="s">
        <v>560</v>
      </c>
      <c r="Q129" s="30" t="s">
        <v>557</v>
      </c>
      <c r="R129" s="26" t="s">
        <v>43</v>
      </c>
      <c r="S129" s="42" t="s">
        <v>44</v>
      </c>
      <c r="T129" s="44" t="s">
        <v>45</v>
      </c>
      <c r="U129" s="26" t="s">
        <v>46</v>
      </c>
      <c r="V129" s="26" t="s">
        <v>47</v>
      </c>
      <c r="W129" s="25" t="s">
        <v>320</v>
      </c>
      <c r="X129" s="76" t="str">
        <f t="shared" si="9"/>
        <v>IB2400465997; QĐTT số: 743/QĐ-BVQY103; 28/02/2025; Bệnh viện Quân y 103; 365 ngày</v>
      </c>
      <c r="Y129" s="45"/>
      <c r="Z129" s="25" t="s">
        <v>510</v>
      </c>
      <c r="AA129" s="87" t="s">
        <v>272</v>
      </c>
      <c r="AB129" s="26" t="s">
        <v>320</v>
      </c>
      <c r="AC129" s="135">
        <v>2366000</v>
      </c>
      <c r="AD129" s="136">
        <f t="shared" si="10"/>
        <v>0</v>
      </c>
      <c r="AE129" s="137">
        <f t="shared" si="11"/>
        <v>0</v>
      </c>
      <c r="AF129" s="7"/>
      <c r="AG129" s="7"/>
      <c r="AH129" s="138"/>
      <c r="AI129" s="7"/>
      <c r="AJ129" s="7"/>
      <c r="AK129" s="7">
        <f>VLOOKUP(D129,'[1]Tổng hợp SH'!$D$7:$M$361,10,0)</f>
        <v>1</v>
      </c>
      <c r="AL129" s="7">
        <v>125</v>
      </c>
    </row>
    <row r="130" spans="1:38" ht="117.75" customHeight="1" x14ac:dyDescent="0.25">
      <c r="A130" s="22" t="s">
        <v>37</v>
      </c>
      <c r="B130" s="22">
        <f t="shared" si="6"/>
        <v>126</v>
      </c>
      <c r="C130" s="23">
        <v>124</v>
      </c>
      <c r="D130" s="24" t="s">
        <v>561</v>
      </c>
      <c r="E130" s="25" t="s">
        <v>562</v>
      </c>
      <c r="F130" s="24" t="s">
        <v>563</v>
      </c>
      <c r="G130" s="42" t="s">
        <v>508</v>
      </c>
      <c r="H130" s="27" t="s">
        <v>42</v>
      </c>
      <c r="I130" s="128">
        <v>0</v>
      </c>
      <c r="J130" s="41"/>
      <c r="K130" s="130">
        <v>7</v>
      </c>
      <c r="L130" s="130">
        <v>3</v>
      </c>
      <c r="M130" s="29">
        <f t="shared" si="7"/>
        <v>3</v>
      </c>
      <c r="N130" s="41">
        <v>13463940</v>
      </c>
      <c r="O130" s="28">
        <f t="shared" si="8"/>
        <v>40391820</v>
      </c>
      <c r="P130" s="42" t="s">
        <v>564</v>
      </c>
      <c r="Q130" s="30" t="s">
        <v>562</v>
      </c>
      <c r="R130" s="26" t="s">
        <v>43</v>
      </c>
      <c r="S130" s="42" t="s">
        <v>44</v>
      </c>
      <c r="T130" s="44" t="s">
        <v>45</v>
      </c>
      <c r="U130" s="26" t="s">
        <v>46</v>
      </c>
      <c r="V130" s="26" t="s">
        <v>47</v>
      </c>
      <c r="W130" s="25" t="s">
        <v>320</v>
      </c>
      <c r="X130" s="76" t="str">
        <f t="shared" si="9"/>
        <v>IB2400465997; QĐTT số: 743/QĐ-BVQY103; 28/02/2025; Bệnh viện Quân y 103; 365 ngày</v>
      </c>
      <c r="Y130" s="45"/>
      <c r="Z130" s="25" t="s">
        <v>510</v>
      </c>
      <c r="AA130" s="87" t="s">
        <v>272</v>
      </c>
      <c r="AB130" s="26" t="s">
        <v>320</v>
      </c>
      <c r="AC130" s="135">
        <v>13463940</v>
      </c>
      <c r="AD130" s="136">
        <f t="shared" si="10"/>
        <v>0</v>
      </c>
      <c r="AE130" s="137">
        <f t="shared" si="11"/>
        <v>0</v>
      </c>
      <c r="AF130" s="7"/>
      <c r="AG130" s="7"/>
      <c r="AH130" s="138"/>
      <c r="AI130" s="7"/>
      <c r="AJ130" s="7"/>
      <c r="AK130" s="7">
        <f>VLOOKUP(D130,'[1]Tổng hợp SH'!$D$7:$M$361,10,0)</f>
        <v>3</v>
      </c>
      <c r="AL130" s="7">
        <v>126</v>
      </c>
    </row>
    <row r="131" spans="1:38" ht="24.75" customHeight="1" x14ac:dyDescent="0.25">
      <c r="A131" s="22" t="s">
        <v>37</v>
      </c>
      <c r="B131" s="22">
        <f t="shared" si="6"/>
        <v>127</v>
      </c>
      <c r="C131" s="23">
        <v>125</v>
      </c>
      <c r="D131" s="24" t="s">
        <v>565</v>
      </c>
      <c r="E131" s="25" t="s">
        <v>566</v>
      </c>
      <c r="F131" s="24" t="s">
        <v>567</v>
      </c>
      <c r="G131" s="42" t="s">
        <v>536</v>
      </c>
      <c r="H131" s="27" t="s">
        <v>42</v>
      </c>
      <c r="I131" s="128">
        <v>0</v>
      </c>
      <c r="J131" s="41"/>
      <c r="K131" s="130">
        <v>1</v>
      </c>
      <c r="L131" s="130">
        <v>1</v>
      </c>
      <c r="M131" s="29">
        <f t="shared" si="7"/>
        <v>1</v>
      </c>
      <c r="N131" s="41">
        <v>2449965</v>
      </c>
      <c r="O131" s="28">
        <f t="shared" si="8"/>
        <v>2449965</v>
      </c>
      <c r="P131" s="42" t="s">
        <v>568</v>
      </c>
      <c r="Q131" s="30" t="s">
        <v>566</v>
      </c>
      <c r="R131" s="26" t="s">
        <v>43</v>
      </c>
      <c r="S131" s="42" t="s">
        <v>44</v>
      </c>
      <c r="T131" s="44" t="s">
        <v>45</v>
      </c>
      <c r="U131" s="26" t="s">
        <v>46</v>
      </c>
      <c r="V131" s="26" t="s">
        <v>47</v>
      </c>
      <c r="W131" s="25" t="s">
        <v>320</v>
      </c>
      <c r="X131" s="76" t="str">
        <f t="shared" si="9"/>
        <v>IB2400465997; QĐTT số: 743/QĐ-BVQY103; 28/02/2025; Bệnh viện Quân y 103; 365 ngày</v>
      </c>
      <c r="Y131" s="45"/>
      <c r="Z131" s="25" t="s">
        <v>510</v>
      </c>
      <c r="AA131" s="87" t="s">
        <v>272</v>
      </c>
      <c r="AB131" s="26" t="s">
        <v>320</v>
      </c>
      <c r="AC131" s="135">
        <v>2449965</v>
      </c>
      <c r="AD131" s="136">
        <f t="shared" si="10"/>
        <v>0</v>
      </c>
      <c r="AE131" s="137">
        <f t="shared" si="11"/>
        <v>0</v>
      </c>
      <c r="AF131" s="7"/>
      <c r="AG131" s="7"/>
      <c r="AH131" s="138"/>
      <c r="AI131" s="7"/>
      <c r="AJ131" s="7"/>
      <c r="AK131" s="7">
        <f>VLOOKUP(D131,'[1]Tổng hợp SH'!$D$7:$M$361,10,0)</f>
        <v>1</v>
      </c>
      <c r="AL131" s="7">
        <v>127</v>
      </c>
    </row>
    <row r="132" spans="1:38" ht="56.25" x14ac:dyDescent="0.25">
      <c r="A132" s="22" t="s">
        <v>37</v>
      </c>
      <c r="B132" s="22">
        <f t="shared" si="6"/>
        <v>128</v>
      </c>
      <c r="C132" s="23">
        <v>126</v>
      </c>
      <c r="D132" s="24" t="s">
        <v>569</v>
      </c>
      <c r="E132" s="25" t="s">
        <v>570</v>
      </c>
      <c r="F132" s="24" t="s">
        <v>571</v>
      </c>
      <c r="G132" s="42" t="s">
        <v>572</v>
      </c>
      <c r="H132" s="27" t="s">
        <v>42</v>
      </c>
      <c r="I132" s="127">
        <v>1</v>
      </c>
      <c r="J132" s="41"/>
      <c r="K132" s="130">
        <v>1</v>
      </c>
      <c r="L132" s="130">
        <v>1</v>
      </c>
      <c r="M132" s="29">
        <f t="shared" si="7"/>
        <v>1</v>
      </c>
      <c r="N132" s="41">
        <v>2366000</v>
      </c>
      <c r="O132" s="28">
        <f t="shared" si="8"/>
        <v>2366000</v>
      </c>
      <c r="P132" s="42" t="s">
        <v>573</v>
      </c>
      <c r="Q132" s="30" t="s">
        <v>570</v>
      </c>
      <c r="R132" s="26" t="s">
        <v>43</v>
      </c>
      <c r="S132" s="42" t="s">
        <v>44</v>
      </c>
      <c r="T132" s="44" t="s">
        <v>45</v>
      </c>
      <c r="U132" s="26" t="s">
        <v>46</v>
      </c>
      <c r="V132" s="26" t="s">
        <v>47</v>
      </c>
      <c r="W132" s="25" t="s">
        <v>320</v>
      </c>
      <c r="X132" s="76" t="str">
        <f t="shared" si="9"/>
        <v>IB2400465997; QĐTT số: 743/QĐ-BVQY103; 28/02/2025; Bệnh viện Quân y 103; 365 ngày</v>
      </c>
      <c r="Y132" s="45"/>
      <c r="Z132" s="25" t="s">
        <v>510</v>
      </c>
      <c r="AA132" s="87" t="s">
        <v>272</v>
      </c>
      <c r="AB132" s="26" t="s">
        <v>320</v>
      </c>
      <c r="AC132" s="135">
        <v>2366000</v>
      </c>
      <c r="AD132" s="136">
        <f t="shared" si="10"/>
        <v>0</v>
      </c>
      <c r="AE132" s="137">
        <f t="shared" si="11"/>
        <v>0</v>
      </c>
      <c r="AF132" s="7"/>
      <c r="AG132" s="7"/>
      <c r="AH132" s="138"/>
      <c r="AI132" s="7"/>
      <c r="AJ132" s="7"/>
      <c r="AK132" s="7">
        <f>VLOOKUP(D132,'[1]Tổng hợp SH'!$D$7:$M$361,10,0)</f>
        <v>1</v>
      </c>
      <c r="AL132" s="7">
        <v>128</v>
      </c>
    </row>
    <row r="133" spans="1:38" ht="112.5" x14ac:dyDescent="0.25">
      <c r="A133" s="22" t="s">
        <v>37</v>
      </c>
      <c r="B133" s="22">
        <f t="shared" si="6"/>
        <v>129</v>
      </c>
      <c r="C133" s="23">
        <v>127</v>
      </c>
      <c r="D133" s="24" t="s">
        <v>574</v>
      </c>
      <c r="E133" s="25" t="s">
        <v>575</v>
      </c>
      <c r="F133" s="24" t="s">
        <v>576</v>
      </c>
      <c r="G133" s="42" t="s">
        <v>577</v>
      </c>
      <c r="H133" s="27" t="s">
        <v>42</v>
      </c>
      <c r="I133" s="128">
        <v>0</v>
      </c>
      <c r="J133" s="41"/>
      <c r="K133" s="130">
        <v>7</v>
      </c>
      <c r="L133" s="130">
        <v>3</v>
      </c>
      <c r="M133" s="29">
        <f t="shared" si="7"/>
        <v>3</v>
      </c>
      <c r="N133" s="41">
        <v>21753900</v>
      </c>
      <c r="O133" s="28">
        <f t="shared" si="8"/>
        <v>65261700</v>
      </c>
      <c r="P133" s="42" t="s">
        <v>578</v>
      </c>
      <c r="Q133" s="30" t="s">
        <v>575</v>
      </c>
      <c r="R133" s="26" t="s">
        <v>43</v>
      </c>
      <c r="S133" s="42" t="s">
        <v>44</v>
      </c>
      <c r="T133" s="44" t="s">
        <v>45</v>
      </c>
      <c r="U133" s="26" t="s">
        <v>46</v>
      </c>
      <c r="V133" s="26" t="s">
        <v>47</v>
      </c>
      <c r="W133" s="25" t="s">
        <v>320</v>
      </c>
      <c r="X133" s="76" t="str">
        <f t="shared" si="9"/>
        <v>IB2400465997; QĐTT số: 743/QĐ-BVQY103; 28/02/2025; Bệnh viện Quân y 103; 365 ngày</v>
      </c>
      <c r="Y133" s="45" t="s">
        <v>579</v>
      </c>
      <c r="Z133" s="25" t="s">
        <v>510</v>
      </c>
      <c r="AA133" s="87" t="s">
        <v>272</v>
      </c>
      <c r="AB133" s="26" t="s">
        <v>320</v>
      </c>
      <c r="AC133" s="135">
        <v>21753900</v>
      </c>
      <c r="AD133" s="136">
        <f t="shared" si="10"/>
        <v>0</v>
      </c>
      <c r="AE133" s="137">
        <f t="shared" si="11"/>
        <v>0</v>
      </c>
      <c r="AF133" s="7"/>
      <c r="AG133" s="7"/>
      <c r="AH133" s="138"/>
      <c r="AI133" s="7"/>
      <c r="AJ133" s="7"/>
      <c r="AK133" s="7">
        <f>VLOOKUP(D133,'[1]Tổng hợp SH'!$D$7:$M$361,10,0)</f>
        <v>3</v>
      </c>
      <c r="AL133" s="7">
        <v>129</v>
      </c>
    </row>
    <row r="134" spans="1:38" ht="33.75" x14ac:dyDescent="0.25">
      <c r="A134" s="22" t="s">
        <v>37</v>
      </c>
      <c r="B134" s="22">
        <f t="shared" si="6"/>
        <v>130</v>
      </c>
      <c r="C134" s="23">
        <v>128</v>
      </c>
      <c r="D134" s="24" t="s">
        <v>580</v>
      </c>
      <c r="E134" s="25" t="s">
        <v>581</v>
      </c>
      <c r="F134" s="24" t="s">
        <v>582</v>
      </c>
      <c r="G134" s="42" t="s">
        <v>536</v>
      </c>
      <c r="H134" s="27" t="s">
        <v>42</v>
      </c>
      <c r="I134" s="128">
        <v>0</v>
      </c>
      <c r="J134" s="41"/>
      <c r="K134" s="130">
        <v>1</v>
      </c>
      <c r="L134" s="130">
        <v>1</v>
      </c>
      <c r="M134" s="29">
        <f t="shared" si="7"/>
        <v>1</v>
      </c>
      <c r="N134" s="41">
        <v>2389905</v>
      </c>
      <c r="O134" s="28">
        <f t="shared" si="8"/>
        <v>2389905</v>
      </c>
      <c r="P134" s="42" t="s">
        <v>583</v>
      </c>
      <c r="Q134" s="30" t="s">
        <v>581</v>
      </c>
      <c r="R134" s="26" t="s">
        <v>43</v>
      </c>
      <c r="S134" s="42" t="s">
        <v>44</v>
      </c>
      <c r="T134" s="44" t="s">
        <v>45</v>
      </c>
      <c r="U134" s="26" t="s">
        <v>46</v>
      </c>
      <c r="V134" s="26" t="s">
        <v>47</v>
      </c>
      <c r="W134" s="25" t="s">
        <v>320</v>
      </c>
      <c r="X134" s="76" t="str">
        <f t="shared" si="9"/>
        <v>IB2400465997; QĐTT số: 743/QĐ-BVQY103; 28/02/2025; Bệnh viện Quân y 103; 365 ngày</v>
      </c>
      <c r="Y134" s="45"/>
      <c r="Z134" s="25" t="s">
        <v>510</v>
      </c>
      <c r="AA134" s="87" t="s">
        <v>272</v>
      </c>
      <c r="AB134" s="26" t="s">
        <v>320</v>
      </c>
      <c r="AC134" s="135">
        <v>2389905</v>
      </c>
      <c r="AD134" s="136">
        <f t="shared" si="10"/>
        <v>0</v>
      </c>
      <c r="AE134" s="137">
        <f t="shared" si="11"/>
        <v>0</v>
      </c>
      <c r="AF134" s="7"/>
      <c r="AG134" s="7"/>
      <c r="AH134" s="138"/>
      <c r="AI134" s="7"/>
      <c r="AJ134" s="7"/>
      <c r="AK134" s="7">
        <f>VLOOKUP(D134,'[1]Tổng hợp SH'!$D$7:$M$361,10,0)</f>
        <v>1</v>
      </c>
      <c r="AL134" s="7">
        <v>130</v>
      </c>
    </row>
    <row r="135" spans="1:38" ht="78.75" x14ac:dyDescent="0.25">
      <c r="A135" s="22" t="s">
        <v>37</v>
      </c>
      <c r="B135" s="22">
        <f t="shared" si="6"/>
        <v>131</v>
      </c>
      <c r="C135" s="23">
        <v>129</v>
      </c>
      <c r="D135" s="24" t="s">
        <v>584</v>
      </c>
      <c r="E135" s="25" t="s">
        <v>585</v>
      </c>
      <c r="F135" s="24" t="s">
        <v>586</v>
      </c>
      <c r="G135" s="42" t="s">
        <v>559</v>
      </c>
      <c r="H135" s="27" t="s">
        <v>42</v>
      </c>
      <c r="I135" s="128">
        <v>0</v>
      </c>
      <c r="J135" s="41"/>
      <c r="K135" s="130">
        <v>1</v>
      </c>
      <c r="L135" s="130">
        <v>1</v>
      </c>
      <c r="M135" s="29">
        <f t="shared" si="7"/>
        <v>1</v>
      </c>
      <c r="N135" s="41">
        <v>2404000</v>
      </c>
      <c r="O135" s="28">
        <f t="shared" si="8"/>
        <v>2404000</v>
      </c>
      <c r="P135" s="42" t="s">
        <v>587</v>
      </c>
      <c r="Q135" s="30" t="s">
        <v>585</v>
      </c>
      <c r="R135" s="26" t="s">
        <v>43</v>
      </c>
      <c r="S135" s="42" t="s">
        <v>44</v>
      </c>
      <c r="T135" s="44" t="s">
        <v>45</v>
      </c>
      <c r="U135" s="26" t="s">
        <v>46</v>
      </c>
      <c r="V135" s="26" t="s">
        <v>47</v>
      </c>
      <c r="W135" s="25" t="s">
        <v>320</v>
      </c>
      <c r="X135" s="76" t="str">
        <f t="shared" si="9"/>
        <v>IB2400465997; QĐTT số: 743/QĐ-BVQY103; 28/02/2025; Bệnh viện Quân y 103; 365 ngày</v>
      </c>
      <c r="Y135" s="45"/>
      <c r="Z135" s="25" t="s">
        <v>510</v>
      </c>
      <c r="AA135" s="87" t="s">
        <v>272</v>
      </c>
      <c r="AB135" s="26" t="s">
        <v>320</v>
      </c>
      <c r="AC135" s="135">
        <v>2404000</v>
      </c>
      <c r="AD135" s="136">
        <f t="shared" si="10"/>
        <v>0</v>
      </c>
      <c r="AE135" s="137">
        <f t="shared" si="11"/>
        <v>0</v>
      </c>
      <c r="AF135" s="7"/>
      <c r="AG135" s="7"/>
      <c r="AH135" s="138"/>
      <c r="AI135" s="7"/>
      <c r="AJ135" s="7"/>
      <c r="AK135" s="7">
        <f>VLOOKUP(D135,'[1]Tổng hợp SH'!$D$7:$M$361,10,0)</f>
        <v>1</v>
      </c>
      <c r="AL135" s="7">
        <v>131</v>
      </c>
    </row>
    <row r="136" spans="1:38" ht="112.5" x14ac:dyDescent="0.25">
      <c r="A136" s="22" t="s">
        <v>37</v>
      </c>
      <c r="B136" s="22">
        <f t="shared" ref="B136:B199" si="12">AL136</f>
        <v>132</v>
      </c>
      <c r="C136" s="23">
        <v>130</v>
      </c>
      <c r="D136" s="24" t="s">
        <v>588</v>
      </c>
      <c r="E136" s="25" t="s">
        <v>589</v>
      </c>
      <c r="F136" s="24" t="s">
        <v>590</v>
      </c>
      <c r="G136" s="42" t="s">
        <v>508</v>
      </c>
      <c r="H136" s="27" t="s">
        <v>42</v>
      </c>
      <c r="I136" s="128">
        <v>0</v>
      </c>
      <c r="J136" s="41"/>
      <c r="K136" s="130">
        <v>1</v>
      </c>
      <c r="L136" s="130">
        <v>2</v>
      </c>
      <c r="M136" s="29">
        <f t="shared" ref="M136:M199" si="13">L136</f>
        <v>2</v>
      </c>
      <c r="N136" s="41">
        <v>52500000</v>
      </c>
      <c r="O136" s="28">
        <f t="shared" ref="O136:O199" si="14">N136*M136</f>
        <v>105000000</v>
      </c>
      <c r="P136" s="42" t="s">
        <v>591</v>
      </c>
      <c r="Q136" s="30" t="s">
        <v>589</v>
      </c>
      <c r="R136" s="26" t="s">
        <v>43</v>
      </c>
      <c r="S136" s="42" t="s">
        <v>44</v>
      </c>
      <c r="T136" s="44" t="s">
        <v>45</v>
      </c>
      <c r="U136" s="26" t="s">
        <v>46</v>
      </c>
      <c r="V136" s="26" t="s">
        <v>47</v>
      </c>
      <c r="W136" s="25" t="s">
        <v>320</v>
      </c>
      <c r="X136" s="76" t="str">
        <f t="shared" ref="X136:X197" si="15">R136&amp;"; QĐTT số: "&amp;S136&amp;"; "&amp;T136&amp;"; "&amp;U136&amp;"; "&amp;V136</f>
        <v>IB2400465997; QĐTT số: 743/QĐ-BVQY103; 28/02/2025; Bệnh viện Quân y 103; 365 ngày</v>
      </c>
      <c r="Y136" s="45"/>
      <c r="Z136" s="25" t="s">
        <v>510</v>
      </c>
      <c r="AA136" s="87" t="s">
        <v>272</v>
      </c>
      <c r="AB136" s="26" t="s">
        <v>320</v>
      </c>
      <c r="AC136" s="135">
        <v>52500000</v>
      </c>
      <c r="AD136" s="136">
        <f t="shared" ref="AD136:AD199" si="16">(N136-AC136)/AC136</f>
        <v>0</v>
      </c>
      <c r="AE136" s="137">
        <f t="shared" ref="AE136:AE199" si="17">O136-(M136*AC136)</f>
        <v>0</v>
      </c>
      <c r="AF136" s="7"/>
      <c r="AG136" s="7"/>
      <c r="AH136" s="138"/>
      <c r="AI136" s="7"/>
      <c r="AJ136" s="7"/>
      <c r="AK136" s="7">
        <f>VLOOKUP(D136,'[1]Tổng hợp SH'!$D$7:$M$361,10,0)</f>
        <v>2</v>
      </c>
      <c r="AL136" s="7">
        <v>132</v>
      </c>
    </row>
    <row r="137" spans="1:38" ht="45" x14ac:dyDescent="0.25">
      <c r="A137" s="22" t="s">
        <v>37</v>
      </c>
      <c r="B137" s="22">
        <f t="shared" si="12"/>
        <v>133</v>
      </c>
      <c r="C137" s="23">
        <v>131</v>
      </c>
      <c r="D137" s="24" t="s">
        <v>592</v>
      </c>
      <c r="E137" s="25" t="s">
        <v>593</v>
      </c>
      <c r="F137" s="24" t="s">
        <v>594</v>
      </c>
      <c r="G137" s="42" t="s">
        <v>536</v>
      </c>
      <c r="H137" s="27" t="s">
        <v>42</v>
      </c>
      <c r="I137" s="128">
        <v>0</v>
      </c>
      <c r="J137" s="41"/>
      <c r="K137" s="130">
        <v>1</v>
      </c>
      <c r="L137" s="130">
        <v>1</v>
      </c>
      <c r="M137" s="29">
        <f t="shared" si="13"/>
        <v>1</v>
      </c>
      <c r="N137" s="41">
        <v>5250000</v>
      </c>
      <c r="O137" s="28">
        <f t="shared" si="14"/>
        <v>5250000</v>
      </c>
      <c r="P137" s="42" t="s">
        <v>595</v>
      </c>
      <c r="Q137" s="30" t="s">
        <v>593</v>
      </c>
      <c r="R137" s="26" t="s">
        <v>43</v>
      </c>
      <c r="S137" s="42" t="s">
        <v>44</v>
      </c>
      <c r="T137" s="44" t="s">
        <v>45</v>
      </c>
      <c r="U137" s="26" t="s">
        <v>46</v>
      </c>
      <c r="V137" s="26" t="s">
        <v>47</v>
      </c>
      <c r="W137" s="25" t="s">
        <v>320</v>
      </c>
      <c r="X137" s="76" t="str">
        <f t="shared" si="15"/>
        <v>IB2400465997; QĐTT số: 743/QĐ-BVQY103; 28/02/2025; Bệnh viện Quân y 103; 365 ngày</v>
      </c>
      <c r="Y137" s="45"/>
      <c r="Z137" s="25" t="s">
        <v>510</v>
      </c>
      <c r="AA137" s="87" t="s">
        <v>272</v>
      </c>
      <c r="AB137" s="26" t="s">
        <v>320</v>
      </c>
      <c r="AC137" s="135">
        <v>5250000</v>
      </c>
      <c r="AD137" s="136">
        <f t="shared" si="16"/>
        <v>0</v>
      </c>
      <c r="AE137" s="137">
        <f t="shared" si="17"/>
        <v>0</v>
      </c>
      <c r="AF137" s="7"/>
      <c r="AG137" s="7"/>
      <c r="AH137" s="138"/>
      <c r="AI137" s="7"/>
      <c r="AJ137" s="7"/>
      <c r="AK137" s="7">
        <f>VLOOKUP(D137,'[1]Tổng hợp SH'!$D$7:$M$361,10,0)</f>
        <v>1</v>
      </c>
      <c r="AL137" s="7">
        <v>133</v>
      </c>
    </row>
    <row r="138" spans="1:38" ht="45" x14ac:dyDescent="0.25">
      <c r="A138" s="22" t="s">
        <v>37</v>
      </c>
      <c r="B138" s="22">
        <f t="shared" si="12"/>
        <v>134</v>
      </c>
      <c r="C138" s="23">
        <v>132</v>
      </c>
      <c r="D138" s="24" t="s">
        <v>596</v>
      </c>
      <c r="E138" s="25" t="s">
        <v>597</v>
      </c>
      <c r="F138" s="24" t="s">
        <v>598</v>
      </c>
      <c r="G138" s="42" t="s">
        <v>599</v>
      </c>
      <c r="H138" s="27" t="s">
        <v>42</v>
      </c>
      <c r="I138" s="128">
        <v>0</v>
      </c>
      <c r="J138" s="41"/>
      <c r="K138" s="130">
        <v>1</v>
      </c>
      <c r="L138" s="130">
        <v>1</v>
      </c>
      <c r="M138" s="29">
        <f t="shared" si="13"/>
        <v>1</v>
      </c>
      <c r="N138" s="41">
        <v>2625000</v>
      </c>
      <c r="O138" s="28">
        <f t="shared" si="14"/>
        <v>2625000</v>
      </c>
      <c r="P138" s="42" t="s">
        <v>600</v>
      </c>
      <c r="Q138" s="30" t="s">
        <v>597</v>
      </c>
      <c r="R138" s="26" t="s">
        <v>43</v>
      </c>
      <c r="S138" s="42" t="s">
        <v>44</v>
      </c>
      <c r="T138" s="44" t="s">
        <v>45</v>
      </c>
      <c r="U138" s="26" t="s">
        <v>46</v>
      </c>
      <c r="V138" s="26" t="s">
        <v>47</v>
      </c>
      <c r="W138" s="25" t="s">
        <v>320</v>
      </c>
      <c r="X138" s="76" t="str">
        <f t="shared" si="15"/>
        <v>IB2400465997; QĐTT số: 743/QĐ-BVQY103; 28/02/2025; Bệnh viện Quân y 103; 365 ngày</v>
      </c>
      <c r="Y138" s="45"/>
      <c r="Z138" s="25" t="s">
        <v>510</v>
      </c>
      <c r="AA138" s="87" t="s">
        <v>272</v>
      </c>
      <c r="AB138" s="26" t="s">
        <v>320</v>
      </c>
      <c r="AC138" s="135">
        <v>2625000</v>
      </c>
      <c r="AD138" s="136">
        <f t="shared" si="16"/>
        <v>0</v>
      </c>
      <c r="AE138" s="137">
        <f t="shared" si="17"/>
        <v>0</v>
      </c>
      <c r="AF138" s="7"/>
      <c r="AG138" s="7"/>
      <c r="AH138" s="138"/>
      <c r="AI138" s="7"/>
      <c r="AJ138" s="7"/>
      <c r="AK138" s="7">
        <f>VLOOKUP(D138,'[1]Tổng hợp SH'!$D$7:$M$361,10,0)</f>
        <v>1</v>
      </c>
      <c r="AL138" s="7">
        <v>134</v>
      </c>
    </row>
    <row r="139" spans="1:38" ht="96" customHeight="1" x14ac:dyDescent="0.25">
      <c r="A139" s="22" t="s">
        <v>37</v>
      </c>
      <c r="B139" s="22">
        <f t="shared" si="12"/>
        <v>135</v>
      </c>
      <c r="C139" s="23">
        <v>133</v>
      </c>
      <c r="D139" s="24" t="s">
        <v>601</v>
      </c>
      <c r="E139" s="25" t="s">
        <v>602</v>
      </c>
      <c r="F139" s="24" t="s">
        <v>603</v>
      </c>
      <c r="G139" s="42" t="s">
        <v>604</v>
      </c>
      <c r="H139" s="27" t="s">
        <v>42</v>
      </c>
      <c r="I139" s="128">
        <v>0</v>
      </c>
      <c r="J139" s="41"/>
      <c r="K139" s="128">
        <v>0</v>
      </c>
      <c r="L139" s="130">
        <v>2</v>
      </c>
      <c r="M139" s="29">
        <f t="shared" si="13"/>
        <v>2</v>
      </c>
      <c r="N139" s="41">
        <v>8663312</v>
      </c>
      <c r="O139" s="28">
        <f t="shared" si="14"/>
        <v>17326624</v>
      </c>
      <c r="P139" s="42" t="s">
        <v>605</v>
      </c>
      <c r="Q139" s="30" t="s">
        <v>602</v>
      </c>
      <c r="R139" s="42" t="s">
        <v>465</v>
      </c>
      <c r="S139" s="42" t="s">
        <v>516</v>
      </c>
      <c r="T139" s="44" t="s">
        <v>467</v>
      </c>
      <c r="U139" s="42" t="s">
        <v>517</v>
      </c>
      <c r="V139" s="42" t="s">
        <v>354</v>
      </c>
      <c r="W139" s="49" t="s">
        <v>320</v>
      </c>
      <c r="X139" s="76" t="str">
        <f t="shared" si="15"/>
        <v>IB2400543055; QĐTT số: KQ2400543055_250271329; 27/2/2025; Bệnh viện nội tiết Trung ương; 12 tháng</v>
      </c>
      <c r="Y139" s="45"/>
      <c r="Z139" s="25" t="s">
        <v>510</v>
      </c>
      <c r="AA139" s="87" t="s">
        <v>272</v>
      </c>
      <c r="AB139" s="26" t="s">
        <v>320</v>
      </c>
      <c r="AC139" s="139"/>
      <c r="AD139" s="136" t="e">
        <f t="shared" si="16"/>
        <v>#DIV/0!</v>
      </c>
      <c r="AE139" s="137">
        <f t="shared" si="17"/>
        <v>17326624</v>
      </c>
      <c r="AF139" s="7"/>
      <c r="AG139" s="7"/>
      <c r="AH139" s="138"/>
      <c r="AI139" s="7"/>
      <c r="AJ139" s="7"/>
      <c r="AK139" s="7">
        <f>VLOOKUP(D139,'[1]Tổng hợp SH'!$D$7:$M$361,10,0)</f>
        <v>2</v>
      </c>
      <c r="AL139" s="7">
        <v>135</v>
      </c>
    </row>
    <row r="140" spans="1:38" ht="33.75" x14ac:dyDescent="0.25">
      <c r="A140" s="22" t="s">
        <v>37</v>
      </c>
      <c r="B140" s="22">
        <f t="shared" si="12"/>
        <v>136</v>
      </c>
      <c r="C140" s="23">
        <v>134</v>
      </c>
      <c r="D140" s="24" t="s">
        <v>606</v>
      </c>
      <c r="E140" s="25" t="s">
        <v>607</v>
      </c>
      <c r="F140" s="24" t="s">
        <v>608</v>
      </c>
      <c r="G140" s="42" t="s">
        <v>536</v>
      </c>
      <c r="H140" s="27" t="s">
        <v>42</v>
      </c>
      <c r="I140" s="128">
        <v>0</v>
      </c>
      <c r="J140" s="41"/>
      <c r="K140" s="130">
        <v>1</v>
      </c>
      <c r="L140" s="130">
        <v>1</v>
      </c>
      <c r="M140" s="29">
        <f t="shared" si="13"/>
        <v>1</v>
      </c>
      <c r="N140" s="41">
        <v>2590000</v>
      </c>
      <c r="O140" s="28">
        <f t="shared" si="14"/>
        <v>2590000</v>
      </c>
      <c r="P140" s="42" t="s">
        <v>609</v>
      </c>
      <c r="Q140" s="30" t="s">
        <v>607</v>
      </c>
      <c r="R140" s="26" t="s">
        <v>43</v>
      </c>
      <c r="S140" s="42" t="s">
        <v>44</v>
      </c>
      <c r="T140" s="44" t="s">
        <v>45</v>
      </c>
      <c r="U140" s="26" t="s">
        <v>46</v>
      </c>
      <c r="V140" s="26" t="s">
        <v>47</v>
      </c>
      <c r="W140" s="25" t="s">
        <v>320</v>
      </c>
      <c r="X140" s="76" t="str">
        <f t="shared" si="15"/>
        <v>IB2400465997; QĐTT số: 743/QĐ-BVQY103; 28/02/2025; Bệnh viện Quân y 103; 365 ngày</v>
      </c>
      <c r="Y140" s="45"/>
      <c r="Z140" s="25" t="s">
        <v>510</v>
      </c>
      <c r="AA140" s="87" t="s">
        <v>272</v>
      </c>
      <c r="AB140" s="26" t="s">
        <v>320</v>
      </c>
      <c r="AC140" s="135">
        <v>2590000</v>
      </c>
      <c r="AD140" s="136">
        <f t="shared" si="16"/>
        <v>0</v>
      </c>
      <c r="AE140" s="137">
        <f t="shared" si="17"/>
        <v>0</v>
      </c>
      <c r="AF140" s="7"/>
      <c r="AG140" s="7"/>
      <c r="AH140" s="138"/>
      <c r="AI140" s="7"/>
      <c r="AJ140" s="7"/>
      <c r="AK140" s="7">
        <f>VLOOKUP(D140,'[1]Tổng hợp SH'!$D$7:$M$361,10,0)</f>
        <v>1</v>
      </c>
      <c r="AL140" s="7">
        <v>136</v>
      </c>
    </row>
    <row r="141" spans="1:38" ht="33.75" x14ac:dyDescent="0.25">
      <c r="A141" s="22" t="s">
        <v>37</v>
      </c>
      <c r="B141" s="22">
        <f t="shared" si="12"/>
        <v>137</v>
      </c>
      <c r="C141" s="23">
        <v>135</v>
      </c>
      <c r="D141" s="24" t="s">
        <v>610</v>
      </c>
      <c r="E141" s="25" t="s">
        <v>611</v>
      </c>
      <c r="F141" s="24" t="s">
        <v>612</v>
      </c>
      <c r="G141" s="42" t="s">
        <v>572</v>
      </c>
      <c r="H141" s="27" t="s">
        <v>42</v>
      </c>
      <c r="I141" s="128">
        <v>0</v>
      </c>
      <c r="J141" s="41"/>
      <c r="K141" s="130">
        <v>1</v>
      </c>
      <c r="L141" s="130">
        <v>1</v>
      </c>
      <c r="M141" s="29">
        <f t="shared" si="13"/>
        <v>1</v>
      </c>
      <c r="N141" s="41">
        <v>2155388</v>
      </c>
      <c r="O141" s="28">
        <f t="shared" si="14"/>
        <v>2155388</v>
      </c>
      <c r="P141" s="42" t="s">
        <v>613</v>
      </c>
      <c r="Q141" s="30" t="s">
        <v>611</v>
      </c>
      <c r="R141" s="26" t="s">
        <v>43</v>
      </c>
      <c r="S141" s="42" t="s">
        <v>44</v>
      </c>
      <c r="T141" s="44" t="s">
        <v>45</v>
      </c>
      <c r="U141" s="26" t="s">
        <v>46</v>
      </c>
      <c r="V141" s="26" t="s">
        <v>47</v>
      </c>
      <c r="W141" s="25" t="s">
        <v>320</v>
      </c>
      <c r="X141" s="76" t="str">
        <f t="shared" si="15"/>
        <v>IB2400465997; QĐTT số: 743/QĐ-BVQY103; 28/02/2025; Bệnh viện Quân y 103; 365 ngày</v>
      </c>
      <c r="Y141" s="45"/>
      <c r="Z141" s="25" t="s">
        <v>510</v>
      </c>
      <c r="AA141" s="87" t="s">
        <v>272</v>
      </c>
      <c r="AB141" s="26" t="s">
        <v>320</v>
      </c>
      <c r="AC141" s="135">
        <v>2155388</v>
      </c>
      <c r="AD141" s="136">
        <f t="shared" si="16"/>
        <v>0</v>
      </c>
      <c r="AE141" s="137">
        <f t="shared" si="17"/>
        <v>0</v>
      </c>
      <c r="AF141" s="7"/>
      <c r="AG141" s="7"/>
      <c r="AH141" s="138"/>
      <c r="AI141" s="7"/>
      <c r="AJ141" s="7"/>
      <c r="AK141" s="7">
        <f>VLOOKUP(D141,'[1]Tổng hợp SH'!$D$7:$M$361,10,0)</f>
        <v>1</v>
      </c>
      <c r="AL141" s="7">
        <v>137</v>
      </c>
    </row>
    <row r="142" spans="1:38" ht="78.75" x14ac:dyDescent="0.25">
      <c r="A142" s="22" t="s">
        <v>37</v>
      </c>
      <c r="B142" s="22">
        <f t="shared" si="12"/>
        <v>138</v>
      </c>
      <c r="C142" s="23">
        <v>136</v>
      </c>
      <c r="D142" s="24" t="s">
        <v>614</v>
      </c>
      <c r="E142" s="25" t="s">
        <v>615</v>
      </c>
      <c r="F142" s="36" t="s">
        <v>616</v>
      </c>
      <c r="G142" s="42" t="s">
        <v>508</v>
      </c>
      <c r="H142" s="27" t="s">
        <v>42</v>
      </c>
      <c r="I142" s="127">
        <v>44</v>
      </c>
      <c r="J142" s="41"/>
      <c r="K142" s="130">
        <v>4</v>
      </c>
      <c r="L142" s="130">
        <v>14</v>
      </c>
      <c r="M142" s="29">
        <f t="shared" si="13"/>
        <v>14</v>
      </c>
      <c r="N142" s="41">
        <v>20107920</v>
      </c>
      <c r="O142" s="28">
        <f t="shared" si="14"/>
        <v>281510880</v>
      </c>
      <c r="P142" s="42" t="s">
        <v>617</v>
      </c>
      <c r="Q142" s="30" t="s">
        <v>615</v>
      </c>
      <c r="R142" s="26" t="s">
        <v>43</v>
      </c>
      <c r="S142" s="42" t="s">
        <v>44</v>
      </c>
      <c r="T142" s="44" t="s">
        <v>45</v>
      </c>
      <c r="U142" s="26" t="s">
        <v>46</v>
      </c>
      <c r="V142" s="26" t="s">
        <v>47</v>
      </c>
      <c r="W142" s="25" t="s">
        <v>320</v>
      </c>
      <c r="X142" s="76" t="str">
        <f t="shared" si="15"/>
        <v>IB2400465997; QĐTT số: 743/QĐ-BVQY103; 28/02/2025; Bệnh viện Quân y 103; 365 ngày</v>
      </c>
      <c r="Y142" s="45"/>
      <c r="Z142" s="25" t="s">
        <v>510</v>
      </c>
      <c r="AA142" s="87" t="s">
        <v>272</v>
      </c>
      <c r="AB142" s="26" t="s">
        <v>320</v>
      </c>
      <c r="AC142" s="135">
        <v>20107920</v>
      </c>
      <c r="AD142" s="136">
        <f t="shared" si="16"/>
        <v>0</v>
      </c>
      <c r="AE142" s="137">
        <f t="shared" si="17"/>
        <v>0</v>
      </c>
      <c r="AF142" s="7"/>
      <c r="AG142" s="7"/>
      <c r="AH142" s="138"/>
      <c r="AI142" s="7"/>
      <c r="AJ142" s="7"/>
      <c r="AK142" s="7">
        <f>VLOOKUP(D142,'[1]Tổng hợp SH'!$D$7:$M$361,10,0)</f>
        <v>14</v>
      </c>
      <c r="AL142" s="7">
        <v>138</v>
      </c>
    </row>
    <row r="143" spans="1:38" ht="45" x14ac:dyDescent="0.25">
      <c r="A143" s="22" t="s">
        <v>37</v>
      </c>
      <c r="B143" s="22">
        <f t="shared" si="12"/>
        <v>139</v>
      </c>
      <c r="C143" s="23">
        <v>137</v>
      </c>
      <c r="D143" s="24" t="s">
        <v>618</v>
      </c>
      <c r="E143" s="25" t="s">
        <v>619</v>
      </c>
      <c r="F143" s="24" t="s">
        <v>620</v>
      </c>
      <c r="G143" s="42" t="s">
        <v>536</v>
      </c>
      <c r="H143" s="27" t="s">
        <v>42</v>
      </c>
      <c r="I143" s="127">
        <v>2</v>
      </c>
      <c r="J143" s="41"/>
      <c r="K143" s="130">
        <v>1</v>
      </c>
      <c r="L143" s="130">
        <v>2</v>
      </c>
      <c r="M143" s="29">
        <f t="shared" si="13"/>
        <v>2</v>
      </c>
      <c r="N143" s="41">
        <v>2648625</v>
      </c>
      <c r="O143" s="28">
        <f t="shared" si="14"/>
        <v>5297250</v>
      </c>
      <c r="P143" s="42" t="s">
        <v>621</v>
      </c>
      <c r="Q143" s="30" t="s">
        <v>619</v>
      </c>
      <c r="R143" s="26" t="s">
        <v>43</v>
      </c>
      <c r="S143" s="42" t="s">
        <v>44</v>
      </c>
      <c r="T143" s="44" t="s">
        <v>45</v>
      </c>
      <c r="U143" s="26" t="s">
        <v>46</v>
      </c>
      <c r="V143" s="26" t="s">
        <v>47</v>
      </c>
      <c r="W143" s="25" t="s">
        <v>320</v>
      </c>
      <c r="X143" s="76" t="str">
        <f t="shared" si="15"/>
        <v>IB2400465997; QĐTT số: 743/QĐ-BVQY103; 28/02/2025; Bệnh viện Quân y 103; 365 ngày</v>
      </c>
      <c r="Y143" s="45"/>
      <c r="Z143" s="25" t="s">
        <v>510</v>
      </c>
      <c r="AA143" s="87" t="s">
        <v>272</v>
      </c>
      <c r="AB143" s="26" t="s">
        <v>320</v>
      </c>
      <c r="AC143" s="135">
        <v>2648625</v>
      </c>
      <c r="AD143" s="136">
        <f t="shared" si="16"/>
        <v>0</v>
      </c>
      <c r="AE143" s="137">
        <f t="shared" si="17"/>
        <v>0</v>
      </c>
      <c r="AF143" s="7"/>
      <c r="AG143" s="7"/>
      <c r="AH143" s="138"/>
      <c r="AI143" s="7"/>
      <c r="AJ143" s="7"/>
      <c r="AK143" s="7">
        <f>VLOOKUP(D143,'[1]Tổng hợp SH'!$D$7:$M$361,10,0)</f>
        <v>2</v>
      </c>
      <c r="AL143" s="7">
        <v>139</v>
      </c>
    </row>
    <row r="144" spans="1:38" ht="45" x14ac:dyDescent="0.25">
      <c r="A144" s="22" t="s">
        <v>37</v>
      </c>
      <c r="B144" s="22">
        <f t="shared" si="12"/>
        <v>140</v>
      </c>
      <c r="C144" s="23">
        <v>138</v>
      </c>
      <c r="D144" s="24" t="s">
        <v>622</v>
      </c>
      <c r="E144" s="25" t="s">
        <v>623</v>
      </c>
      <c r="F144" s="24" t="s">
        <v>624</v>
      </c>
      <c r="G144" s="42" t="s">
        <v>559</v>
      </c>
      <c r="H144" s="27" t="s">
        <v>42</v>
      </c>
      <c r="I144" s="128">
        <v>0</v>
      </c>
      <c r="J144" s="41"/>
      <c r="K144" s="130">
        <v>1</v>
      </c>
      <c r="L144" s="130">
        <v>2</v>
      </c>
      <c r="M144" s="29">
        <f t="shared" si="13"/>
        <v>2</v>
      </c>
      <c r="N144" s="41">
        <v>2297295</v>
      </c>
      <c r="O144" s="28">
        <f t="shared" si="14"/>
        <v>4594590</v>
      </c>
      <c r="P144" s="42" t="s">
        <v>625</v>
      </c>
      <c r="Q144" s="30" t="s">
        <v>623</v>
      </c>
      <c r="R144" s="26" t="s">
        <v>43</v>
      </c>
      <c r="S144" s="42" t="s">
        <v>44</v>
      </c>
      <c r="T144" s="44" t="s">
        <v>45</v>
      </c>
      <c r="U144" s="26" t="s">
        <v>46</v>
      </c>
      <c r="V144" s="26" t="s">
        <v>47</v>
      </c>
      <c r="W144" s="25" t="s">
        <v>320</v>
      </c>
      <c r="X144" s="76" t="str">
        <f t="shared" si="15"/>
        <v>IB2400465997; QĐTT số: 743/QĐ-BVQY103; 28/02/2025; Bệnh viện Quân y 103; 365 ngày</v>
      </c>
      <c r="Y144" s="45"/>
      <c r="Z144" s="25" t="s">
        <v>510</v>
      </c>
      <c r="AA144" s="87" t="s">
        <v>272</v>
      </c>
      <c r="AB144" s="26" t="s">
        <v>320</v>
      </c>
      <c r="AC144" s="135">
        <v>2297295</v>
      </c>
      <c r="AD144" s="136">
        <f t="shared" si="16"/>
        <v>0</v>
      </c>
      <c r="AE144" s="137">
        <f t="shared" si="17"/>
        <v>0</v>
      </c>
      <c r="AF144" s="7"/>
      <c r="AG144" s="7"/>
      <c r="AH144" s="138"/>
      <c r="AI144" s="7"/>
      <c r="AJ144" s="7"/>
      <c r="AK144" s="7">
        <f>VLOOKUP(D144,'[1]Tổng hợp SH'!$D$7:$M$361,10,0)</f>
        <v>2</v>
      </c>
      <c r="AL144" s="7">
        <v>140</v>
      </c>
    </row>
    <row r="145" spans="1:38" ht="114" customHeight="1" x14ac:dyDescent="0.25">
      <c r="A145" s="22" t="s">
        <v>37</v>
      </c>
      <c r="B145" s="22">
        <f t="shared" si="12"/>
        <v>141</v>
      </c>
      <c r="C145" s="23">
        <v>139</v>
      </c>
      <c r="D145" s="24" t="s">
        <v>626</v>
      </c>
      <c r="E145" s="25" t="s">
        <v>627</v>
      </c>
      <c r="F145" s="24" t="s">
        <v>628</v>
      </c>
      <c r="G145" s="42" t="s">
        <v>629</v>
      </c>
      <c r="H145" s="27" t="s">
        <v>42</v>
      </c>
      <c r="I145" s="128">
        <v>0</v>
      </c>
      <c r="J145" s="41"/>
      <c r="K145" s="130">
        <v>4</v>
      </c>
      <c r="L145" s="130">
        <v>8</v>
      </c>
      <c r="M145" s="29">
        <f t="shared" si="13"/>
        <v>8</v>
      </c>
      <c r="N145" s="41">
        <v>46756800</v>
      </c>
      <c r="O145" s="28">
        <f t="shared" si="14"/>
        <v>374054400</v>
      </c>
      <c r="P145" s="42" t="s">
        <v>630</v>
      </c>
      <c r="Q145" s="30" t="s">
        <v>627</v>
      </c>
      <c r="R145" s="26" t="s">
        <v>43</v>
      </c>
      <c r="S145" s="42" t="s">
        <v>44</v>
      </c>
      <c r="T145" s="44" t="s">
        <v>45</v>
      </c>
      <c r="U145" s="26" t="s">
        <v>46</v>
      </c>
      <c r="V145" s="26" t="s">
        <v>47</v>
      </c>
      <c r="W145" s="25" t="s">
        <v>320</v>
      </c>
      <c r="X145" s="76" t="str">
        <f t="shared" si="15"/>
        <v>IB2400465997; QĐTT số: 743/QĐ-BVQY103; 28/02/2025; Bệnh viện Quân y 103; 365 ngày</v>
      </c>
      <c r="Y145" s="45"/>
      <c r="Z145" s="25" t="s">
        <v>510</v>
      </c>
      <c r="AA145" s="87" t="s">
        <v>272</v>
      </c>
      <c r="AB145" s="26" t="s">
        <v>320</v>
      </c>
      <c r="AC145" s="135">
        <v>46756800</v>
      </c>
      <c r="AD145" s="136">
        <f t="shared" si="16"/>
        <v>0</v>
      </c>
      <c r="AE145" s="137">
        <f t="shared" si="17"/>
        <v>0</v>
      </c>
      <c r="AF145" s="7"/>
      <c r="AG145" s="7"/>
      <c r="AH145" s="138"/>
      <c r="AI145" s="7"/>
      <c r="AJ145" s="7"/>
      <c r="AK145" s="7">
        <f>VLOOKUP(D145,'[1]Tổng hợp SH'!$D$7:$M$361,10,0)</f>
        <v>8</v>
      </c>
      <c r="AL145" s="7">
        <v>141</v>
      </c>
    </row>
    <row r="146" spans="1:38" ht="84" customHeight="1" x14ac:dyDescent="0.25">
      <c r="A146" s="22" t="s">
        <v>37</v>
      </c>
      <c r="B146" s="22">
        <f t="shared" si="12"/>
        <v>142</v>
      </c>
      <c r="C146" s="23">
        <v>140</v>
      </c>
      <c r="D146" s="24" t="s">
        <v>631</v>
      </c>
      <c r="E146" s="25" t="s">
        <v>632</v>
      </c>
      <c r="F146" s="24" t="s">
        <v>633</v>
      </c>
      <c r="G146" s="42" t="s">
        <v>536</v>
      </c>
      <c r="H146" s="27" t="s">
        <v>42</v>
      </c>
      <c r="I146" s="128">
        <v>0</v>
      </c>
      <c r="J146" s="41"/>
      <c r="K146" s="130">
        <v>1</v>
      </c>
      <c r="L146" s="130">
        <v>1</v>
      </c>
      <c r="M146" s="29">
        <f t="shared" si="13"/>
        <v>1</v>
      </c>
      <c r="N146" s="41">
        <v>2728000</v>
      </c>
      <c r="O146" s="28">
        <f t="shared" si="14"/>
        <v>2728000</v>
      </c>
      <c r="P146" s="42" t="s">
        <v>634</v>
      </c>
      <c r="Q146" s="30" t="s">
        <v>632</v>
      </c>
      <c r="R146" s="26" t="s">
        <v>43</v>
      </c>
      <c r="S146" s="42" t="s">
        <v>44</v>
      </c>
      <c r="T146" s="44" t="s">
        <v>45</v>
      </c>
      <c r="U146" s="26" t="s">
        <v>46</v>
      </c>
      <c r="V146" s="26" t="s">
        <v>47</v>
      </c>
      <c r="W146" s="25" t="s">
        <v>320</v>
      </c>
      <c r="X146" s="76" t="str">
        <f t="shared" si="15"/>
        <v>IB2400465997; QĐTT số: 743/QĐ-BVQY103; 28/02/2025; Bệnh viện Quân y 103; 365 ngày</v>
      </c>
      <c r="Y146" s="45"/>
      <c r="Z146" s="25" t="s">
        <v>510</v>
      </c>
      <c r="AA146" s="87" t="s">
        <v>272</v>
      </c>
      <c r="AB146" s="26" t="s">
        <v>320</v>
      </c>
      <c r="AC146" s="135">
        <v>2728000</v>
      </c>
      <c r="AD146" s="136">
        <f t="shared" si="16"/>
        <v>0</v>
      </c>
      <c r="AE146" s="137">
        <f t="shared" si="17"/>
        <v>0</v>
      </c>
      <c r="AF146" s="7"/>
      <c r="AG146" s="7"/>
      <c r="AH146" s="138"/>
      <c r="AI146" s="7"/>
      <c r="AJ146" s="7"/>
      <c r="AK146" s="7">
        <f>VLOOKUP(D146,'[1]Tổng hợp SH'!$D$7:$M$361,10,0)</f>
        <v>1</v>
      </c>
      <c r="AL146" s="7">
        <v>142</v>
      </c>
    </row>
    <row r="147" spans="1:38" ht="69" customHeight="1" x14ac:dyDescent="0.25">
      <c r="A147" s="22" t="s">
        <v>37</v>
      </c>
      <c r="B147" s="22">
        <f t="shared" si="12"/>
        <v>143</v>
      </c>
      <c r="C147" s="23">
        <v>141</v>
      </c>
      <c r="D147" s="24" t="s">
        <v>635</v>
      </c>
      <c r="E147" s="25" t="s">
        <v>636</v>
      </c>
      <c r="F147" s="24" t="s">
        <v>637</v>
      </c>
      <c r="G147" s="42" t="s">
        <v>559</v>
      </c>
      <c r="H147" s="27" t="s">
        <v>42</v>
      </c>
      <c r="I147" s="128">
        <v>0</v>
      </c>
      <c r="J147" s="41"/>
      <c r="K147" s="130">
        <v>1</v>
      </c>
      <c r="L147" s="130">
        <v>1</v>
      </c>
      <c r="M147" s="29">
        <f t="shared" si="13"/>
        <v>1</v>
      </c>
      <c r="N147" s="41">
        <v>2297300</v>
      </c>
      <c r="O147" s="28">
        <f t="shared" si="14"/>
        <v>2297300</v>
      </c>
      <c r="P147" s="42" t="s">
        <v>638</v>
      </c>
      <c r="Q147" s="30" t="s">
        <v>636</v>
      </c>
      <c r="R147" s="26" t="s">
        <v>43</v>
      </c>
      <c r="S147" s="42" t="s">
        <v>44</v>
      </c>
      <c r="T147" s="44" t="s">
        <v>45</v>
      </c>
      <c r="U147" s="26" t="s">
        <v>46</v>
      </c>
      <c r="V147" s="26" t="s">
        <v>47</v>
      </c>
      <c r="W147" s="25" t="s">
        <v>320</v>
      </c>
      <c r="X147" s="76" t="str">
        <f t="shared" si="15"/>
        <v>IB2400465997; QĐTT số: 743/QĐ-BVQY103; 28/02/2025; Bệnh viện Quân y 103; 365 ngày</v>
      </c>
      <c r="Y147" s="45"/>
      <c r="Z147" s="25" t="s">
        <v>510</v>
      </c>
      <c r="AA147" s="87" t="s">
        <v>272</v>
      </c>
      <c r="AB147" s="26" t="s">
        <v>320</v>
      </c>
      <c r="AC147" s="135">
        <v>2297300</v>
      </c>
      <c r="AD147" s="136">
        <f t="shared" si="16"/>
        <v>0</v>
      </c>
      <c r="AE147" s="137">
        <f t="shared" si="17"/>
        <v>0</v>
      </c>
      <c r="AF147" s="7"/>
      <c r="AG147" s="7"/>
      <c r="AH147" s="138"/>
      <c r="AI147" s="7"/>
      <c r="AJ147" s="7"/>
      <c r="AK147" s="7">
        <f>VLOOKUP(D147,'[1]Tổng hợp SH'!$D$7:$M$361,10,0)</f>
        <v>1</v>
      </c>
      <c r="AL147" s="7">
        <v>143</v>
      </c>
    </row>
    <row r="148" spans="1:38" ht="117.75" customHeight="1" x14ac:dyDescent="0.25">
      <c r="A148" s="22" t="s">
        <v>37</v>
      </c>
      <c r="B148" s="22">
        <f t="shared" si="12"/>
        <v>144</v>
      </c>
      <c r="C148" s="23">
        <v>142</v>
      </c>
      <c r="D148" s="24" t="s">
        <v>639</v>
      </c>
      <c r="E148" s="25" t="s">
        <v>640</v>
      </c>
      <c r="F148" s="24" t="s">
        <v>641</v>
      </c>
      <c r="G148" s="42" t="s">
        <v>508</v>
      </c>
      <c r="H148" s="27" t="s">
        <v>42</v>
      </c>
      <c r="I148" s="127">
        <v>21</v>
      </c>
      <c r="J148" s="41"/>
      <c r="K148" s="130">
        <v>4</v>
      </c>
      <c r="L148" s="130">
        <v>8</v>
      </c>
      <c r="M148" s="29">
        <f t="shared" si="13"/>
        <v>8</v>
      </c>
      <c r="N148" s="41">
        <v>24540600</v>
      </c>
      <c r="O148" s="28">
        <f t="shared" si="14"/>
        <v>196324800</v>
      </c>
      <c r="P148" s="42" t="s">
        <v>642</v>
      </c>
      <c r="Q148" s="30" t="s">
        <v>640</v>
      </c>
      <c r="R148" s="26" t="s">
        <v>43</v>
      </c>
      <c r="S148" s="42" t="s">
        <v>44</v>
      </c>
      <c r="T148" s="44" t="s">
        <v>45</v>
      </c>
      <c r="U148" s="26" t="s">
        <v>46</v>
      </c>
      <c r="V148" s="26" t="s">
        <v>47</v>
      </c>
      <c r="W148" s="25" t="s">
        <v>320</v>
      </c>
      <c r="X148" s="76" t="str">
        <f t="shared" si="15"/>
        <v>IB2400465997; QĐTT số: 743/QĐ-BVQY103; 28/02/2025; Bệnh viện Quân y 103; 365 ngày</v>
      </c>
      <c r="Y148" s="45"/>
      <c r="Z148" s="25" t="s">
        <v>510</v>
      </c>
      <c r="AA148" s="87" t="s">
        <v>272</v>
      </c>
      <c r="AB148" s="26" t="s">
        <v>320</v>
      </c>
      <c r="AC148" s="135">
        <v>24540600</v>
      </c>
      <c r="AD148" s="136">
        <f t="shared" si="16"/>
        <v>0</v>
      </c>
      <c r="AE148" s="137">
        <f t="shared" si="17"/>
        <v>0</v>
      </c>
      <c r="AF148" s="7"/>
      <c r="AG148" s="7"/>
      <c r="AH148" s="138"/>
      <c r="AI148" s="7"/>
      <c r="AJ148" s="7"/>
      <c r="AK148" s="7">
        <f>VLOOKUP(D148,'[1]Tổng hợp SH'!$D$7:$M$361,10,0)</f>
        <v>8</v>
      </c>
      <c r="AL148" s="7">
        <v>144</v>
      </c>
    </row>
    <row r="149" spans="1:38" ht="69.75" customHeight="1" x14ac:dyDescent="0.25">
      <c r="A149" s="22" t="s">
        <v>37</v>
      </c>
      <c r="B149" s="22">
        <f t="shared" si="12"/>
        <v>145</v>
      </c>
      <c r="C149" s="23">
        <v>143</v>
      </c>
      <c r="D149" s="24" t="s">
        <v>643</v>
      </c>
      <c r="E149" s="25" t="s">
        <v>644</v>
      </c>
      <c r="F149" s="24" t="s">
        <v>645</v>
      </c>
      <c r="G149" s="42" t="s">
        <v>646</v>
      </c>
      <c r="H149" s="27" t="s">
        <v>42</v>
      </c>
      <c r="I149" s="128">
        <v>0</v>
      </c>
      <c r="J149" s="41"/>
      <c r="K149" s="130">
        <v>1</v>
      </c>
      <c r="L149" s="130">
        <v>1</v>
      </c>
      <c r="M149" s="29">
        <f t="shared" si="13"/>
        <v>1</v>
      </c>
      <c r="N149" s="41">
        <v>2648625</v>
      </c>
      <c r="O149" s="28">
        <f t="shared" si="14"/>
        <v>2648625</v>
      </c>
      <c r="P149" s="42" t="s">
        <v>647</v>
      </c>
      <c r="Q149" s="30" t="s">
        <v>644</v>
      </c>
      <c r="R149" s="26" t="s">
        <v>43</v>
      </c>
      <c r="S149" s="42" t="s">
        <v>44</v>
      </c>
      <c r="T149" s="44" t="s">
        <v>45</v>
      </c>
      <c r="U149" s="26" t="s">
        <v>46</v>
      </c>
      <c r="V149" s="26" t="s">
        <v>47</v>
      </c>
      <c r="W149" s="25" t="s">
        <v>320</v>
      </c>
      <c r="X149" s="76" t="str">
        <f t="shared" si="15"/>
        <v>IB2400465997; QĐTT số: 743/QĐ-BVQY103; 28/02/2025; Bệnh viện Quân y 103; 365 ngày</v>
      </c>
      <c r="Y149" s="45"/>
      <c r="Z149" s="25" t="s">
        <v>510</v>
      </c>
      <c r="AA149" s="87" t="s">
        <v>272</v>
      </c>
      <c r="AB149" s="26" t="s">
        <v>320</v>
      </c>
      <c r="AC149" s="135">
        <v>2648625</v>
      </c>
      <c r="AD149" s="136">
        <f t="shared" si="16"/>
        <v>0</v>
      </c>
      <c r="AE149" s="137">
        <f t="shared" si="17"/>
        <v>0</v>
      </c>
      <c r="AF149" s="7"/>
      <c r="AG149" s="7"/>
      <c r="AH149" s="138"/>
      <c r="AI149" s="7"/>
      <c r="AJ149" s="7"/>
      <c r="AK149" s="7">
        <f>VLOOKUP(D149,'[1]Tổng hợp SH'!$D$7:$M$361,10,0)</f>
        <v>1</v>
      </c>
      <c r="AL149" s="7">
        <v>145</v>
      </c>
    </row>
    <row r="150" spans="1:38" ht="71.25" customHeight="1" x14ac:dyDescent="0.25">
      <c r="A150" s="22" t="s">
        <v>37</v>
      </c>
      <c r="B150" s="22">
        <f t="shared" si="12"/>
        <v>146</v>
      </c>
      <c r="C150" s="23">
        <v>144</v>
      </c>
      <c r="D150" s="24" t="s">
        <v>648</v>
      </c>
      <c r="E150" s="25" t="s">
        <v>649</v>
      </c>
      <c r="F150" s="24" t="s">
        <v>650</v>
      </c>
      <c r="G150" s="42" t="s">
        <v>651</v>
      </c>
      <c r="H150" s="27" t="s">
        <v>42</v>
      </c>
      <c r="I150" s="127">
        <v>1</v>
      </c>
      <c r="J150" s="41"/>
      <c r="K150" s="130">
        <v>4</v>
      </c>
      <c r="L150" s="130">
        <v>1</v>
      </c>
      <c r="M150" s="29">
        <f t="shared" si="13"/>
        <v>1</v>
      </c>
      <c r="N150" s="41">
        <v>2297300</v>
      </c>
      <c r="O150" s="28">
        <f t="shared" si="14"/>
        <v>2297300</v>
      </c>
      <c r="P150" s="42" t="s">
        <v>652</v>
      </c>
      <c r="Q150" s="30" t="s">
        <v>649</v>
      </c>
      <c r="R150" s="26" t="s">
        <v>43</v>
      </c>
      <c r="S150" s="42" t="s">
        <v>44</v>
      </c>
      <c r="T150" s="44" t="s">
        <v>45</v>
      </c>
      <c r="U150" s="26" t="s">
        <v>46</v>
      </c>
      <c r="V150" s="26" t="s">
        <v>47</v>
      </c>
      <c r="W150" s="25" t="s">
        <v>320</v>
      </c>
      <c r="X150" s="76" t="str">
        <f t="shared" si="15"/>
        <v>IB2400465997; QĐTT số: 743/QĐ-BVQY103; 28/02/2025; Bệnh viện Quân y 103; 365 ngày</v>
      </c>
      <c r="Y150" s="45"/>
      <c r="Z150" s="25" t="s">
        <v>510</v>
      </c>
      <c r="AA150" s="87" t="s">
        <v>272</v>
      </c>
      <c r="AB150" s="26" t="s">
        <v>320</v>
      </c>
      <c r="AC150" s="135">
        <v>2297300</v>
      </c>
      <c r="AD150" s="136">
        <f t="shared" si="16"/>
        <v>0</v>
      </c>
      <c r="AE150" s="137">
        <f t="shared" si="17"/>
        <v>0</v>
      </c>
      <c r="AF150" s="7"/>
      <c r="AG150" s="7"/>
      <c r="AH150" s="138"/>
      <c r="AI150" s="7"/>
      <c r="AJ150" s="7"/>
      <c r="AK150" s="7">
        <f>VLOOKUP(D150,'[1]Tổng hợp SH'!$D$7:$M$361,10,0)</f>
        <v>1</v>
      </c>
      <c r="AL150" s="7">
        <v>146</v>
      </c>
    </row>
    <row r="151" spans="1:38" ht="81.75" customHeight="1" x14ac:dyDescent="0.25">
      <c r="A151" s="22" t="s">
        <v>37</v>
      </c>
      <c r="B151" s="22">
        <f t="shared" si="12"/>
        <v>147</v>
      </c>
      <c r="C151" s="23">
        <v>145</v>
      </c>
      <c r="D151" s="24" t="s">
        <v>653</v>
      </c>
      <c r="E151" s="25" t="s">
        <v>654</v>
      </c>
      <c r="F151" s="24" t="s">
        <v>655</v>
      </c>
      <c r="G151" s="42" t="s">
        <v>629</v>
      </c>
      <c r="H151" s="27" t="s">
        <v>42</v>
      </c>
      <c r="I151" s="128">
        <v>0</v>
      </c>
      <c r="J151" s="41"/>
      <c r="K151" s="130">
        <v>4</v>
      </c>
      <c r="L151" s="130">
        <v>3</v>
      </c>
      <c r="M151" s="29">
        <f t="shared" si="13"/>
        <v>3</v>
      </c>
      <c r="N151" s="41">
        <v>10597000</v>
      </c>
      <c r="O151" s="28">
        <f t="shared" si="14"/>
        <v>31791000</v>
      </c>
      <c r="P151" s="42" t="s">
        <v>656</v>
      </c>
      <c r="Q151" s="30" t="s">
        <v>654</v>
      </c>
      <c r="R151" s="26" t="s">
        <v>43</v>
      </c>
      <c r="S151" s="42" t="s">
        <v>44</v>
      </c>
      <c r="T151" s="44" t="s">
        <v>45</v>
      </c>
      <c r="U151" s="26" t="s">
        <v>46</v>
      </c>
      <c r="V151" s="26" t="s">
        <v>47</v>
      </c>
      <c r="W151" s="25" t="s">
        <v>320</v>
      </c>
      <c r="X151" s="76" t="str">
        <f t="shared" si="15"/>
        <v>IB2400465997; QĐTT số: 743/QĐ-BVQY103; 28/02/2025; Bệnh viện Quân y 103; 365 ngày</v>
      </c>
      <c r="Y151" s="45"/>
      <c r="Z151" s="25" t="s">
        <v>510</v>
      </c>
      <c r="AA151" s="87" t="s">
        <v>272</v>
      </c>
      <c r="AB151" s="26" t="s">
        <v>320</v>
      </c>
      <c r="AC151" s="135">
        <v>10597000</v>
      </c>
      <c r="AD151" s="136">
        <f t="shared" si="16"/>
        <v>0</v>
      </c>
      <c r="AE151" s="137">
        <f t="shared" si="17"/>
        <v>0</v>
      </c>
      <c r="AF151" s="7"/>
      <c r="AG151" s="7"/>
      <c r="AH151" s="138"/>
      <c r="AI151" s="7"/>
      <c r="AJ151" s="7"/>
      <c r="AK151" s="7">
        <f>VLOOKUP(D151,'[1]Tổng hợp SH'!$D$7:$M$361,10,0)</f>
        <v>3</v>
      </c>
      <c r="AL151" s="7">
        <v>147</v>
      </c>
    </row>
    <row r="152" spans="1:38" ht="33.75" x14ac:dyDescent="0.25">
      <c r="A152" s="22" t="s">
        <v>37</v>
      </c>
      <c r="B152" s="22">
        <f t="shared" si="12"/>
        <v>148</v>
      </c>
      <c r="C152" s="23">
        <v>146</v>
      </c>
      <c r="D152" s="24" t="s">
        <v>657</v>
      </c>
      <c r="E152" s="25" t="s">
        <v>658</v>
      </c>
      <c r="F152" s="24" t="s">
        <v>659</v>
      </c>
      <c r="G152" s="42" t="s">
        <v>646</v>
      </c>
      <c r="H152" s="27" t="s">
        <v>42</v>
      </c>
      <c r="I152" s="128">
        <v>0</v>
      </c>
      <c r="J152" s="41"/>
      <c r="K152" s="130">
        <v>1</v>
      </c>
      <c r="L152" s="130">
        <v>1</v>
      </c>
      <c r="M152" s="29">
        <f t="shared" si="13"/>
        <v>1</v>
      </c>
      <c r="N152" s="41">
        <v>2589930</v>
      </c>
      <c r="O152" s="28">
        <f t="shared" si="14"/>
        <v>2589930</v>
      </c>
      <c r="P152" s="42" t="s">
        <v>660</v>
      </c>
      <c r="Q152" s="30" t="s">
        <v>658</v>
      </c>
      <c r="R152" s="26" t="s">
        <v>43</v>
      </c>
      <c r="S152" s="42" t="s">
        <v>44</v>
      </c>
      <c r="T152" s="44" t="s">
        <v>45</v>
      </c>
      <c r="U152" s="26" t="s">
        <v>46</v>
      </c>
      <c r="V152" s="26" t="s">
        <v>47</v>
      </c>
      <c r="W152" s="25" t="s">
        <v>320</v>
      </c>
      <c r="X152" s="76" t="str">
        <f t="shared" si="15"/>
        <v>IB2400465997; QĐTT số: 743/QĐ-BVQY103; 28/02/2025; Bệnh viện Quân y 103; 365 ngày</v>
      </c>
      <c r="Y152" s="45"/>
      <c r="Z152" s="25" t="s">
        <v>510</v>
      </c>
      <c r="AA152" s="87" t="s">
        <v>272</v>
      </c>
      <c r="AB152" s="26" t="s">
        <v>320</v>
      </c>
      <c r="AC152" s="135">
        <v>2589930</v>
      </c>
      <c r="AD152" s="136">
        <f t="shared" si="16"/>
        <v>0</v>
      </c>
      <c r="AE152" s="137">
        <f t="shared" si="17"/>
        <v>0</v>
      </c>
      <c r="AF152" s="7"/>
      <c r="AG152" s="7"/>
      <c r="AH152" s="138"/>
      <c r="AI152" s="7"/>
      <c r="AJ152" s="7"/>
      <c r="AK152" s="7">
        <f>VLOOKUP(D152,'[1]Tổng hợp SH'!$D$7:$M$361,10,0)</f>
        <v>1</v>
      </c>
      <c r="AL152" s="7">
        <v>148</v>
      </c>
    </row>
    <row r="153" spans="1:38" ht="72.75" customHeight="1" x14ac:dyDescent="0.25">
      <c r="A153" s="22" t="s">
        <v>37</v>
      </c>
      <c r="B153" s="22">
        <f t="shared" si="12"/>
        <v>149</v>
      </c>
      <c r="C153" s="23">
        <v>147</v>
      </c>
      <c r="D153" s="24" t="s">
        <v>661</v>
      </c>
      <c r="E153" s="25" t="s">
        <v>662</v>
      </c>
      <c r="F153" s="24" t="s">
        <v>663</v>
      </c>
      <c r="G153" s="42" t="s">
        <v>541</v>
      </c>
      <c r="H153" s="27" t="s">
        <v>42</v>
      </c>
      <c r="I153" s="128">
        <v>0</v>
      </c>
      <c r="J153" s="41"/>
      <c r="K153" s="130">
        <v>1</v>
      </c>
      <c r="L153" s="130">
        <v>1</v>
      </c>
      <c r="M153" s="29">
        <f t="shared" si="13"/>
        <v>1</v>
      </c>
      <c r="N153" s="41">
        <v>2389170</v>
      </c>
      <c r="O153" s="28">
        <f t="shared" si="14"/>
        <v>2389170</v>
      </c>
      <c r="P153" s="42" t="s">
        <v>664</v>
      </c>
      <c r="Q153" s="30" t="s">
        <v>662</v>
      </c>
      <c r="R153" s="26" t="s">
        <v>43</v>
      </c>
      <c r="S153" s="42" t="s">
        <v>44</v>
      </c>
      <c r="T153" s="44" t="s">
        <v>45</v>
      </c>
      <c r="U153" s="26" t="s">
        <v>46</v>
      </c>
      <c r="V153" s="26" t="s">
        <v>47</v>
      </c>
      <c r="W153" s="25" t="s">
        <v>320</v>
      </c>
      <c r="X153" s="76" t="str">
        <f t="shared" si="15"/>
        <v>IB2400465997; QĐTT số: 743/QĐ-BVQY103; 28/02/2025; Bệnh viện Quân y 103; 365 ngày</v>
      </c>
      <c r="Y153" s="45"/>
      <c r="Z153" s="25" t="s">
        <v>510</v>
      </c>
      <c r="AA153" s="87" t="s">
        <v>272</v>
      </c>
      <c r="AB153" s="26" t="s">
        <v>320</v>
      </c>
      <c r="AC153" s="135">
        <v>2389170</v>
      </c>
      <c r="AD153" s="136">
        <f t="shared" si="16"/>
        <v>0</v>
      </c>
      <c r="AE153" s="137">
        <f t="shared" si="17"/>
        <v>0</v>
      </c>
      <c r="AF153" s="7"/>
      <c r="AG153" s="7"/>
      <c r="AH153" s="138"/>
      <c r="AI153" s="7"/>
      <c r="AJ153" s="7"/>
      <c r="AK153" s="7">
        <f>VLOOKUP(D153,'[1]Tổng hợp SH'!$D$7:$M$361,10,0)</f>
        <v>1</v>
      </c>
      <c r="AL153" s="7">
        <v>149</v>
      </c>
    </row>
    <row r="154" spans="1:38" ht="126.75" customHeight="1" x14ac:dyDescent="0.25">
      <c r="A154" s="22" t="s">
        <v>37</v>
      </c>
      <c r="B154" s="22">
        <f t="shared" si="12"/>
        <v>150</v>
      </c>
      <c r="C154" s="23">
        <v>148</v>
      </c>
      <c r="D154" s="24" t="s">
        <v>665</v>
      </c>
      <c r="E154" s="25" t="s">
        <v>666</v>
      </c>
      <c r="F154" s="24" t="s">
        <v>667</v>
      </c>
      <c r="G154" s="42" t="s">
        <v>629</v>
      </c>
      <c r="H154" s="27" t="s">
        <v>42</v>
      </c>
      <c r="I154" s="127">
        <v>6</v>
      </c>
      <c r="J154" s="41"/>
      <c r="K154" s="130">
        <v>4</v>
      </c>
      <c r="L154" s="130">
        <v>2</v>
      </c>
      <c r="M154" s="29">
        <f t="shared" si="13"/>
        <v>2</v>
      </c>
      <c r="N154" s="41">
        <v>16424993</v>
      </c>
      <c r="O154" s="28">
        <f t="shared" si="14"/>
        <v>32849986</v>
      </c>
      <c r="P154" s="42" t="s">
        <v>668</v>
      </c>
      <c r="Q154" s="30" t="s">
        <v>666</v>
      </c>
      <c r="R154" s="26" t="s">
        <v>43</v>
      </c>
      <c r="S154" s="42" t="s">
        <v>44</v>
      </c>
      <c r="T154" s="44" t="s">
        <v>45</v>
      </c>
      <c r="U154" s="26" t="s">
        <v>46</v>
      </c>
      <c r="V154" s="26" t="s">
        <v>47</v>
      </c>
      <c r="W154" s="25" t="s">
        <v>320</v>
      </c>
      <c r="X154" s="76" t="str">
        <f t="shared" si="15"/>
        <v>IB2400465997; QĐTT số: 743/QĐ-BVQY103; 28/02/2025; Bệnh viện Quân y 103; 365 ngày</v>
      </c>
      <c r="Y154" s="45"/>
      <c r="Z154" s="25" t="s">
        <v>510</v>
      </c>
      <c r="AA154" s="87" t="s">
        <v>272</v>
      </c>
      <c r="AB154" s="26" t="s">
        <v>320</v>
      </c>
      <c r="AC154" s="135">
        <v>16424993</v>
      </c>
      <c r="AD154" s="136">
        <f t="shared" si="16"/>
        <v>0</v>
      </c>
      <c r="AE154" s="137">
        <f t="shared" si="17"/>
        <v>0</v>
      </c>
      <c r="AF154" s="7"/>
      <c r="AG154" s="7"/>
      <c r="AH154" s="138"/>
      <c r="AI154" s="7"/>
      <c r="AJ154" s="7"/>
      <c r="AK154" s="7">
        <f>VLOOKUP(D154,'[1]Tổng hợp SH'!$D$7:$M$361,10,0)</f>
        <v>2</v>
      </c>
      <c r="AL154" s="7">
        <v>150</v>
      </c>
    </row>
    <row r="155" spans="1:38" ht="101.25" x14ac:dyDescent="0.25">
      <c r="A155" s="22" t="s">
        <v>37</v>
      </c>
      <c r="B155" s="22">
        <f t="shared" si="12"/>
        <v>151</v>
      </c>
      <c r="C155" s="23">
        <v>149</v>
      </c>
      <c r="D155" s="24" t="s">
        <v>669</v>
      </c>
      <c r="E155" s="25" t="s">
        <v>670</v>
      </c>
      <c r="F155" s="24" t="s">
        <v>671</v>
      </c>
      <c r="G155" s="42" t="s">
        <v>646</v>
      </c>
      <c r="H155" s="27" t="s">
        <v>42</v>
      </c>
      <c r="I155" s="128">
        <v>0</v>
      </c>
      <c r="J155" s="41"/>
      <c r="K155" s="130">
        <v>1</v>
      </c>
      <c r="L155" s="130">
        <v>1</v>
      </c>
      <c r="M155" s="29">
        <f t="shared" si="13"/>
        <v>1</v>
      </c>
      <c r="N155" s="41">
        <v>2485100</v>
      </c>
      <c r="O155" s="28">
        <f t="shared" si="14"/>
        <v>2485100</v>
      </c>
      <c r="P155" s="42" t="s">
        <v>672</v>
      </c>
      <c r="Q155" s="30" t="s">
        <v>670</v>
      </c>
      <c r="R155" s="26" t="s">
        <v>43</v>
      </c>
      <c r="S155" s="42" t="s">
        <v>44</v>
      </c>
      <c r="T155" s="44" t="s">
        <v>45</v>
      </c>
      <c r="U155" s="26" t="s">
        <v>46</v>
      </c>
      <c r="V155" s="26" t="s">
        <v>47</v>
      </c>
      <c r="W155" s="25" t="s">
        <v>320</v>
      </c>
      <c r="X155" s="76" t="str">
        <f t="shared" si="15"/>
        <v>IB2400465997; QĐTT số: 743/QĐ-BVQY103; 28/02/2025; Bệnh viện Quân y 103; 365 ngày</v>
      </c>
      <c r="Y155" s="45"/>
      <c r="Z155" s="25" t="s">
        <v>510</v>
      </c>
      <c r="AA155" s="87" t="s">
        <v>272</v>
      </c>
      <c r="AB155" s="26" t="s">
        <v>320</v>
      </c>
      <c r="AC155" s="135">
        <v>2485100</v>
      </c>
      <c r="AD155" s="136">
        <f t="shared" si="16"/>
        <v>0</v>
      </c>
      <c r="AE155" s="137">
        <f t="shared" si="17"/>
        <v>0</v>
      </c>
      <c r="AF155" s="7"/>
      <c r="AG155" s="7"/>
      <c r="AH155" s="138"/>
      <c r="AI155" s="7"/>
      <c r="AJ155" s="7"/>
      <c r="AK155" s="7">
        <f>VLOOKUP(D155,'[1]Tổng hợp SH'!$D$7:$M$361,10,0)</f>
        <v>1</v>
      </c>
      <c r="AL155" s="7">
        <v>151</v>
      </c>
    </row>
    <row r="156" spans="1:38" ht="78.75" x14ac:dyDescent="0.25">
      <c r="A156" s="22" t="s">
        <v>37</v>
      </c>
      <c r="B156" s="22">
        <f t="shared" si="12"/>
        <v>152</v>
      </c>
      <c r="C156" s="23">
        <v>150</v>
      </c>
      <c r="D156" s="24" t="s">
        <v>673</v>
      </c>
      <c r="E156" s="25" t="s">
        <v>674</v>
      </c>
      <c r="F156" s="24" t="s">
        <v>675</v>
      </c>
      <c r="G156" s="42" t="s">
        <v>676</v>
      </c>
      <c r="H156" s="27" t="s">
        <v>42</v>
      </c>
      <c r="I156" s="128">
        <v>0</v>
      </c>
      <c r="J156" s="41"/>
      <c r="K156" s="130">
        <v>1</v>
      </c>
      <c r="L156" s="130">
        <v>1</v>
      </c>
      <c r="M156" s="29">
        <f t="shared" si="13"/>
        <v>1</v>
      </c>
      <c r="N156" s="41">
        <v>2155400</v>
      </c>
      <c r="O156" s="28">
        <f t="shared" si="14"/>
        <v>2155400</v>
      </c>
      <c r="P156" s="42" t="s">
        <v>677</v>
      </c>
      <c r="Q156" s="30" t="s">
        <v>674</v>
      </c>
      <c r="R156" s="26" t="s">
        <v>43</v>
      </c>
      <c r="S156" s="42" t="s">
        <v>44</v>
      </c>
      <c r="T156" s="44" t="s">
        <v>45</v>
      </c>
      <c r="U156" s="26" t="s">
        <v>46</v>
      </c>
      <c r="V156" s="26" t="s">
        <v>47</v>
      </c>
      <c r="W156" s="25" t="s">
        <v>320</v>
      </c>
      <c r="X156" s="76" t="str">
        <f t="shared" si="15"/>
        <v>IB2400465997; QĐTT số: 743/QĐ-BVQY103; 28/02/2025; Bệnh viện Quân y 103; 365 ngày</v>
      </c>
      <c r="Y156" s="45"/>
      <c r="Z156" s="25" t="s">
        <v>510</v>
      </c>
      <c r="AA156" s="87" t="s">
        <v>272</v>
      </c>
      <c r="AB156" s="26" t="s">
        <v>320</v>
      </c>
      <c r="AC156" s="135">
        <v>2155400</v>
      </c>
      <c r="AD156" s="136">
        <f t="shared" si="16"/>
        <v>0</v>
      </c>
      <c r="AE156" s="137">
        <f t="shared" si="17"/>
        <v>0</v>
      </c>
      <c r="AF156" s="7"/>
      <c r="AG156" s="7"/>
      <c r="AH156" s="138"/>
      <c r="AI156" s="7"/>
      <c r="AJ156" s="7"/>
      <c r="AK156" s="7">
        <f>VLOOKUP(D156,'[1]Tổng hợp SH'!$D$7:$M$361,10,0)</f>
        <v>1</v>
      </c>
      <c r="AL156" s="7">
        <v>152</v>
      </c>
    </row>
    <row r="157" spans="1:38" ht="90" x14ac:dyDescent="0.25">
      <c r="A157" s="22" t="s">
        <v>37</v>
      </c>
      <c r="B157" s="22">
        <f t="shared" si="12"/>
        <v>153</v>
      </c>
      <c r="C157" s="23">
        <v>151</v>
      </c>
      <c r="D157" s="24" t="s">
        <v>678</v>
      </c>
      <c r="E157" s="25" t="s">
        <v>679</v>
      </c>
      <c r="F157" s="24" t="s">
        <v>680</v>
      </c>
      <c r="G157" s="42" t="s">
        <v>577</v>
      </c>
      <c r="H157" s="27" t="s">
        <v>42</v>
      </c>
      <c r="I157" s="128">
        <v>0</v>
      </c>
      <c r="J157" s="41"/>
      <c r="K157" s="130">
        <v>3</v>
      </c>
      <c r="L157" s="130">
        <v>3</v>
      </c>
      <c r="M157" s="29">
        <f t="shared" si="13"/>
        <v>3</v>
      </c>
      <c r="N157" s="41">
        <v>24504000</v>
      </c>
      <c r="O157" s="28">
        <f t="shared" si="14"/>
        <v>73512000</v>
      </c>
      <c r="P157" s="42" t="s">
        <v>681</v>
      </c>
      <c r="Q157" s="30" t="s">
        <v>679</v>
      </c>
      <c r="R157" s="26" t="s">
        <v>43</v>
      </c>
      <c r="S157" s="42" t="s">
        <v>44</v>
      </c>
      <c r="T157" s="44" t="s">
        <v>45</v>
      </c>
      <c r="U157" s="26" t="s">
        <v>46</v>
      </c>
      <c r="V157" s="26" t="s">
        <v>47</v>
      </c>
      <c r="W157" s="25" t="s">
        <v>320</v>
      </c>
      <c r="X157" s="76" t="str">
        <f t="shared" si="15"/>
        <v>IB2400465997; QĐTT số: 743/QĐ-BVQY103; 28/02/2025; Bệnh viện Quân y 103; 365 ngày</v>
      </c>
      <c r="Y157" s="45"/>
      <c r="Z157" s="25" t="s">
        <v>510</v>
      </c>
      <c r="AA157" s="87" t="s">
        <v>272</v>
      </c>
      <c r="AB157" s="26" t="s">
        <v>320</v>
      </c>
      <c r="AC157" s="135">
        <v>24504000</v>
      </c>
      <c r="AD157" s="136">
        <f t="shared" si="16"/>
        <v>0</v>
      </c>
      <c r="AE157" s="137">
        <f t="shared" si="17"/>
        <v>0</v>
      </c>
      <c r="AF157" s="7"/>
      <c r="AG157" s="7"/>
      <c r="AH157" s="138"/>
      <c r="AI157" s="7"/>
      <c r="AJ157" s="7"/>
      <c r="AK157" s="7">
        <f>VLOOKUP(D157,'[1]Tổng hợp SH'!$D$7:$M$361,10,0)</f>
        <v>3</v>
      </c>
      <c r="AL157" s="7">
        <v>153</v>
      </c>
    </row>
    <row r="158" spans="1:38" ht="81" customHeight="1" x14ac:dyDescent="0.25">
      <c r="A158" s="22" t="s">
        <v>37</v>
      </c>
      <c r="B158" s="22">
        <f t="shared" si="12"/>
        <v>154</v>
      </c>
      <c r="C158" s="23">
        <v>152</v>
      </c>
      <c r="D158" s="24" t="s">
        <v>682</v>
      </c>
      <c r="E158" s="25" t="s">
        <v>683</v>
      </c>
      <c r="F158" s="36" t="s">
        <v>684</v>
      </c>
      <c r="G158" s="42" t="s">
        <v>685</v>
      </c>
      <c r="H158" s="27" t="s">
        <v>42</v>
      </c>
      <c r="I158" s="128">
        <v>0</v>
      </c>
      <c r="J158" s="41"/>
      <c r="K158" s="130">
        <v>1</v>
      </c>
      <c r="L158" s="130">
        <v>1</v>
      </c>
      <c r="M158" s="29">
        <f t="shared" si="13"/>
        <v>1</v>
      </c>
      <c r="N158" s="41">
        <v>2648730</v>
      </c>
      <c r="O158" s="28">
        <f t="shared" si="14"/>
        <v>2648730</v>
      </c>
      <c r="P158" s="42" t="s">
        <v>686</v>
      </c>
      <c r="Q158" s="30" t="s">
        <v>683</v>
      </c>
      <c r="R158" s="26" t="s">
        <v>43</v>
      </c>
      <c r="S158" s="42" t="s">
        <v>44</v>
      </c>
      <c r="T158" s="44" t="s">
        <v>45</v>
      </c>
      <c r="U158" s="26" t="s">
        <v>46</v>
      </c>
      <c r="V158" s="26" t="s">
        <v>47</v>
      </c>
      <c r="W158" s="25" t="s">
        <v>320</v>
      </c>
      <c r="X158" s="76" t="str">
        <f t="shared" si="15"/>
        <v>IB2400465997; QĐTT số: 743/QĐ-BVQY103; 28/02/2025; Bệnh viện Quân y 103; 365 ngày</v>
      </c>
      <c r="Y158" s="45"/>
      <c r="Z158" s="25" t="s">
        <v>510</v>
      </c>
      <c r="AA158" s="87" t="s">
        <v>272</v>
      </c>
      <c r="AB158" s="26" t="s">
        <v>320</v>
      </c>
      <c r="AC158" s="135">
        <v>2648730</v>
      </c>
      <c r="AD158" s="136">
        <f t="shared" si="16"/>
        <v>0</v>
      </c>
      <c r="AE158" s="137">
        <f t="shared" si="17"/>
        <v>0</v>
      </c>
      <c r="AF158" s="7"/>
      <c r="AG158" s="7"/>
      <c r="AH158" s="138"/>
      <c r="AI158" s="7"/>
      <c r="AJ158" s="7"/>
      <c r="AK158" s="7">
        <f>VLOOKUP(D158,'[1]Tổng hợp SH'!$D$7:$M$361,10,0)</f>
        <v>1</v>
      </c>
      <c r="AL158" s="7">
        <v>154</v>
      </c>
    </row>
    <row r="159" spans="1:38" ht="67.5" x14ac:dyDescent="0.25">
      <c r="A159" s="22" t="s">
        <v>37</v>
      </c>
      <c r="B159" s="22">
        <f t="shared" si="12"/>
        <v>155</v>
      </c>
      <c r="C159" s="23">
        <v>153</v>
      </c>
      <c r="D159" s="24" t="s">
        <v>687</v>
      </c>
      <c r="E159" s="25" t="s">
        <v>688</v>
      </c>
      <c r="F159" s="24" t="s">
        <v>689</v>
      </c>
      <c r="G159" s="42" t="s">
        <v>690</v>
      </c>
      <c r="H159" s="27" t="s">
        <v>42</v>
      </c>
      <c r="I159" s="128">
        <v>0</v>
      </c>
      <c r="J159" s="41"/>
      <c r="K159" s="130">
        <v>1</v>
      </c>
      <c r="L159" s="130">
        <v>1</v>
      </c>
      <c r="M159" s="29">
        <f t="shared" si="13"/>
        <v>1</v>
      </c>
      <c r="N159" s="41">
        <v>2297295</v>
      </c>
      <c r="O159" s="28">
        <f t="shared" si="14"/>
        <v>2297295</v>
      </c>
      <c r="P159" s="42" t="s">
        <v>691</v>
      </c>
      <c r="Q159" s="30" t="s">
        <v>688</v>
      </c>
      <c r="R159" s="26" t="s">
        <v>43</v>
      </c>
      <c r="S159" s="42" t="s">
        <v>44</v>
      </c>
      <c r="T159" s="44" t="s">
        <v>45</v>
      </c>
      <c r="U159" s="26" t="s">
        <v>46</v>
      </c>
      <c r="V159" s="26" t="s">
        <v>47</v>
      </c>
      <c r="W159" s="25" t="s">
        <v>320</v>
      </c>
      <c r="X159" s="76" t="str">
        <f t="shared" si="15"/>
        <v>IB2400465997; QĐTT số: 743/QĐ-BVQY103; 28/02/2025; Bệnh viện Quân y 103; 365 ngày</v>
      </c>
      <c r="Y159" s="45"/>
      <c r="Z159" s="25" t="s">
        <v>510</v>
      </c>
      <c r="AA159" s="87" t="s">
        <v>272</v>
      </c>
      <c r="AB159" s="26" t="s">
        <v>320</v>
      </c>
      <c r="AC159" s="135">
        <v>2297295</v>
      </c>
      <c r="AD159" s="136">
        <f t="shared" si="16"/>
        <v>0</v>
      </c>
      <c r="AE159" s="137">
        <f t="shared" si="17"/>
        <v>0</v>
      </c>
      <c r="AF159" s="7"/>
      <c r="AG159" s="7"/>
      <c r="AH159" s="138"/>
      <c r="AI159" s="7"/>
      <c r="AJ159" s="7"/>
      <c r="AK159" s="7">
        <f>VLOOKUP(D159,'[1]Tổng hợp SH'!$D$7:$M$361,10,0)</f>
        <v>1</v>
      </c>
      <c r="AL159" s="7">
        <v>155</v>
      </c>
    </row>
    <row r="160" spans="1:38" ht="90" x14ac:dyDescent="0.25">
      <c r="A160" s="22" t="s">
        <v>37</v>
      </c>
      <c r="B160" s="22">
        <f t="shared" si="12"/>
        <v>156</v>
      </c>
      <c r="C160" s="23">
        <v>154</v>
      </c>
      <c r="D160" s="24" t="s">
        <v>692</v>
      </c>
      <c r="E160" s="25" t="s">
        <v>693</v>
      </c>
      <c r="F160" s="24" t="s">
        <v>694</v>
      </c>
      <c r="G160" s="42" t="s">
        <v>577</v>
      </c>
      <c r="H160" s="27" t="s">
        <v>42</v>
      </c>
      <c r="I160" s="128">
        <v>0</v>
      </c>
      <c r="J160" s="41"/>
      <c r="K160" s="130">
        <v>1</v>
      </c>
      <c r="L160" s="130">
        <v>3</v>
      </c>
      <c r="M160" s="29">
        <f t="shared" si="13"/>
        <v>3</v>
      </c>
      <c r="N160" s="41">
        <v>24510000</v>
      </c>
      <c r="O160" s="28">
        <f t="shared" si="14"/>
        <v>73530000</v>
      </c>
      <c r="P160" s="42" t="s">
        <v>695</v>
      </c>
      <c r="Q160" s="30" t="s">
        <v>693</v>
      </c>
      <c r="R160" s="26" t="s">
        <v>43</v>
      </c>
      <c r="S160" s="42" t="s">
        <v>44</v>
      </c>
      <c r="T160" s="44" t="s">
        <v>45</v>
      </c>
      <c r="U160" s="26" t="s">
        <v>46</v>
      </c>
      <c r="V160" s="26" t="s">
        <v>47</v>
      </c>
      <c r="W160" s="25" t="s">
        <v>320</v>
      </c>
      <c r="X160" s="76" t="str">
        <f t="shared" si="15"/>
        <v>IB2400465997; QĐTT số: 743/QĐ-BVQY103; 28/02/2025; Bệnh viện Quân y 103; 365 ngày</v>
      </c>
      <c r="Y160" s="45"/>
      <c r="Z160" s="25" t="s">
        <v>510</v>
      </c>
      <c r="AA160" s="87" t="s">
        <v>272</v>
      </c>
      <c r="AB160" s="26" t="s">
        <v>320</v>
      </c>
      <c r="AC160" s="135">
        <v>24510000</v>
      </c>
      <c r="AD160" s="136">
        <f t="shared" si="16"/>
        <v>0</v>
      </c>
      <c r="AE160" s="137">
        <f t="shared" si="17"/>
        <v>0</v>
      </c>
      <c r="AF160" s="7"/>
      <c r="AG160" s="7"/>
      <c r="AH160" s="138"/>
      <c r="AI160" s="7"/>
      <c r="AJ160" s="7"/>
      <c r="AK160" s="7">
        <f>VLOOKUP(D160,'[1]Tổng hợp SH'!$D$7:$M$361,10,0)</f>
        <v>3</v>
      </c>
      <c r="AL160" s="7">
        <v>156</v>
      </c>
    </row>
    <row r="161" spans="1:38" ht="81" customHeight="1" x14ac:dyDescent="0.25">
      <c r="A161" s="22" t="s">
        <v>37</v>
      </c>
      <c r="B161" s="22">
        <f t="shared" si="12"/>
        <v>157</v>
      </c>
      <c r="C161" s="23">
        <v>155</v>
      </c>
      <c r="D161" s="24" t="s">
        <v>696</v>
      </c>
      <c r="E161" s="25" t="s">
        <v>697</v>
      </c>
      <c r="F161" s="36" t="s">
        <v>698</v>
      </c>
      <c r="G161" s="42" t="s">
        <v>646</v>
      </c>
      <c r="H161" s="27" t="s">
        <v>42</v>
      </c>
      <c r="I161" s="128">
        <v>0</v>
      </c>
      <c r="J161" s="41"/>
      <c r="K161" s="130">
        <v>1</v>
      </c>
      <c r="L161" s="130">
        <v>1</v>
      </c>
      <c r="M161" s="29">
        <f t="shared" si="13"/>
        <v>1</v>
      </c>
      <c r="N161" s="41">
        <v>2597910</v>
      </c>
      <c r="O161" s="28">
        <f t="shared" si="14"/>
        <v>2597910</v>
      </c>
      <c r="P161" s="42" t="s">
        <v>699</v>
      </c>
      <c r="Q161" s="30" t="s">
        <v>697</v>
      </c>
      <c r="R161" s="26" t="s">
        <v>43</v>
      </c>
      <c r="S161" s="42" t="s">
        <v>44</v>
      </c>
      <c r="T161" s="44" t="s">
        <v>45</v>
      </c>
      <c r="U161" s="26" t="s">
        <v>46</v>
      </c>
      <c r="V161" s="26" t="s">
        <v>47</v>
      </c>
      <c r="W161" s="25" t="s">
        <v>320</v>
      </c>
      <c r="X161" s="76" t="str">
        <f t="shared" si="15"/>
        <v>IB2400465997; QĐTT số: 743/QĐ-BVQY103; 28/02/2025; Bệnh viện Quân y 103; 365 ngày</v>
      </c>
      <c r="Y161" s="45"/>
      <c r="Z161" s="25" t="s">
        <v>510</v>
      </c>
      <c r="AA161" s="87" t="s">
        <v>272</v>
      </c>
      <c r="AB161" s="26" t="s">
        <v>320</v>
      </c>
      <c r="AC161" s="135">
        <v>2597910</v>
      </c>
      <c r="AD161" s="136">
        <f t="shared" si="16"/>
        <v>0</v>
      </c>
      <c r="AE161" s="137">
        <f t="shared" si="17"/>
        <v>0</v>
      </c>
      <c r="AF161" s="7"/>
      <c r="AG161" s="7"/>
      <c r="AH161" s="138"/>
      <c r="AI161" s="7"/>
      <c r="AJ161" s="7"/>
      <c r="AK161" s="7">
        <f>VLOOKUP(D161,'[1]Tổng hợp SH'!$D$7:$M$361,10,0)</f>
        <v>1</v>
      </c>
      <c r="AL161" s="7">
        <v>157</v>
      </c>
    </row>
    <row r="162" spans="1:38" ht="57.75" customHeight="1" x14ac:dyDescent="0.25">
      <c r="A162" s="22" t="s">
        <v>37</v>
      </c>
      <c r="B162" s="22">
        <f t="shared" si="12"/>
        <v>158</v>
      </c>
      <c r="C162" s="23">
        <v>156</v>
      </c>
      <c r="D162" s="24" t="s">
        <v>700</v>
      </c>
      <c r="E162" s="25" t="s">
        <v>701</v>
      </c>
      <c r="F162" s="24" t="s">
        <v>702</v>
      </c>
      <c r="G162" s="42" t="s">
        <v>703</v>
      </c>
      <c r="H162" s="27" t="s">
        <v>42</v>
      </c>
      <c r="I162" s="128">
        <v>0</v>
      </c>
      <c r="J162" s="41"/>
      <c r="K162" s="130">
        <v>1</v>
      </c>
      <c r="L162" s="130">
        <v>1</v>
      </c>
      <c r="M162" s="29">
        <f t="shared" si="13"/>
        <v>1</v>
      </c>
      <c r="N162" s="41">
        <v>2155335</v>
      </c>
      <c r="O162" s="28">
        <f t="shared" si="14"/>
        <v>2155335</v>
      </c>
      <c r="P162" s="42" t="s">
        <v>704</v>
      </c>
      <c r="Q162" s="30" t="s">
        <v>701</v>
      </c>
      <c r="R162" s="26" t="s">
        <v>43</v>
      </c>
      <c r="S162" s="42" t="s">
        <v>44</v>
      </c>
      <c r="T162" s="44" t="s">
        <v>45</v>
      </c>
      <c r="U162" s="26" t="s">
        <v>46</v>
      </c>
      <c r="V162" s="26" t="s">
        <v>47</v>
      </c>
      <c r="W162" s="25" t="s">
        <v>320</v>
      </c>
      <c r="X162" s="76" t="str">
        <f t="shared" si="15"/>
        <v>IB2400465997; QĐTT số: 743/QĐ-BVQY103; 28/02/2025; Bệnh viện Quân y 103; 365 ngày</v>
      </c>
      <c r="Y162" s="45"/>
      <c r="Z162" s="25" t="s">
        <v>510</v>
      </c>
      <c r="AA162" s="87" t="s">
        <v>272</v>
      </c>
      <c r="AB162" s="26" t="s">
        <v>320</v>
      </c>
      <c r="AC162" s="135">
        <v>2155335</v>
      </c>
      <c r="AD162" s="136">
        <f t="shared" si="16"/>
        <v>0</v>
      </c>
      <c r="AE162" s="137">
        <f t="shared" si="17"/>
        <v>0</v>
      </c>
      <c r="AF162" s="7"/>
      <c r="AG162" s="7"/>
      <c r="AH162" s="138"/>
      <c r="AI162" s="7"/>
      <c r="AJ162" s="7"/>
      <c r="AK162" s="7">
        <f>VLOOKUP(D162,'[1]Tổng hợp SH'!$D$7:$M$361,10,0)</f>
        <v>1</v>
      </c>
      <c r="AL162" s="7">
        <v>158</v>
      </c>
    </row>
    <row r="163" spans="1:38" ht="90" x14ac:dyDescent="0.25">
      <c r="A163" s="22" t="s">
        <v>37</v>
      </c>
      <c r="B163" s="22">
        <f t="shared" si="12"/>
        <v>159</v>
      </c>
      <c r="C163" s="23">
        <v>157</v>
      </c>
      <c r="D163" s="24" t="s">
        <v>705</v>
      </c>
      <c r="E163" s="25" t="s">
        <v>706</v>
      </c>
      <c r="F163" s="24" t="s">
        <v>707</v>
      </c>
      <c r="G163" s="42" t="s">
        <v>577</v>
      </c>
      <c r="H163" s="27" t="s">
        <v>42</v>
      </c>
      <c r="I163" s="128">
        <v>0</v>
      </c>
      <c r="J163" s="41"/>
      <c r="K163" s="130">
        <v>3</v>
      </c>
      <c r="L163" s="130">
        <v>3</v>
      </c>
      <c r="M163" s="29">
        <f t="shared" si="13"/>
        <v>3</v>
      </c>
      <c r="N163" s="41">
        <v>21575000</v>
      </c>
      <c r="O163" s="28">
        <f t="shared" si="14"/>
        <v>64725000</v>
      </c>
      <c r="P163" s="42" t="s">
        <v>708</v>
      </c>
      <c r="Q163" s="30" t="s">
        <v>706</v>
      </c>
      <c r="R163" s="26" t="s">
        <v>43</v>
      </c>
      <c r="S163" s="42" t="s">
        <v>44</v>
      </c>
      <c r="T163" s="44" t="s">
        <v>45</v>
      </c>
      <c r="U163" s="26" t="s">
        <v>46</v>
      </c>
      <c r="V163" s="26" t="s">
        <v>47</v>
      </c>
      <c r="W163" s="25" t="s">
        <v>320</v>
      </c>
      <c r="X163" s="76" t="str">
        <f t="shared" si="15"/>
        <v>IB2400465997; QĐTT số: 743/QĐ-BVQY103; 28/02/2025; Bệnh viện Quân y 103; 365 ngày</v>
      </c>
      <c r="Y163" s="45"/>
      <c r="Z163" s="25" t="s">
        <v>510</v>
      </c>
      <c r="AA163" s="87" t="s">
        <v>272</v>
      </c>
      <c r="AB163" s="26" t="s">
        <v>320</v>
      </c>
      <c r="AC163" s="135">
        <v>21575000</v>
      </c>
      <c r="AD163" s="136">
        <f t="shared" si="16"/>
        <v>0</v>
      </c>
      <c r="AE163" s="137">
        <f t="shared" si="17"/>
        <v>0</v>
      </c>
      <c r="AF163" s="7"/>
      <c r="AG163" s="7"/>
      <c r="AH163" s="138"/>
      <c r="AI163" s="7"/>
      <c r="AJ163" s="7"/>
      <c r="AK163" s="7">
        <f>VLOOKUP(D163,'[1]Tổng hợp SH'!$D$7:$M$361,10,0)</f>
        <v>3</v>
      </c>
      <c r="AL163" s="7">
        <v>159</v>
      </c>
    </row>
    <row r="164" spans="1:38" ht="78.75" x14ac:dyDescent="0.25">
      <c r="A164" s="22" t="s">
        <v>37</v>
      </c>
      <c r="B164" s="22">
        <f t="shared" si="12"/>
        <v>160</v>
      </c>
      <c r="C164" s="23">
        <v>158</v>
      </c>
      <c r="D164" s="24" t="s">
        <v>709</v>
      </c>
      <c r="E164" s="25" t="s">
        <v>710</v>
      </c>
      <c r="F164" s="24" t="s">
        <v>711</v>
      </c>
      <c r="G164" s="42" t="s">
        <v>646</v>
      </c>
      <c r="H164" s="27" t="s">
        <v>42</v>
      </c>
      <c r="I164" s="128">
        <v>0</v>
      </c>
      <c r="J164" s="41"/>
      <c r="K164" s="130">
        <v>1</v>
      </c>
      <c r="L164" s="130">
        <v>1</v>
      </c>
      <c r="M164" s="29">
        <f t="shared" si="13"/>
        <v>1</v>
      </c>
      <c r="N164" s="41">
        <v>2485035</v>
      </c>
      <c r="O164" s="28">
        <f t="shared" si="14"/>
        <v>2485035</v>
      </c>
      <c r="P164" s="42" t="s">
        <v>712</v>
      </c>
      <c r="Q164" s="30" t="s">
        <v>710</v>
      </c>
      <c r="R164" s="26" t="s">
        <v>43</v>
      </c>
      <c r="S164" s="42" t="s">
        <v>44</v>
      </c>
      <c r="T164" s="44" t="s">
        <v>45</v>
      </c>
      <c r="U164" s="26" t="s">
        <v>46</v>
      </c>
      <c r="V164" s="26" t="s">
        <v>47</v>
      </c>
      <c r="W164" s="25" t="s">
        <v>320</v>
      </c>
      <c r="X164" s="76" t="str">
        <f t="shared" si="15"/>
        <v>IB2400465997; QĐTT số: 743/QĐ-BVQY103; 28/02/2025; Bệnh viện Quân y 103; 365 ngày</v>
      </c>
      <c r="Y164" s="45"/>
      <c r="Z164" s="25" t="s">
        <v>510</v>
      </c>
      <c r="AA164" s="87" t="s">
        <v>272</v>
      </c>
      <c r="AB164" s="26" t="s">
        <v>320</v>
      </c>
      <c r="AC164" s="135">
        <v>2485035</v>
      </c>
      <c r="AD164" s="136">
        <f t="shared" si="16"/>
        <v>0</v>
      </c>
      <c r="AE164" s="137">
        <f t="shared" si="17"/>
        <v>0</v>
      </c>
      <c r="AF164" s="7"/>
      <c r="AG164" s="7"/>
      <c r="AH164" s="138"/>
      <c r="AI164" s="7"/>
      <c r="AJ164" s="7"/>
      <c r="AK164" s="7">
        <f>VLOOKUP(D164,'[1]Tổng hợp SH'!$D$7:$M$361,10,0)</f>
        <v>1</v>
      </c>
      <c r="AL164" s="7">
        <v>160</v>
      </c>
    </row>
    <row r="165" spans="1:38" ht="67.5" x14ac:dyDescent="0.25">
      <c r="A165" s="22" t="s">
        <v>37</v>
      </c>
      <c r="B165" s="22">
        <f t="shared" si="12"/>
        <v>161</v>
      </c>
      <c r="C165" s="23">
        <v>159</v>
      </c>
      <c r="D165" s="24" t="s">
        <v>713</v>
      </c>
      <c r="E165" s="25" t="s">
        <v>714</v>
      </c>
      <c r="F165" s="24" t="s">
        <v>715</v>
      </c>
      <c r="G165" s="42" t="s">
        <v>541</v>
      </c>
      <c r="H165" s="27" t="s">
        <v>42</v>
      </c>
      <c r="I165" s="128">
        <v>0</v>
      </c>
      <c r="J165" s="41"/>
      <c r="K165" s="130">
        <v>1</v>
      </c>
      <c r="L165" s="130">
        <v>1</v>
      </c>
      <c r="M165" s="29">
        <f t="shared" si="13"/>
        <v>1</v>
      </c>
      <c r="N165" s="41">
        <v>2155335</v>
      </c>
      <c r="O165" s="28">
        <f t="shared" si="14"/>
        <v>2155335</v>
      </c>
      <c r="P165" s="42"/>
      <c r="Q165" s="30" t="s">
        <v>714</v>
      </c>
      <c r="R165" s="26" t="s">
        <v>43</v>
      </c>
      <c r="S165" s="42" t="s">
        <v>44</v>
      </c>
      <c r="T165" s="44" t="s">
        <v>45</v>
      </c>
      <c r="U165" s="26" t="s">
        <v>46</v>
      </c>
      <c r="V165" s="26" t="s">
        <v>47</v>
      </c>
      <c r="W165" s="49" t="s">
        <v>320</v>
      </c>
      <c r="X165" s="76" t="str">
        <f t="shared" si="15"/>
        <v>IB2400465997; QĐTT số: 743/QĐ-BVQY103; 28/02/2025; Bệnh viện Quân y 103; 365 ngày</v>
      </c>
      <c r="Y165" s="43"/>
      <c r="Z165" s="25" t="s">
        <v>510</v>
      </c>
      <c r="AA165" s="87" t="s">
        <v>272</v>
      </c>
      <c r="AB165" s="26" t="s">
        <v>320</v>
      </c>
      <c r="AC165" s="135">
        <v>2155335</v>
      </c>
      <c r="AD165" s="136">
        <f t="shared" si="16"/>
        <v>0</v>
      </c>
      <c r="AE165" s="137">
        <f t="shared" si="17"/>
        <v>0</v>
      </c>
      <c r="AF165" s="7"/>
      <c r="AG165" s="7"/>
      <c r="AH165" s="138"/>
      <c r="AI165" s="7"/>
      <c r="AJ165" s="7"/>
      <c r="AK165" s="7">
        <f>VLOOKUP(D165,'[1]Tổng hợp SH'!$D$7:$M$361,10,0)</f>
        <v>1</v>
      </c>
      <c r="AL165" s="7">
        <v>161</v>
      </c>
    </row>
    <row r="166" spans="1:38" ht="101.25" x14ac:dyDescent="0.25">
      <c r="A166" s="22" t="s">
        <v>37</v>
      </c>
      <c r="B166" s="22">
        <f t="shared" si="12"/>
        <v>162</v>
      </c>
      <c r="C166" s="23">
        <v>160</v>
      </c>
      <c r="D166" s="24" t="s">
        <v>716</v>
      </c>
      <c r="E166" s="25" t="s">
        <v>717</v>
      </c>
      <c r="F166" s="24" t="s">
        <v>718</v>
      </c>
      <c r="G166" s="42" t="s">
        <v>629</v>
      </c>
      <c r="H166" s="27" t="s">
        <v>42</v>
      </c>
      <c r="I166" s="128">
        <v>0</v>
      </c>
      <c r="J166" s="41"/>
      <c r="K166" s="130">
        <v>4</v>
      </c>
      <c r="L166" s="130">
        <v>3</v>
      </c>
      <c r="M166" s="29">
        <f t="shared" si="13"/>
        <v>3</v>
      </c>
      <c r="N166" s="41">
        <v>12111960</v>
      </c>
      <c r="O166" s="28">
        <f t="shared" si="14"/>
        <v>36335880</v>
      </c>
      <c r="P166" s="42" t="s">
        <v>719</v>
      </c>
      <c r="Q166" s="30" t="s">
        <v>717</v>
      </c>
      <c r="R166" s="26" t="s">
        <v>43</v>
      </c>
      <c r="S166" s="42" t="s">
        <v>44</v>
      </c>
      <c r="T166" s="44" t="s">
        <v>45</v>
      </c>
      <c r="U166" s="26" t="s">
        <v>46</v>
      </c>
      <c r="V166" s="26" t="s">
        <v>47</v>
      </c>
      <c r="W166" s="25" t="s">
        <v>320</v>
      </c>
      <c r="X166" s="76" t="str">
        <f t="shared" si="15"/>
        <v>IB2400465997; QĐTT số: 743/QĐ-BVQY103; 28/02/2025; Bệnh viện Quân y 103; 365 ngày</v>
      </c>
      <c r="Y166" s="45"/>
      <c r="Z166" s="25" t="s">
        <v>510</v>
      </c>
      <c r="AA166" s="87" t="s">
        <v>272</v>
      </c>
      <c r="AB166" s="26" t="s">
        <v>320</v>
      </c>
      <c r="AC166" s="135">
        <v>12111960</v>
      </c>
      <c r="AD166" s="136">
        <f t="shared" si="16"/>
        <v>0</v>
      </c>
      <c r="AE166" s="137">
        <f t="shared" si="17"/>
        <v>0</v>
      </c>
      <c r="AF166" s="7"/>
      <c r="AG166" s="7"/>
      <c r="AH166" s="138"/>
      <c r="AI166" s="7"/>
      <c r="AJ166" s="7"/>
      <c r="AK166" s="7">
        <f>VLOOKUP(D166,'[1]Tổng hợp SH'!$D$7:$M$361,10,0)</f>
        <v>3</v>
      </c>
      <c r="AL166" s="7">
        <v>162</v>
      </c>
    </row>
    <row r="167" spans="1:38" ht="92.25" customHeight="1" x14ac:dyDescent="0.25">
      <c r="A167" s="22" t="s">
        <v>37</v>
      </c>
      <c r="B167" s="22">
        <f t="shared" si="12"/>
        <v>163</v>
      </c>
      <c r="C167" s="23">
        <v>161</v>
      </c>
      <c r="D167" s="24" t="s">
        <v>720</v>
      </c>
      <c r="E167" s="25" t="s">
        <v>721</v>
      </c>
      <c r="F167" s="36" t="s">
        <v>722</v>
      </c>
      <c r="G167" s="42" t="s">
        <v>723</v>
      </c>
      <c r="H167" s="27" t="s">
        <v>42</v>
      </c>
      <c r="I167" s="128">
        <v>0</v>
      </c>
      <c r="J167" s="41"/>
      <c r="K167" s="130">
        <v>1</v>
      </c>
      <c r="L167" s="130">
        <v>1</v>
      </c>
      <c r="M167" s="29">
        <f t="shared" si="13"/>
        <v>1</v>
      </c>
      <c r="N167" s="41">
        <v>2597910</v>
      </c>
      <c r="O167" s="28">
        <f t="shared" si="14"/>
        <v>2597910</v>
      </c>
      <c r="P167" s="42" t="s">
        <v>724</v>
      </c>
      <c r="Q167" s="30" t="s">
        <v>721</v>
      </c>
      <c r="R167" s="26" t="s">
        <v>43</v>
      </c>
      <c r="S167" s="42" t="s">
        <v>44</v>
      </c>
      <c r="T167" s="44" t="s">
        <v>45</v>
      </c>
      <c r="U167" s="26" t="s">
        <v>46</v>
      </c>
      <c r="V167" s="26" t="s">
        <v>47</v>
      </c>
      <c r="W167" s="25" t="s">
        <v>320</v>
      </c>
      <c r="X167" s="76" t="str">
        <f t="shared" si="15"/>
        <v>IB2400465997; QĐTT số: 743/QĐ-BVQY103; 28/02/2025; Bệnh viện Quân y 103; 365 ngày</v>
      </c>
      <c r="Y167" s="45"/>
      <c r="Z167" s="25" t="s">
        <v>510</v>
      </c>
      <c r="AA167" s="87" t="s">
        <v>272</v>
      </c>
      <c r="AB167" s="26" t="s">
        <v>320</v>
      </c>
      <c r="AC167" s="135">
        <v>2597910</v>
      </c>
      <c r="AD167" s="136">
        <f t="shared" si="16"/>
        <v>0</v>
      </c>
      <c r="AE167" s="137">
        <f t="shared" si="17"/>
        <v>0</v>
      </c>
      <c r="AF167" s="7"/>
      <c r="AG167" s="7"/>
      <c r="AH167" s="138"/>
      <c r="AI167" s="7"/>
      <c r="AJ167" s="7"/>
      <c r="AK167" s="7">
        <f>VLOOKUP(D167,'[1]Tổng hợp SH'!$D$7:$M$361,10,0)</f>
        <v>1</v>
      </c>
      <c r="AL167" s="7">
        <v>163</v>
      </c>
    </row>
    <row r="168" spans="1:38" ht="60" customHeight="1" x14ac:dyDescent="0.25">
      <c r="A168" s="22" t="s">
        <v>37</v>
      </c>
      <c r="B168" s="22">
        <f t="shared" si="12"/>
        <v>164</v>
      </c>
      <c r="C168" s="23">
        <v>162</v>
      </c>
      <c r="D168" s="24" t="s">
        <v>725</v>
      </c>
      <c r="E168" s="25" t="s">
        <v>726</v>
      </c>
      <c r="F168" s="24" t="s">
        <v>727</v>
      </c>
      <c r="G168" s="42" t="s">
        <v>541</v>
      </c>
      <c r="H168" s="27" t="s">
        <v>42</v>
      </c>
      <c r="I168" s="128">
        <v>0</v>
      </c>
      <c r="J168" s="41"/>
      <c r="K168" s="130">
        <v>1</v>
      </c>
      <c r="L168" s="130">
        <v>1</v>
      </c>
      <c r="M168" s="29">
        <f t="shared" si="13"/>
        <v>1</v>
      </c>
      <c r="N168" s="41">
        <v>2366000</v>
      </c>
      <c r="O168" s="28">
        <f t="shared" si="14"/>
        <v>2366000</v>
      </c>
      <c r="P168" s="42" t="s">
        <v>728</v>
      </c>
      <c r="Q168" s="30" t="s">
        <v>726</v>
      </c>
      <c r="R168" s="26" t="s">
        <v>43</v>
      </c>
      <c r="S168" s="42" t="s">
        <v>44</v>
      </c>
      <c r="T168" s="44" t="s">
        <v>45</v>
      </c>
      <c r="U168" s="26" t="s">
        <v>46</v>
      </c>
      <c r="V168" s="26" t="s">
        <v>47</v>
      </c>
      <c r="W168" s="25" t="s">
        <v>320</v>
      </c>
      <c r="X168" s="76" t="str">
        <f t="shared" si="15"/>
        <v>IB2400465997; QĐTT số: 743/QĐ-BVQY103; 28/02/2025; Bệnh viện Quân y 103; 365 ngày</v>
      </c>
      <c r="Y168" s="45"/>
      <c r="Z168" s="25" t="s">
        <v>510</v>
      </c>
      <c r="AA168" s="87" t="s">
        <v>272</v>
      </c>
      <c r="AB168" s="26" t="s">
        <v>320</v>
      </c>
      <c r="AC168" s="135">
        <v>2366000</v>
      </c>
      <c r="AD168" s="136">
        <f t="shared" si="16"/>
        <v>0</v>
      </c>
      <c r="AE168" s="137">
        <f t="shared" si="17"/>
        <v>0</v>
      </c>
      <c r="AF168" s="7"/>
      <c r="AG168" s="7"/>
      <c r="AH168" s="138"/>
      <c r="AI168" s="7"/>
      <c r="AJ168" s="7"/>
      <c r="AK168" s="7">
        <f>VLOOKUP(D168,'[1]Tổng hợp SH'!$D$7:$M$361,10,0)</f>
        <v>1</v>
      </c>
      <c r="AL168" s="7">
        <v>164</v>
      </c>
    </row>
    <row r="169" spans="1:38" ht="101.25" x14ac:dyDescent="0.25">
      <c r="A169" s="22" t="s">
        <v>37</v>
      </c>
      <c r="B169" s="22">
        <f t="shared" si="12"/>
        <v>165</v>
      </c>
      <c r="C169" s="23">
        <v>163</v>
      </c>
      <c r="D169" s="24" t="s">
        <v>729</v>
      </c>
      <c r="E169" s="25" t="s">
        <v>730</v>
      </c>
      <c r="F169" s="24" t="s">
        <v>731</v>
      </c>
      <c r="G169" s="42" t="s">
        <v>629</v>
      </c>
      <c r="H169" s="27" t="s">
        <v>42</v>
      </c>
      <c r="I169" s="128">
        <v>0</v>
      </c>
      <c r="J169" s="41"/>
      <c r="K169" s="130">
        <v>1</v>
      </c>
      <c r="L169" s="130">
        <v>2</v>
      </c>
      <c r="M169" s="29">
        <f t="shared" si="13"/>
        <v>2</v>
      </c>
      <c r="N169" s="41">
        <v>22076000</v>
      </c>
      <c r="O169" s="28">
        <f t="shared" si="14"/>
        <v>44152000</v>
      </c>
      <c r="P169" s="42" t="s">
        <v>732</v>
      </c>
      <c r="Q169" s="30" t="s">
        <v>730</v>
      </c>
      <c r="R169" s="26" t="s">
        <v>43</v>
      </c>
      <c r="S169" s="42" t="s">
        <v>44</v>
      </c>
      <c r="T169" s="44" t="s">
        <v>45</v>
      </c>
      <c r="U169" s="26" t="s">
        <v>46</v>
      </c>
      <c r="V169" s="26" t="s">
        <v>47</v>
      </c>
      <c r="W169" s="25" t="s">
        <v>320</v>
      </c>
      <c r="X169" s="76" t="str">
        <f t="shared" si="15"/>
        <v>IB2400465997; QĐTT số: 743/QĐ-BVQY103; 28/02/2025; Bệnh viện Quân y 103; 365 ngày</v>
      </c>
      <c r="Y169" s="45"/>
      <c r="Z169" s="25" t="s">
        <v>510</v>
      </c>
      <c r="AA169" s="87" t="s">
        <v>272</v>
      </c>
      <c r="AB169" s="26" t="s">
        <v>320</v>
      </c>
      <c r="AC169" s="135">
        <v>22076000</v>
      </c>
      <c r="AD169" s="136">
        <f t="shared" si="16"/>
        <v>0</v>
      </c>
      <c r="AE169" s="137">
        <f t="shared" si="17"/>
        <v>0</v>
      </c>
      <c r="AF169" s="7"/>
      <c r="AG169" s="7"/>
      <c r="AH169" s="138"/>
      <c r="AI169" s="7"/>
      <c r="AJ169" s="7"/>
      <c r="AK169" s="7">
        <f>VLOOKUP(D169,'[1]Tổng hợp SH'!$D$7:$M$361,10,0)</f>
        <v>2</v>
      </c>
      <c r="AL169" s="7">
        <v>165</v>
      </c>
    </row>
    <row r="170" spans="1:38" ht="45" x14ac:dyDescent="0.25">
      <c r="A170" s="22" t="s">
        <v>37</v>
      </c>
      <c r="B170" s="22">
        <f t="shared" si="12"/>
        <v>166</v>
      </c>
      <c r="C170" s="23">
        <v>164</v>
      </c>
      <c r="D170" s="24" t="s">
        <v>733</v>
      </c>
      <c r="E170" s="25" t="s">
        <v>734</v>
      </c>
      <c r="F170" s="24" t="s">
        <v>735</v>
      </c>
      <c r="G170" s="42" t="s">
        <v>723</v>
      </c>
      <c r="H170" s="27" t="s">
        <v>42</v>
      </c>
      <c r="I170" s="128">
        <v>0</v>
      </c>
      <c r="J170" s="41"/>
      <c r="K170" s="130">
        <v>1</v>
      </c>
      <c r="L170" s="130">
        <v>1</v>
      </c>
      <c r="M170" s="29">
        <f t="shared" si="13"/>
        <v>1</v>
      </c>
      <c r="N170" s="41">
        <v>2728000</v>
      </c>
      <c r="O170" s="28">
        <f t="shared" si="14"/>
        <v>2728000</v>
      </c>
      <c r="P170" s="42" t="s">
        <v>736</v>
      </c>
      <c r="Q170" s="30" t="s">
        <v>734</v>
      </c>
      <c r="R170" s="26" t="s">
        <v>43</v>
      </c>
      <c r="S170" s="42" t="s">
        <v>44</v>
      </c>
      <c r="T170" s="44" t="s">
        <v>45</v>
      </c>
      <c r="U170" s="26" t="s">
        <v>46</v>
      </c>
      <c r="V170" s="26" t="s">
        <v>47</v>
      </c>
      <c r="W170" s="25" t="s">
        <v>320</v>
      </c>
      <c r="X170" s="76" t="str">
        <f t="shared" si="15"/>
        <v>IB2400465997; QĐTT số: 743/QĐ-BVQY103; 28/02/2025; Bệnh viện Quân y 103; 365 ngày</v>
      </c>
      <c r="Y170" s="45"/>
      <c r="Z170" s="25" t="s">
        <v>510</v>
      </c>
      <c r="AA170" s="87" t="s">
        <v>272</v>
      </c>
      <c r="AB170" s="26" t="s">
        <v>320</v>
      </c>
      <c r="AC170" s="135">
        <v>2728000</v>
      </c>
      <c r="AD170" s="136">
        <f t="shared" si="16"/>
        <v>0</v>
      </c>
      <c r="AE170" s="137">
        <f t="shared" si="17"/>
        <v>0</v>
      </c>
      <c r="AF170" s="7"/>
      <c r="AG170" s="7"/>
      <c r="AH170" s="138"/>
      <c r="AI170" s="7"/>
      <c r="AJ170" s="7"/>
      <c r="AK170" s="7">
        <f>VLOOKUP(D170,'[1]Tổng hợp SH'!$D$7:$M$361,10,0)</f>
        <v>1</v>
      </c>
      <c r="AL170" s="7">
        <v>166</v>
      </c>
    </row>
    <row r="171" spans="1:38" ht="33.75" x14ac:dyDescent="0.25">
      <c r="A171" s="22" t="s">
        <v>37</v>
      </c>
      <c r="B171" s="22">
        <f t="shared" si="12"/>
        <v>167</v>
      </c>
      <c r="C171" s="23">
        <v>165</v>
      </c>
      <c r="D171" s="24" t="s">
        <v>737</v>
      </c>
      <c r="E171" s="25" t="s">
        <v>738</v>
      </c>
      <c r="F171" s="24" t="s">
        <v>739</v>
      </c>
      <c r="G171" s="42" t="s">
        <v>541</v>
      </c>
      <c r="H171" s="27" t="s">
        <v>42</v>
      </c>
      <c r="I171" s="128">
        <v>0</v>
      </c>
      <c r="J171" s="41"/>
      <c r="K171" s="130">
        <v>1</v>
      </c>
      <c r="L171" s="130">
        <v>1</v>
      </c>
      <c r="M171" s="29">
        <f t="shared" si="13"/>
        <v>1</v>
      </c>
      <c r="N171" s="41">
        <v>3745000</v>
      </c>
      <c r="O171" s="28">
        <f t="shared" si="14"/>
        <v>3745000</v>
      </c>
      <c r="P171" s="42" t="s">
        <v>740</v>
      </c>
      <c r="Q171" s="30" t="s">
        <v>738</v>
      </c>
      <c r="R171" s="26" t="s">
        <v>43</v>
      </c>
      <c r="S171" s="42" t="s">
        <v>44</v>
      </c>
      <c r="T171" s="44" t="s">
        <v>45</v>
      </c>
      <c r="U171" s="26" t="s">
        <v>46</v>
      </c>
      <c r="V171" s="26" t="s">
        <v>47</v>
      </c>
      <c r="W171" s="25" t="s">
        <v>320</v>
      </c>
      <c r="X171" s="76" t="str">
        <f t="shared" si="15"/>
        <v>IB2400465997; QĐTT số: 743/QĐ-BVQY103; 28/02/2025; Bệnh viện Quân y 103; 365 ngày</v>
      </c>
      <c r="Y171" s="45"/>
      <c r="Z171" s="25" t="s">
        <v>510</v>
      </c>
      <c r="AA171" s="87" t="s">
        <v>272</v>
      </c>
      <c r="AB171" s="26" t="s">
        <v>320</v>
      </c>
      <c r="AC171" s="135">
        <v>3745000</v>
      </c>
      <c r="AD171" s="136">
        <f t="shared" si="16"/>
        <v>0</v>
      </c>
      <c r="AE171" s="137">
        <f t="shared" si="17"/>
        <v>0</v>
      </c>
      <c r="AF171" s="7"/>
      <c r="AG171" s="7"/>
      <c r="AH171" s="138"/>
      <c r="AI171" s="7"/>
      <c r="AJ171" s="7"/>
      <c r="AK171" s="7">
        <f>VLOOKUP(D171,'[1]Tổng hợp SH'!$D$7:$M$361,10,0)</f>
        <v>1</v>
      </c>
      <c r="AL171" s="7">
        <v>167</v>
      </c>
    </row>
    <row r="172" spans="1:38" ht="101.25" x14ac:dyDescent="0.25">
      <c r="A172" s="22" t="s">
        <v>37</v>
      </c>
      <c r="B172" s="22">
        <f t="shared" si="12"/>
        <v>168</v>
      </c>
      <c r="C172" s="23">
        <v>166</v>
      </c>
      <c r="D172" s="24" t="s">
        <v>741</v>
      </c>
      <c r="E172" s="25" t="s">
        <v>742</v>
      </c>
      <c r="F172" s="24" t="s">
        <v>743</v>
      </c>
      <c r="G172" s="42" t="s">
        <v>629</v>
      </c>
      <c r="H172" s="27" t="s">
        <v>42</v>
      </c>
      <c r="I172" s="128">
        <v>0</v>
      </c>
      <c r="J172" s="41"/>
      <c r="K172" s="130">
        <v>1</v>
      </c>
      <c r="L172" s="130">
        <v>3</v>
      </c>
      <c r="M172" s="29">
        <f t="shared" si="13"/>
        <v>3</v>
      </c>
      <c r="N172" s="41">
        <v>21974000</v>
      </c>
      <c r="O172" s="28">
        <f t="shared" si="14"/>
        <v>65922000</v>
      </c>
      <c r="P172" s="42" t="s">
        <v>744</v>
      </c>
      <c r="Q172" s="30" t="s">
        <v>742</v>
      </c>
      <c r="R172" s="26" t="s">
        <v>43</v>
      </c>
      <c r="S172" s="42" t="s">
        <v>44</v>
      </c>
      <c r="T172" s="44" t="s">
        <v>45</v>
      </c>
      <c r="U172" s="26" t="s">
        <v>46</v>
      </c>
      <c r="V172" s="26" t="s">
        <v>47</v>
      </c>
      <c r="W172" s="25" t="s">
        <v>320</v>
      </c>
      <c r="X172" s="76" t="str">
        <f t="shared" si="15"/>
        <v>IB2400465997; QĐTT số: 743/QĐ-BVQY103; 28/02/2025; Bệnh viện Quân y 103; 365 ngày</v>
      </c>
      <c r="Y172" s="45"/>
      <c r="Z172" s="25" t="s">
        <v>510</v>
      </c>
      <c r="AA172" s="87" t="s">
        <v>272</v>
      </c>
      <c r="AB172" s="26" t="s">
        <v>320</v>
      </c>
      <c r="AC172" s="135">
        <v>21974000</v>
      </c>
      <c r="AD172" s="136">
        <f t="shared" si="16"/>
        <v>0</v>
      </c>
      <c r="AE172" s="137">
        <f t="shared" si="17"/>
        <v>0</v>
      </c>
      <c r="AF172" s="7"/>
      <c r="AG172" s="7"/>
      <c r="AH172" s="138"/>
      <c r="AI172" s="7"/>
      <c r="AJ172" s="7"/>
      <c r="AK172" s="7">
        <f>VLOOKUP(D172,'[1]Tổng hợp SH'!$D$7:$M$361,10,0)</f>
        <v>3</v>
      </c>
      <c r="AL172" s="7">
        <v>168</v>
      </c>
    </row>
    <row r="173" spans="1:38" ht="33.75" x14ac:dyDescent="0.25">
      <c r="A173" s="22" t="s">
        <v>37</v>
      </c>
      <c r="B173" s="22">
        <f t="shared" si="12"/>
        <v>169</v>
      </c>
      <c r="C173" s="23">
        <v>167</v>
      </c>
      <c r="D173" s="24" t="s">
        <v>745</v>
      </c>
      <c r="E173" s="25" t="s">
        <v>746</v>
      </c>
      <c r="F173" s="24" t="s">
        <v>747</v>
      </c>
      <c r="G173" s="42" t="s">
        <v>723</v>
      </c>
      <c r="H173" s="27" t="s">
        <v>42</v>
      </c>
      <c r="I173" s="128">
        <v>0</v>
      </c>
      <c r="J173" s="41"/>
      <c r="K173" s="130">
        <v>1</v>
      </c>
      <c r="L173" s="130">
        <v>1</v>
      </c>
      <c r="M173" s="29">
        <f t="shared" si="13"/>
        <v>1</v>
      </c>
      <c r="N173" s="41">
        <v>2597910</v>
      </c>
      <c r="O173" s="28">
        <f t="shared" si="14"/>
        <v>2597910</v>
      </c>
      <c r="P173" s="42" t="s">
        <v>748</v>
      </c>
      <c r="Q173" s="30" t="s">
        <v>746</v>
      </c>
      <c r="R173" s="26" t="s">
        <v>43</v>
      </c>
      <c r="S173" s="42" t="s">
        <v>44</v>
      </c>
      <c r="T173" s="44" t="s">
        <v>45</v>
      </c>
      <c r="U173" s="26" t="s">
        <v>46</v>
      </c>
      <c r="V173" s="26" t="s">
        <v>47</v>
      </c>
      <c r="W173" s="25" t="s">
        <v>320</v>
      </c>
      <c r="X173" s="76" t="str">
        <f t="shared" si="15"/>
        <v>IB2400465997; QĐTT số: 743/QĐ-BVQY103; 28/02/2025; Bệnh viện Quân y 103; 365 ngày</v>
      </c>
      <c r="Y173" s="45"/>
      <c r="Z173" s="25" t="s">
        <v>510</v>
      </c>
      <c r="AA173" s="87" t="s">
        <v>272</v>
      </c>
      <c r="AB173" s="26" t="s">
        <v>320</v>
      </c>
      <c r="AC173" s="135">
        <v>2597910</v>
      </c>
      <c r="AD173" s="136">
        <f t="shared" si="16"/>
        <v>0</v>
      </c>
      <c r="AE173" s="137">
        <f t="shared" si="17"/>
        <v>0</v>
      </c>
      <c r="AF173" s="7"/>
      <c r="AG173" s="7"/>
      <c r="AH173" s="138"/>
      <c r="AI173" s="7"/>
      <c r="AJ173" s="7"/>
      <c r="AK173" s="7">
        <f>VLOOKUP(D173,'[1]Tổng hợp SH'!$D$7:$M$361,10,0)</f>
        <v>1</v>
      </c>
      <c r="AL173" s="7">
        <v>169</v>
      </c>
    </row>
    <row r="174" spans="1:38" ht="33.75" x14ac:dyDescent="0.25">
      <c r="A174" s="22" t="s">
        <v>37</v>
      </c>
      <c r="B174" s="22">
        <f t="shared" si="12"/>
        <v>170</v>
      </c>
      <c r="C174" s="23">
        <v>168</v>
      </c>
      <c r="D174" s="24" t="s">
        <v>749</v>
      </c>
      <c r="E174" s="25" t="s">
        <v>750</v>
      </c>
      <c r="F174" s="24" t="s">
        <v>751</v>
      </c>
      <c r="G174" s="42" t="s">
        <v>541</v>
      </c>
      <c r="H174" s="27" t="s">
        <v>42</v>
      </c>
      <c r="I174" s="128">
        <v>0</v>
      </c>
      <c r="J174" s="41"/>
      <c r="K174" s="128">
        <v>0</v>
      </c>
      <c r="L174" s="130">
        <v>1</v>
      </c>
      <c r="M174" s="29">
        <f t="shared" si="13"/>
        <v>1</v>
      </c>
      <c r="N174" s="41">
        <v>2581440</v>
      </c>
      <c r="O174" s="28">
        <f t="shared" si="14"/>
        <v>2581440</v>
      </c>
      <c r="P174" s="42" t="s">
        <v>752</v>
      </c>
      <c r="Q174" s="30" t="s">
        <v>750</v>
      </c>
      <c r="R174" s="42" t="s">
        <v>543</v>
      </c>
      <c r="S174" s="42" t="s">
        <v>753</v>
      </c>
      <c r="T174" s="44" t="s">
        <v>545</v>
      </c>
      <c r="U174" s="42" t="s">
        <v>546</v>
      </c>
      <c r="V174" s="42" t="s">
        <v>354</v>
      </c>
      <c r="W174" s="25" t="s">
        <v>547</v>
      </c>
      <c r="X174" s="76" t="str">
        <f t="shared" si="15"/>
        <v>IB2400346703; QĐTT số: 3877/QĐ-BVBĐ-VTTBYT; 04/12/2024; Bệnh viện Bưu Điện; 12 tháng</v>
      </c>
      <c r="Y174" s="45"/>
      <c r="Z174" s="25" t="s">
        <v>510</v>
      </c>
      <c r="AA174" s="87" t="s">
        <v>272</v>
      </c>
      <c r="AB174" s="26" t="s">
        <v>547</v>
      </c>
      <c r="AC174" s="139"/>
      <c r="AD174" s="136" t="e">
        <f t="shared" si="16"/>
        <v>#DIV/0!</v>
      </c>
      <c r="AE174" s="137">
        <f t="shared" si="17"/>
        <v>2581440</v>
      </c>
      <c r="AF174" s="7"/>
      <c r="AG174" s="7"/>
      <c r="AH174" s="138"/>
      <c r="AI174" s="7"/>
      <c r="AJ174" s="7"/>
      <c r="AK174" s="7">
        <f>VLOOKUP(D174,'[1]Tổng hợp SH'!$D$7:$M$361,10,0)</f>
        <v>1</v>
      </c>
      <c r="AL174" s="7">
        <v>170</v>
      </c>
    </row>
    <row r="175" spans="1:38" ht="101.25" x14ac:dyDescent="0.25">
      <c r="A175" s="22" t="s">
        <v>37</v>
      </c>
      <c r="B175" s="22">
        <f t="shared" si="12"/>
        <v>171</v>
      </c>
      <c r="C175" s="23">
        <v>169</v>
      </c>
      <c r="D175" s="24" t="s">
        <v>754</v>
      </c>
      <c r="E175" s="25" t="s">
        <v>755</v>
      </c>
      <c r="F175" s="24" t="s">
        <v>756</v>
      </c>
      <c r="G175" s="42" t="s">
        <v>629</v>
      </c>
      <c r="H175" s="27" t="s">
        <v>42</v>
      </c>
      <c r="I175" s="128">
        <v>0</v>
      </c>
      <c r="J175" s="41"/>
      <c r="K175" s="130">
        <v>3</v>
      </c>
      <c r="L175" s="130">
        <v>1</v>
      </c>
      <c r="M175" s="29">
        <f t="shared" si="13"/>
        <v>1</v>
      </c>
      <c r="N175" s="144">
        <v>25200000</v>
      </c>
      <c r="O175" s="28">
        <f t="shared" si="14"/>
        <v>25200000</v>
      </c>
      <c r="P175" s="42" t="s">
        <v>757</v>
      </c>
      <c r="Q175" s="30" t="s">
        <v>755</v>
      </c>
      <c r="R175" s="26" t="s">
        <v>43</v>
      </c>
      <c r="S175" s="42" t="s">
        <v>44</v>
      </c>
      <c r="T175" s="44" t="s">
        <v>45</v>
      </c>
      <c r="U175" s="26" t="s">
        <v>46</v>
      </c>
      <c r="V175" s="26" t="s">
        <v>47</v>
      </c>
      <c r="W175" s="25" t="s">
        <v>320</v>
      </c>
      <c r="X175" s="76" t="str">
        <f t="shared" si="15"/>
        <v>IB2400465997; QĐTT số: 743/QĐ-BVQY103; 28/02/2025; Bệnh viện Quân y 103; 365 ngày</v>
      </c>
      <c r="Y175" s="45"/>
      <c r="Z175" s="25" t="s">
        <v>510</v>
      </c>
      <c r="AA175" s="87" t="s">
        <v>272</v>
      </c>
      <c r="AB175" s="26" t="s">
        <v>320</v>
      </c>
      <c r="AC175" s="135">
        <v>25200000</v>
      </c>
      <c r="AD175" s="136">
        <f t="shared" si="16"/>
        <v>0</v>
      </c>
      <c r="AE175" s="137">
        <f t="shared" si="17"/>
        <v>0</v>
      </c>
      <c r="AF175" s="7"/>
      <c r="AG175" s="7"/>
      <c r="AH175" s="138"/>
      <c r="AI175" s="7"/>
      <c r="AJ175" s="7"/>
      <c r="AK175" s="7">
        <f>VLOOKUP(D175,'[1]Tổng hợp SH'!$D$7:$M$361,10,0)</f>
        <v>1</v>
      </c>
      <c r="AL175" s="7">
        <v>171</v>
      </c>
    </row>
    <row r="176" spans="1:38" ht="78.75" x14ac:dyDescent="0.25">
      <c r="A176" s="22" t="s">
        <v>37</v>
      </c>
      <c r="B176" s="22">
        <f t="shared" si="12"/>
        <v>172</v>
      </c>
      <c r="C176" s="23">
        <v>170</v>
      </c>
      <c r="D176" s="24" t="s">
        <v>758</v>
      </c>
      <c r="E176" s="25" t="s">
        <v>759</v>
      </c>
      <c r="F176" s="24" t="s">
        <v>760</v>
      </c>
      <c r="G176" s="42" t="s">
        <v>761</v>
      </c>
      <c r="H176" s="27" t="s">
        <v>42</v>
      </c>
      <c r="I176" s="128">
        <v>0</v>
      </c>
      <c r="J176" s="41"/>
      <c r="K176" s="130">
        <v>1</v>
      </c>
      <c r="L176" s="130">
        <v>1</v>
      </c>
      <c r="M176" s="29">
        <f t="shared" si="13"/>
        <v>1</v>
      </c>
      <c r="N176" s="41">
        <v>3780000</v>
      </c>
      <c r="O176" s="28">
        <f t="shared" si="14"/>
        <v>3780000</v>
      </c>
      <c r="P176" s="42" t="s">
        <v>762</v>
      </c>
      <c r="Q176" s="30" t="s">
        <v>759</v>
      </c>
      <c r="R176" s="26" t="s">
        <v>43</v>
      </c>
      <c r="S176" s="42" t="s">
        <v>44</v>
      </c>
      <c r="T176" s="44" t="s">
        <v>45</v>
      </c>
      <c r="U176" s="26" t="s">
        <v>46</v>
      </c>
      <c r="V176" s="26" t="s">
        <v>47</v>
      </c>
      <c r="W176" s="25" t="s">
        <v>320</v>
      </c>
      <c r="X176" s="76" t="str">
        <f t="shared" si="15"/>
        <v>IB2400465997; QĐTT số: 743/QĐ-BVQY103; 28/02/2025; Bệnh viện Quân y 103; 365 ngày</v>
      </c>
      <c r="Y176" s="45"/>
      <c r="Z176" s="25" t="s">
        <v>510</v>
      </c>
      <c r="AA176" s="87" t="s">
        <v>272</v>
      </c>
      <c r="AB176" s="26" t="s">
        <v>320</v>
      </c>
      <c r="AC176" s="135">
        <v>3780000</v>
      </c>
      <c r="AD176" s="136">
        <f t="shared" si="16"/>
        <v>0</v>
      </c>
      <c r="AE176" s="137">
        <f t="shared" si="17"/>
        <v>0</v>
      </c>
      <c r="AF176" s="7"/>
      <c r="AG176" s="7"/>
      <c r="AH176" s="138"/>
      <c r="AI176" s="7"/>
      <c r="AJ176" s="7"/>
      <c r="AK176" s="7">
        <f>VLOOKUP(D176,'[1]Tổng hợp SH'!$D$7:$M$361,10,0)</f>
        <v>1</v>
      </c>
      <c r="AL176" s="7">
        <v>172</v>
      </c>
    </row>
    <row r="177" spans="1:38" ht="67.5" x14ac:dyDescent="0.25">
      <c r="A177" s="22" t="s">
        <v>37</v>
      </c>
      <c r="B177" s="22">
        <f t="shared" si="12"/>
        <v>173</v>
      </c>
      <c r="C177" s="23">
        <v>171</v>
      </c>
      <c r="D177" s="24" t="s">
        <v>763</v>
      </c>
      <c r="E177" s="25" t="s">
        <v>764</v>
      </c>
      <c r="F177" s="24" t="s">
        <v>765</v>
      </c>
      <c r="G177" s="42" t="s">
        <v>766</v>
      </c>
      <c r="H177" s="27" t="s">
        <v>42</v>
      </c>
      <c r="I177" s="128">
        <v>0</v>
      </c>
      <c r="J177" s="41"/>
      <c r="K177" s="130">
        <v>1</v>
      </c>
      <c r="L177" s="130">
        <v>1</v>
      </c>
      <c r="M177" s="29">
        <f t="shared" si="13"/>
        <v>1</v>
      </c>
      <c r="N177" s="41">
        <v>2948400</v>
      </c>
      <c r="O177" s="28">
        <f t="shared" si="14"/>
        <v>2948400</v>
      </c>
      <c r="P177" s="42" t="s">
        <v>767</v>
      </c>
      <c r="Q177" s="30" t="s">
        <v>764</v>
      </c>
      <c r="R177" s="26" t="s">
        <v>43</v>
      </c>
      <c r="S177" s="42" t="s">
        <v>44</v>
      </c>
      <c r="T177" s="44" t="s">
        <v>45</v>
      </c>
      <c r="U177" s="26" t="s">
        <v>46</v>
      </c>
      <c r="V177" s="26" t="s">
        <v>47</v>
      </c>
      <c r="W177" s="25" t="s">
        <v>320</v>
      </c>
      <c r="X177" s="76" t="str">
        <f t="shared" si="15"/>
        <v>IB2400465997; QĐTT số: 743/QĐ-BVQY103; 28/02/2025; Bệnh viện Quân y 103; 365 ngày</v>
      </c>
      <c r="Y177" s="45"/>
      <c r="Z177" s="25" t="s">
        <v>510</v>
      </c>
      <c r="AA177" s="87" t="s">
        <v>272</v>
      </c>
      <c r="AB177" s="26" t="s">
        <v>320</v>
      </c>
      <c r="AC177" s="135">
        <v>2948400</v>
      </c>
      <c r="AD177" s="136">
        <f t="shared" si="16"/>
        <v>0</v>
      </c>
      <c r="AE177" s="137">
        <f t="shared" si="17"/>
        <v>0</v>
      </c>
      <c r="AF177" s="7"/>
      <c r="AG177" s="7"/>
      <c r="AH177" s="138"/>
      <c r="AI177" s="7"/>
      <c r="AJ177" s="7"/>
      <c r="AK177" s="7">
        <f>VLOOKUP(D177,'[1]Tổng hợp SH'!$D$7:$M$361,10,0)</f>
        <v>1</v>
      </c>
      <c r="AL177" s="7">
        <v>173</v>
      </c>
    </row>
    <row r="178" spans="1:38" ht="117" customHeight="1" x14ac:dyDescent="0.25">
      <c r="A178" s="22" t="s">
        <v>37</v>
      </c>
      <c r="B178" s="22">
        <f t="shared" si="12"/>
        <v>174</v>
      </c>
      <c r="C178" s="23">
        <v>172</v>
      </c>
      <c r="D178" s="24" t="s">
        <v>768</v>
      </c>
      <c r="E178" s="25" t="s">
        <v>769</v>
      </c>
      <c r="F178" s="24" t="s">
        <v>770</v>
      </c>
      <c r="G178" s="42" t="s">
        <v>629</v>
      </c>
      <c r="H178" s="27" t="s">
        <v>42</v>
      </c>
      <c r="I178" s="128">
        <v>0</v>
      </c>
      <c r="J178" s="41"/>
      <c r="K178" s="130">
        <v>1</v>
      </c>
      <c r="L178" s="130">
        <v>3</v>
      </c>
      <c r="M178" s="29">
        <f t="shared" si="13"/>
        <v>3</v>
      </c>
      <c r="N178" s="41">
        <v>19654000</v>
      </c>
      <c r="O178" s="28">
        <f t="shared" si="14"/>
        <v>58962000</v>
      </c>
      <c r="P178" s="42" t="s">
        <v>771</v>
      </c>
      <c r="Q178" s="30" t="s">
        <v>769</v>
      </c>
      <c r="R178" s="26" t="s">
        <v>43</v>
      </c>
      <c r="S178" s="42" t="s">
        <v>44</v>
      </c>
      <c r="T178" s="44" t="s">
        <v>45</v>
      </c>
      <c r="U178" s="26" t="s">
        <v>46</v>
      </c>
      <c r="V178" s="26" t="s">
        <v>47</v>
      </c>
      <c r="W178" s="25" t="s">
        <v>320</v>
      </c>
      <c r="X178" s="76" t="str">
        <f t="shared" si="15"/>
        <v>IB2400465997; QĐTT số: 743/QĐ-BVQY103; 28/02/2025; Bệnh viện Quân y 103; 365 ngày</v>
      </c>
      <c r="Y178" s="45"/>
      <c r="Z178" s="25" t="s">
        <v>510</v>
      </c>
      <c r="AA178" s="87" t="s">
        <v>272</v>
      </c>
      <c r="AB178" s="26" t="s">
        <v>320</v>
      </c>
      <c r="AC178" s="135">
        <v>19654000</v>
      </c>
      <c r="AD178" s="136">
        <f t="shared" si="16"/>
        <v>0</v>
      </c>
      <c r="AE178" s="137">
        <f t="shared" si="17"/>
        <v>0</v>
      </c>
      <c r="AF178" s="7"/>
      <c r="AG178" s="7"/>
      <c r="AH178" s="138"/>
      <c r="AI178" s="7"/>
      <c r="AJ178" s="7"/>
      <c r="AK178" s="7">
        <f>VLOOKUP(D178,'[1]Tổng hợp SH'!$D$7:$M$361,10,0)</f>
        <v>3</v>
      </c>
      <c r="AL178" s="7">
        <v>174</v>
      </c>
    </row>
    <row r="179" spans="1:38" ht="83.25" customHeight="1" x14ac:dyDescent="0.25">
      <c r="A179" s="22" t="s">
        <v>37</v>
      </c>
      <c r="B179" s="22">
        <f t="shared" si="12"/>
        <v>175</v>
      </c>
      <c r="C179" s="23">
        <v>173</v>
      </c>
      <c r="D179" s="24" t="s">
        <v>772</v>
      </c>
      <c r="E179" s="25" t="s">
        <v>773</v>
      </c>
      <c r="F179" s="24" t="s">
        <v>774</v>
      </c>
      <c r="G179" s="42" t="s">
        <v>775</v>
      </c>
      <c r="H179" s="27" t="s">
        <v>42</v>
      </c>
      <c r="I179" s="128">
        <v>0</v>
      </c>
      <c r="J179" s="41"/>
      <c r="K179" s="130">
        <v>1</v>
      </c>
      <c r="L179" s="130">
        <v>1</v>
      </c>
      <c r="M179" s="29">
        <f t="shared" si="13"/>
        <v>1</v>
      </c>
      <c r="N179" s="41">
        <v>2330004</v>
      </c>
      <c r="O179" s="28">
        <f t="shared" si="14"/>
        <v>2330004</v>
      </c>
      <c r="P179" s="42" t="s">
        <v>776</v>
      </c>
      <c r="Q179" s="30" t="s">
        <v>773</v>
      </c>
      <c r="R179" s="26" t="s">
        <v>43</v>
      </c>
      <c r="S179" s="42" t="s">
        <v>44</v>
      </c>
      <c r="T179" s="44" t="s">
        <v>45</v>
      </c>
      <c r="U179" s="26" t="s">
        <v>46</v>
      </c>
      <c r="V179" s="26" t="s">
        <v>47</v>
      </c>
      <c r="W179" s="25" t="s">
        <v>320</v>
      </c>
      <c r="X179" s="76" t="str">
        <f t="shared" si="15"/>
        <v>IB2400465997; QĐTT số: 743/QĐ-BVQY103; 28/02/2025; Bệnh viện Quân y 103; 365 ngày</v>
      </c>
      <c r="Y179" s="45"/>
      <c r="Z179" s="25" t="s">
        <v>510</v>
      </c>
      <c r="AA179" s="87" t="s">
        <v>272</v>
      </c>
      <c r="AB179" s="26" t="s">
        <v>320</v>
      </c>
      <c r="AC179" s="135">
        <v>2330004</v>
      </c>
      <c r="AD179" s="136">
        <f t="shared" si="16"/>
        <v>0</v>
      </c>
      <c r="AE179" s="137">
        <f t="shared" si="17"/>
        <v>0</v>
      </c>
      <c r="AF179" s="7"/>
      <c r="AG179" s="7"/>
      <c r="AH179" s="138"/>
      <c r="AI179" s="7"/>
      <c r="AJ179" s="7"/>
      <c r="AK179" s="7">
        <f>VLOOKUP(D179,'[1]Tổng hợp SH'!$D$7:$M$361,10,0)</f>
        <v>1</v>
      </c>
      <c r="AL179" s="7">
        <v>175</v>
      </c>
    </row>
    <row r="180" spans="1:38" ht="67.5" x14ac:dyDescent="0.25">
      <c r="A180" s="22" t="s">
        <v>37</v>
      </c>
      <c r="B180" s="22">
        <f t="shared" si="12"/>
        <v>176</v>
      </c>
      <c r="C180" s="23">
        <v>174</v>
      </c>
      <c r="D180" s="24" t="s">
        <v>777</v>
      </c>
      <c r="E180" s="25" t="s">
        <v>778</v>
      </c>
      <c r="F180" s="24" t="s">
        <v>779</v>
      </c>
      <c r="G180" s="42" t="s">
        <v>559</v>
      </c>
      <c r="H180" s="27" t="s">
        <v>42</v>
      </c>
      <c r="I180" s="128">
        <v>0</v>
      </c>
      <c r="J180" s="41"/>
      <c r="K180" s="130">
        <v>1</v>
      </c>
      <c r="L180" s="130">
        <v>1</v>
      </c>
      <c r="M180" s="29">
        <f t="shared" si="13"/>
        <v>1</v>
      </c>
      <c r="N180" s="41">
        <v>2151000</v>
      </c>
      <c r="O180" s="28">
        <f t="shared" si="14"/>
        <v>2151000</v>
      </c>
      <c r="P180" s="42" t="s">
        <v>780</v>
      </c>
      <c r="Q180" s="30" t="s">
        <v>778</v>
      </c>
      <c r="R180" s="26" t="s">
        <v>43</v>
      </c>
      <c r="S180" s="42" t="s">
        <v>44</v>
      </c>
      <c r="T180" s="44" t="s">
        <v>45</v>
      </c>
      <c r="U180" s="26" t="s">
        <v>46</v>
      </c>
      <c r="V180" s="26" t="s">
        <v>47</v>
      </c>
      <c r="W180" s="25" t="s">
        <v>320</v>
      </c>
      <c r="X180" s="76" t="str">
        <f t="shared" si="15"/>
        <v>IB2400465997; QĐTT số: 743/QĐ-BVQY103; 28/02/2025; Bệnh viện Quân y 103; 365 ngày</v>
      </c>
      <c r="Y180" s="45"/>
      <c r="Z180" s="25" t="s">
        <v>510</v>
      </c>
      <c r="AA180" s="87" t="s">
        <v>272</v>
      </c>
      <c r="AB180" s="26" t="s">
        <v>320</v>
      </c>
      <c r="AC180" s="135">
        <v>2151000</v>
      </c>
      <c r="AD180" s="136">
        <f t="shared" si="16"/>
        <v>0</v>
      </c>
      <c r="AE180" s="137">
        <f t="shared" si="17"/>
        <v>0</v>
      </c>
      <c r="AF180" s="7"/>
      <c r="AG180" s="7"/>
      <c r="AH180" s="138"/>
      <c r="AI180" s="7"/>
      <c r="AJ180" s="7"/>
      <c r="AK180" s="7">
        <f>VLOOKUP(D180,'[1]Tổng hợp SH'!$D$7:$M$361,10,0)</f>
        <v>1</v>
      </c>
      <c r="AL180" s="7">
        <v>176</v>
      </c>
    </row>
    <row r="181" spans="1:38" ht="112.5" x14ac:dyDescent="0.25">
      <c r="A181" s="22" t="s">
        <v>37</v>
      </c>
      <c r="B181" s="22">
        <f t="shared" si="12"/>
        <v>177</v>
      </c>
      <c r="C181" s="23">
        <v>175</v>
      </c>
      <c r="D181" s="24" t="s">
        <v>781</v>
      </c>
      <c r="E181" s="25" t="s">
        <v>782</v>
      </c>
      <c r="F181" s="24" t="s">
        <v>783</v>
      </c>
      <c r="G181" s="42" t="s">
        <v>508</v>
      </c>
      <c r="H181" s="27" t="s">
        <v>42</v>
      </c>
      <c r="I181" s="128">
        <v>0</v>
      </c>
      <c r="J181" s="41"/>
      <c r="K181" s="130">
        <v>1</v>
      </c>
      <c r="L181" s="130">
        <v>2</v>
      </c>
      <c r="M181" s="29">
        <f t="shared" si="13"/>
        <v>2</v>
      </c>
      <c r="N181" s="41">
        <v>19454000</v>
      </c>
      <c r="O181" s="28">
        <f t="shared" si="14"/>
        <v>38908000</v>
      </c>
      <c r="P181" s="42" t="s">
        <v>784</v>
      </c>
      <c r="Q181" s="30" t="s">
        <v>782</v>
      </c>
      <c r="R181" s="26" t="s">
        <v>43</v>
      </c>
      <c r="S181" s="42" t="s">
        <v>44</v>
      </c>
      <c r="T181" s="44" t="s">
        <v>45</v>
      </c>
      <c r="U181" s="26" t="s">
        <v>46</v>
      </c>
      <c r="V181" s="26" t="s">
        <v>47</v>
      </c>
      <c r="W181" s="25" t="s">
        <v>320</v>
      </c>
      <c r="X181" s="76" t="str">
        <f t="shared" si="15"/>
        <v>IB2400465997; QĐTT số: 743/QĐ-BVQY103; 28/02/2025; Bệnh viện Quân y 103; 365 ngày</v>
      </c>
      <c r="Y181" s="45"/>
      <c r="Z181" s="25" t="s">
        <v>510</v>
      </c>
      <c r="AA181" s="87" t="s">
        <v>272</v>
      </c>
      <c r="AB181" s="26" t="s">
        <v>320</v>
      </c>
      <c r="AC181" s="135">
        <v>19454000</v>
      </c>
      <c r="AD181" s="136">
        <f t="shared" si="16"/>
        <v>0</v>
      </c>
      <c r="AE181" s="137">
        <f t="shared" si="17"/>
        <v>0</v>
      </c>
      <c r="AF181" s="7"/>
      <c r="AG181" s="7"/>
      <c r="AH181" s="138"/>
      <c r="AI181" s="7"/>
      <c r="AJ181" s="7"/>
      <c r="AK181" s="7">
        <f>VLOOKUP(D181,'[1]Tổng hợp SH'!$D$7:$M$361,10,0)</f>
        <v>2</v>
      </c>
      <c r="AL181" s="7">
        <v>177</v>
      </c>
    </row>
    <row r="182" spans="1:38" ht="78.75" x14ac:dyDescent="0.25">
      <c r="A182" s="22" t="s">
        <v>37</v>
      </c>
      <c r="B182" s="22">
        <f t="shared" si="12"/>
        <v>178</v>
      </c>
      <c r="C182" s="23">
        <v>176</v>
      </c>
      <c r="D182" s="24" t="s">
        <v>785</v>
      </c>
      <c r="E182" s="25" t="s">
        <v>786</v>
      </c>
      <c r="F182" s="24" t="s">
        <v>787</v>
      </c>
      <c r="G182" s="42" t="s">
        <v>775</v>
      </c>
      <c r="H182" s="27" t="s">
        <v>42</v>
      </c>
      <c r="I182" s="128">
        <v>0</v>
      </c>
      <c r="J182" s="41"/>
      <c r="K182" s="130">
        <v>1</v>
      </c>
      <c r="L182" s="130">
        <v>1</v>
      </c>
      <c r="M182" s="29">
        <f t="shared" si="13"/>
        <v>1</v>
      </c>
      <c r="N182" s="41">
        <v>2330004</v>
      </c>
      <c r="O182" s="28">
        <f t="shared" si="14"/>
        <v>2330004</v>
      </c>
      <c r="P182" s="42" t="s">
        <v>788</v>
      </c>
      <c r="Q182" s="30" t="s">
        <v>786</v>
      </c>
      <c r="R182" s="26" t="s">
        <v>43</v>
      </c>
      <c r="S182" s="42" t="s">
        <v>44</v>
      </c>
      <c r="T182" s="44" t="s">
        <v>45</v>
      </c>
      <c r="U182" s="26" t="s">
        <v>46</v>
      </c>
      <c r="V182" s="26" t="s">
        <v>47</v>
      </c>
      <c r="W182" s="25" t="s">
        <v>320</v>
      </c>
      <c r="X182" s="76" t="str">
        <f t="shared" si="15"/>
        <v>IB2400465997; QĐTT số: 743/QĐ-BVQY103; 28/02/2025; Bệnh viện Quân y 103; 365 ngày</v>
      </c>
      <c r="Y182" s="45"/>
      <c r="Z182" s="25" t="s">
        <v>510</v>
      </c>
      <c r="AA182" s="87" t="s">
        <v>272</v>
      </c>
      <c r="AB182" s="26" t="s">
        <v>320</v>
      </c>
      <c r="AC182" s="135">
        <v>2330004</v>
      </c>
      <c r="AD182" s="136">
        <f t="shared" si="16"/>
        <v>0</v>
      </c>
      <c r="AE182" s="137">
        <f t="shared" si="17"/>
        <v>0</v>
      </c>
      <c r="AF182" s="7"/>
      <c r="AG182" s="7"/>
      <c r="AH182" s="138"/>
      <c r="AI182" s="7"/>
      <c r="AJ182" s="7"/>
      <c r="AK182" s="7">
        <f>VLOOKUP(D182,'[1]Tổng hợp SH'!$D$7:$M$361,10,0)</f>
        <v>1</v>
      </c>
      <c r="AL182" s="7">
        <v>178</v>
      </c>
    </row>
    <row r="183" spans="1:38" ht="67.5" x14ac:dyDescent="0.25">
      <c r="A183" s="22" t="s">
        <v>37</v>
      </c>
      <c r="B183" s="22">
        <f t="shared" si="12"/>
        <v>179</v>
      </c>
      <c r="C183" s="23">
        <v>177</v>
      </c>
      <c r="D183" s="24" t="s">
        <v>789</v>
      </c>
      <c r="E183" s="25" t="s">
        <v>790</v>
      </c>
      <c r="F183" s="24" t="s">
        <v>791</v>
      </c>
      <c r="G183" s="42" t="s">
        <v>559</v>
      </c>
      <c r="H183" s="27" t="s">
        <v>42</v>
      </c>
      <c r="I183" s="128">
        <v>0</v>
      </c>
      <c r="J183" s="41"/>
      <c r="K183" s="130">
        <v>1</v>
      </c>
      <c r="L183" s="130">
        <v>1</v>
      </c>
      <c r="M183" s="29">
        <f t="shared" si="13"/>
        <v>1</v>
      </c>
      <c r="N183" s="41">
        <v>2020008</v>
      </c>
      <c r="O183" s="28">
        <f t="shared" si="14"/>
        <v>2020008</v>
      </c>
      <c r="P183" s="42" t="s">
        <v>792</v>
      </c>
      <c r="Q183" s="30" t="s">
        <v>790</v>
      </c>
      <c r="R183" s="26" t="s">
        <v>43</v>
      </c>
      <c r="S183" s="42" t="s">
        <v>44</v>
      </c>
      <c r="T183" s="44" t="s">
        <v>45</v>
      </c>
      <c r="U183" s="26" t="s">
        <v>46</v>
      </c>
      <c r="V183" s="26" t="s">
        <v>47</v>
      </c>
      <c r="W183" s="25" t="s">
        <v>320</v>
      </c>
      <c r="X183" s="76" t="str">
        <f t="shared" si="15"/>
        <v>IB2400465997; QĐTT số: 743/QĐ-BVQY103; 28/02/2025; Bệnh viện Quân y 103; 365 ngày</v>
      </c>
      <c r="Y183" s="45"/>
      <c r="Z183" s="25" t="s">
        <v>510</v>
      </c>
      <c r="AA183" s="87" t="s">
        <v>272</v>
      </c>
      <c r="AB183" s="26" t="s">
        <v>320</v>
      </c>
      <c r="AC183" s="135">
        <v>2020008</v>
      </c>
      <c r="AD183" s="136">
        <f t="shared" si="16"/>
        <v>0</v>
      </c>
      <c r="AE183" s="137">
        <f t="shared" si="17"/>
        <v>0</v>
      </c>
      <c r="AF183" s="7"/>
      <c r="AG183" s="7"/>
      <c r="AH183" s="138"/>
      <c r="AI183" s="7"/>
      <c r="AJ183" s="7"/>
      <c r="AK183" s="7">
        <f>VLOOKUP(D183,'[1]Tổng hợp SH'!$D$7:$M$361,10,0)</f>
        <v>1</v>
      </c>
      <c r="AL183" s="7">
        <v>179</v>
      </c>
    </row>
    <row r="184" spans="1:38" ht="101.25" x14ac:dyDescent="0.25">
      <c r="A184" s="22" t="s">
        <v>37</v>
      </c>
      <c r="B184" s="22">
        <f t="shared" si="12"/>
        <v>180</v>
      </c>
      <c r="C184" s="23">
        <v>178</v>
      </c>
      <c r="D184" s="24" t="s">
        <v>793</v>
      </c>
      <c r="E184" s="25" t="s">
        <v>794</v>
      </c>
      <c r="F184" s="24" t="s">
        <v>795</v>
      </c>
      <c r="G184" s="42" t="s">
        <v>577</v>
      </c>
      <c r="H184" s="27" t="s">
        <v>42</v>
      </c>
      <c r="I184" s="128">
        <v>0</v>
      </c>
      <c r="J184" s="41"/>
      <c r="K184" s="130">
        <v>2</v>
      </c>
      <c r="L184" s="130">
        <v>3</v>
      </c>
      <c r="M184" s="29">
        <f t="shared" si="13"/>
        <v>3</v>
      </c>
      <c r="N184" s="41">
        <v>42729000</v>
      </c>
      <c r="O184" s="28">
        <f t="shared" si="14"/>
        <v>128187000</v>
      </c>
      <c r="P184" s="42" t="s">
        <v>796</v>
      </c>
      <c r="Q184" s="30" t="s">
        <v>794</v>
      </c>
      <c r="R184" s="26" t="s">
        <v>43</v>
      </c>
      <c r="S184" s="42" t="s">
        <v>44</v>
      </c>
      <c r="T184" s="44" t="s">
        <v>45</v>
      </c>
      <c r="U184" s="26" t="s">
        <v>46</v>
      </c>
      <c r="V184" s="26" t="s">
        <v>47</v>
      </c>
      <c r="W184" s="25" t="s">
        <v>320</v>
      </c>
      <c r="X184" s="76" t="str">
        <f t="shared" si="15"/>
        <v>IB2400465997; QĐTT số: 743/QĐ-BVQY103; 28/02/2025; Bệnh viện Quân y 103; 365 ngày</v>
      </c>
      <c r="Y184" s="45"/>
      <c r="Z184" s="25" t="s">
        <v>510</v>
      </c>
      <c r="AA184" s="87" t="s">
        <v>272</v>
      </c>
      <c r="AB184" s="26" t="s">
        <v>320</v>
      </c>
      <c r="AC184" s="135">
        <v>42729000</v>
      </c>
      <c r="AD184" s="136">
        <f t="shared" si="16"/>
        <v>0</v>
      </c>
      <c r="AE184" s="137">
        <f t="shared" si="17"/>
        <v>0</v>
      </c>
      <c r="AF184" s="7"/>
      <c r="AG184" s="7"/>
      <c r="AH184" s="138"/>
      <c r="AI184" s="7"/>
      <c r="AJ184" s="7"/>
      <c r="AK184" s="7">
        <f>VLOOKUP(D184,'[1]Tổng hợp SH'!$D$7:$M$361,10,0)</f>
        <v>3</v>
      </c>
      <c r="AL184" s="7">
        <v>180</v>
      </c>
    </row>
    <row r="185" spans="1:38" ht="33.75" x14ac:dyDescent="0.25">
      <c r="A185" s="22" t="s">
        <v>37</v>
      </c>
      <c r="B185" s="22">
        <f t="shared" si="12"/>
        <v>181</v>
      </c>
      <c r="C185" s="23">
        <v>179</v>
      </c>
      <c r="D185" s="24" t="s">
        <v>797</v>
      </c>
      <c r="E185" s="25" t="s">
        <v>798</v>
      </c>
      <c r="F185" s="24" t="s">
        <v>799</v>
      </c>
      <c r="G185" s="42" t="s">
        <v>536</v>
      </c>
      <c r="H185" s="27" t="s">
        <v>42</v>
      </c>
      <c r="I185" s="128">
        <v>0</v>
      </c>
      <c r="J185" s="41"/>
      <c r="K185" s="130">
        <v>1</v>
      </c>
      <c r="L185" s="130">
        <v>1</v>
      </c>
      <c r="M185" s="29">
        <f t="shared" si="13"/>
        <v>1</v>
      </c>
      <c r="N185" s="41">
        <v>2480000</v>
      </c>
      <c r="O185" s="28">
        <f t="shared" si="14"/>
        <v>2480000</v>
      </c>
      <c r="P185" s="42" t="s">
        <v>800</v>
      </c>
      <c r="Q185" s="30" t="s">
        <v>798</v>
      </c>
      <c r="R185" s="26" t="s">
        <v>43</v>
      </c>
      <c r="S185" s="42" t="s">
        <v>44</v>
      </c>
      <c r="T185" s="44" t="s">
        <v>45</v>
      </c>
      <c r="U185" s="26" t="s">
        <v>46</v>
      </c>
      <c r="V185" s="26" t="s">
        <v>47</v>
      </c>
      <c r="W185" s="25" t="s">
        <v>320</v>
      </c>
      <c r="X185" s="76" t="str">
        <f t="shared" si="15"/>
        <v>IB2400465997; QĐTT số: 743/QĐ-BVQY103; 28/02/2025; Bệnh viện Quân y 103; 365 ngày</v>
      </c>
      <c r="Y185" s="45"/>
      <c r="Z185" s="25" t="s">
        <v>510</v>
      </c>
      <c r="AA185" s="87" t="s">
        <v>272</v>
      </c>
      <c r="AB185" s="26" t="s">
        <v>320</v>
      </c>
      <c r="AC185" s="135">
        <v>2480000</v>
      </c>
      <c r="AD185" s="136">
        <f t="shared" si="16"/>
        <v>0</v>
      </c>
      <c r="AE185" s="137">
        <f t="shared" si="17"/>
        <v>0</v>
      </c>
      <c r="AF185" s="7"/>
      <c r="AG185" s="7"/>
      <c r="AH185" s="138"/>
      <c r="AI185" s="7"/>
      <c r="AJ185" s="7"/>
      <c r="AK185" s="7">
        <f>VLOOKUP(D185,'[1]Tổng hợp SH'!$D$7:$M$361,10,0)</f>
        <v>1</v>
      </c>
      <c r="AL185" s="7">
        <v>181</v>
      </c>
    </row>
    <row r="186" spans="1:38" ht="33.75" x14ac:dyDescent="0.25">
      <c r="A186" s="22" t="s">
        <v>37</v>
      </c>
      <c r="B186" s="22">
        <f t="shared" si="12"/>
        <v>182</v>
      </c>
      <c r="C186" s="23">
        <v>180</v>
      </c>
      <c r="D186" s="24" t="s">
        <v>801</v>
      </c>
      <c r="E186" s="25" t="s">
        <v>802</v>
      </c>
      <c r="F186" s="24" t="s">
        <v>803</v>
      </c>
      <c r="G186" s="42" t="s">
        <v>559</v>
      </c>
      <c r="H186" s="27" t="s">
        <v>42</v>
      </c>
      <c r="I186" s="128">
        <v>0</v>
      </c>
      <c r="J186" s="41"/>
      <c r="K186" s="130">
        <v>1</v>
      </c>
      <c r="L186" s="130">
        <v>1</v>
      </c>
      <c r="M186" s="29">
        <f t="shared" si="13"/>
        <v>1</v>
      </c>
      <c r="N186" s="41">
        <v>2297300</v>
      </c>
      <c r="O186" s="28">
        <f t="shared" si="14"/>
        <v>2297300</v>
      </c>
      <c r="P186" s="42" t="s">
        <v>804</v>
      </c>
      <c r="Q186" s="30" t="s">
        <v>802</v>
      </c>
      <c r="R186" s="26" t="s">
        <v>43</v>
      </c>
      <c r="S186" s="42" t="s">
        <v>44</v>
      </c>
      <c r="T186" s="44" t="s">
        <v>45</v>
      </c>
      <c r="U186" s="26" t="s">
        <v>46</v>
      </c>
      <c r="V186" s="26" t="s">
        <v>47</v>
      </c>
      <c r="W186" s="25" t="s">
        <v>320</v>
      </c>
      <c r="X186" s="76" t="str">
        <f t="shared" si="15"/>
        <v>IB2400465997; QĐTT số: 743/QĐ-BVQY103; 28/02/2025; Bệnh viện Quân y 103; 365 ngày</v>
      </c>
      <c r="Y186" s="45" t="s">
        <v>521</v>
      </c>
      <c r="Z186" s="25" t="s">
        <v>510</v>
      </c>
      <c r="AA186" s="87" t="s">
        <v>272</v>
      </c>
      <c r="AB186" s="26" t="s">
        <v>320</v>
      </c>
      <c r="AC186" s="135">
        <v>2297300</v>
      </c>
      <c r="AD186" s="136">
        <f t="shared" si="16"/>
        <v>0</v>
      </c>
      <c r="AE186" s="137">
        <f t="shared" si="17"/>
        <v>0</v>
      </c>
      <c r="AF186" s="7"/>
      <c r="AG186" s="7"/>
      <c r="AH186" s="138"/>
      <c r="AI186" s="7"/>
      <c r="AJ186" s="7"/>
      <c r="AK186" s="7">
        <f>VLOOKUP(D186,'[1]Tổng hợp SH'!$D$7:$M$361,10,0)</f>
        <v>1</v>
      </c>
      <c r="AL186" s="7">
        <v>182</v>
      </c>
    </row>
    <row r="187" spans="1:38" ht="112.5" x14ac:dyDescent="0.25">
      <c r="A187" s="22" t="s">
        <v>37</v>
      </c>
      <c r="B187" s="22">
        <f t="shared" si="12"/>
        <v>183</v>
      </c>
      <c r="C187" s="23">
        <v>181</v>
      </c>
      <c r="D187" s="24" t="s">
        <v>805</v>
      </c>
      <c r="E187" s="25" t="s">
        <v>806</v>
      </c>
      <c r="F187" s="24" t="s">
        <v>807</v>
      </c>
      <c r="G187" s="42" t="s">
        <v>508</v>
      </c>
      <c r="H187" s="27" t="s">
        <v>42</v>
      </c>
      <c r="I187" s="128">
        <v>0</v>
      </c>
      <c r="J187" s="41"/>
      <c r="K187" s="130">
        <v>3</v>
      </c>
      <c r="L187" s="130">
        <v>3</v>
      </c>
      <c r="M187" s="29">
        <f t="shared" si="13"/>
        <v>3</v>
      </c>
      <c r="N187" s="41">
        <v>98702000</v>
      </c>
      <c r="O187" s="28">
        <f t="shared" si="14"/>
        <v>296106000</v>
      </c>
      <c r="P187" s="42" t="s">
        <v>808</v>
      </c>
      <c r="Q187" s="30" t="s">
        <v>806</v>
      </c>
      <c r="R187" s="26" t="s">
        <v>43</v>
      </c>
      <c r="S187" s="42" t="s">
        <v>44</v>
      </c>
      <c r="T187" s="44" t="s">
        <v>45</v>
      </c>
      <c r="U187" s="26" t="s">
        <v>46</v>
      </c>
      <c r="V187" s="26" t="s">
        <v>47</v>
      </c>
      <c r="W187" s="25" t="s">
        <v>320</v>
      </c>
      <c r="X187" s="76" t="str">
        <f t="shared" si="15"/>
        <v>IB2400465997; QĐTT số: 743/QĐ-BVQY103; 28/02/2025; Bệnh viện Quân y 103; 365 ngày</v>
      </c>
      <c r="Y187" s="45" t="s">
        <v>809</v>
      </c>
      <c r="Z187" s="25" t="s">
        <v>510</v>
      </c>
      <c r="AA187" s="87" t="s">
        <v>272</v>
      </c>
      <c r="AB187" s="26" t="s">
        <v>320</v>
      </c>
      <c r="AC187" s="135">
        <v>98702000</v>
      </c>
      <c r="AD187" s="136">
        <f t="shared" si="16"/>
        <v>0</v>
      </c>
      <c r="AE187" s="137">
        <f t="shared" si="17"/>
        <v>0</v>
      </c>
      <c r="AF187" s="7"/>
      <c r="AG187" s="7"/>
      <c r="AH187" s="138"/>
      <c r="AI187" s="7"/>
      <c r="AJ187" s="7"/>
      <c r="AK187" s="7">
        <f>VLOOKUP(D187,'[1]Tổng hợp SH'!$D$7:$M$361,10,0)</f>
        <v>3</v>
      </c>
      <c r="AL187" s="7">
        <v>183</v>
      </c>
    </row>
    <row r="188" spans="1:38" ht="33.75" x14ac:dyDescent="0.25">
      <c r="A188" s="22" t="s">
        <v>37</v>
      </c>
      <c r="B188" s="22">
        <f t="shared" si="12"/>
        <v>184</v>
      </c>
      <c r="C188" s="23">
        <v>182</v>
      </c>
      <c r="D188" s="24" t="s">
        <v>810</v>
      </c>
      <c r="E188" s="25" t="s">
        <v>811</v>
      </c>
      <c r="F188" s="24" t="s">
        <v>812</v>
      </c>
      <c r="G188" s="42" t="s">
        <v>536</v>
      </c>
      <c r="H188" s="27" t="s">
        <v>42</v>
      </c>
      <c r="I188" s="128">
        <v>0</v>
      </c>
      <c r="J188" s="41"/>
      <c r="K188" s="130">
        <v>1</v>
      </c>
      <c r="L188" s="130">
        <v>1</v>
      </c>
      <c r="M188" s="29">
        <f t="shared" si="13"/>
        <v>1</v>
      </c>
      <c r="N188" s="41">
        <v>2790000</v>
      </c>
      <c r="O188" s="28">
        <f t="shared" si="14"/>
        <v>2790000</v>
      </c>
      <c r="P188" s="42" t="s">
        <v>813</v>
      </c>
      <c r="Q188" s="30" t="s">
        <v>811</v>
      </c>
      <c r="R188" s="26" t="s">
        <v>43</v>
      </c>
      <c r="S188" s="42" t="s">
        <v>44</v>
      </c>
      <c r="T188" s="44" t="s">
        <v>45</v>
      </c>
      <c r="U188" s="26" t="s">
        <v>46</v>
      </c>
      <c r="V188" s="26" t="s">
        <v>47</v>
      </c>
      <c r="W188" s="25" t="s">
        <v>320</v>
      </c>
      <c r="X188" s="76" t="str">
        <f t="shared" si="15"/>
        <v>IB2400465997; QĐTT số: 743/QĐ-BVQY103; 28/02/2025; Bệnh viện Quân y 103; 365 ngày</v>
      </c>
      <c r="Y188" s="45"/>
      <c r="Z188" s="25" t="s">
        <v>510</v>
      </c>
      <c r="AA188" s="87" t="s">
        <v>272</v>
      </c>
      <c r="AB188" s="26" t="s">
        <v>320</v>
      </c>
      <c r="AC188" s="135">
        <v>2790000</v>
      </c>
      <c r="AD188" s="136">
        <f t="shared" si="16"/>
        <v>0</v>
      </c>
      <c r="AE188" s="137">
        <f t="shared" si="17"/>
        <v>0</v>
      </c>
      <c r="AF188" s="7"/>
      <c r="AG188" s="7"/>
      <c r="AH188" s="138"/>
      <c r="AI188" s="7"/>
      <c r="AJ188" s="7"/>
      <c r="AK188" s="7">
        <f>VLOOKUP(D188,'[1]Tổng hợp SH'!$D$7:$M$361,10,0)</f>
        <v>1</v>
      </c>
      <c r="AL188" s="7">
        <v>184</v>
      </c>
    </row>
    <row r="189" spans="1:38" ht="33.75" x14ac:dyDescent="0.25">
      <c r="A189" s="22" t="s">
        <v>37</v>
      </c>
      <c r="B189" s="22">
        <f t="shared" si="12"/>
        <v>185</v>
      </c>
      <c r="C189" s="23">
        <v>183</v>
      </c>
      <c r="D189" s="24" t="s">
        <v>814</v>
      </c>
      <c r="E189" s="25" t="s">
        <v>815</v>
      </c>
      <c r="F189" s="24" t="s">
        <v>816</v>
      </c>
      <c r="G189" s="42" t="s">
        <v>559</v>
      </c>
      <c r="H189" s="27" t="s">
        <v>42</v>
      </c>
      <c r="I189" s="128">
        <v>0</v>
      </c>
      <c r="J189" s="41"/>
      <c r="K189" s="130">
        <v>1</v>
      </c>
      <c r="L189" s="130">
        <v>1</v>
      </c>
      <c r="M189" s="29">
        <f t="shared" si="13"/>
        <v>1</v>
      </c>
      <c r="N189" s="41">
        <v>2420000</v>
      </c>
      <c r="O189" s="28">
        <f t="shared" si="14"/>
        <v>2420000</v>
      </c>
      <c r="P189" s="42" t="s">
        <v>814</v>
      </c>
      <c r="Q189" s="30" t="s">
        <v>815</v>
      </c>
      <c r="R189" s="26" t="s">
        <v>43</v>
      </c>
      <c r="S189" s="42" t="s">
        <v>44</v>
      </c>
      <c r="T189" s="44" t="s">
        <v>45</v>
      </c>
      <c r="U189" s="26" t="s">
        <v>46</v>
      </c>
      <c r="V189" s="26" t="s">
        <v>47</v>
      </c>
      <c r="W189" s="25" t="s">
        <v>320</v>
      </c>
      <c r="X189" s="76" t="str">
        <f t="shared" si="15"/>
        <v>IB2400465997; QĐTT số: 743/QĐ-BVQY103; 28/02/2025; Bệnh viện Quân y 103; 365 ngày</v>
      </c>
      <c r="Y189" s="45"/>
      <c r="Z189" s="25" t="s">
        <v>510</v>
      </c>
      <c r="AA189" s="87" t="s">
        <v>272</v>
      </c>
      <c r="AB189" s="26" t="s">
        <v>320</v>
      </c>
      <c r="AC189" s="135">
        <v>2420000</v>
      </c>
      <c r="AD189" s="136">
        <f t="shared" si="16"/>
        <v>0</v>
      </c>
      <c r="AE189" s="137">
        <f t="shared" si="17"/>
        <v>0</v>
      </c>
      <c r="AF189" s="7"/>
      <c r="AG189" s="7"/>
      <c r="AH189" s="138"/>
      <c r="AI189" s="7"/>
      <c r="AJ189" s="7"/>
      <c r="AK189" s="7">
        <f>VLOOKUP(D189,'[1]Tổng hợp SH'!$D$7:$M$361,10,0)</f>
        <v>1</v>
      </c>
      <c r="AL189" s="7">
        <v>185</v>
      </c>
    </row>
    <row r="190" spans="1:38" ht="116.25" customHeight="1" x14ac:dyDescent="0.25">
      <c r="A190" s="22" t="s">
        <v>37</v>
      </c>
      <c r="B190" s="22">
        <f t="shared" si="12"/>
        <v>186</v>
      </c>
      <c r="C190" s="23">
        <v>184</v>
      </c>
      <c r="D190" s="24" t="s">
        <v>817</v>
      </c>
      <c r="E190" s="25" t="s">
        <v>818</v>
      </c>
      <c r="F190" s="24" t="s">
        <v>819</v>
      </c>
      <c r="G190" s="42" t="s">
        <v>820</v>
      </c>
      <c r="H190" s="27" t="s">
        <v>42</v>
      </c>
      <c r="I190" s="128">
        <v>0</v>
      </c>
      <c r="J190" s="41"/>
      <c r="K190" s="128">
        <v>0</v>
      </c>
      <c r="L190" s="130">
        <v>18</v>
      </c>
      <c r="M190" s="29">
        <f t="shared" si="13"/>
        <v>18</v>
      </c>
      <c r="N190" s="41">
        <v>53602000</v>
      </c>
      <c r="O190" s="28">
        <f t="shared" si="14"/>
        <v>964836000</v>
      </c>
      <c r="P190" s="42" t="s">
        <v>821</v>
      </c>
      <c r="Q190" s="30" t="s">
        <v>818</v>
      </c>
      <c r="R190" s="42" t="s">
        <v>822</v>
      </c>
      <c r="S190" s="42" t="s">
        <v>823</v>
      </c>
      <c r="T190" s="44" t="s">
        <v>824</v>
      </c>
      <c r="U190" s="42" t="s">
        <v>825</v>
      </c>
      <c r="V190" s="42" t="s">
        <v>319</v>
      </c>
      <c r="W190" s="25" t="s">
        <v>826</v>
      </c>
      <c r="X190" s="76" t="str">
        <f t="shared" si="15"/>
        <v>IB2400231999; QĐTT số: 1132/QĐ-NTP; 30/9/2024; Bệnh viện Nguyễn Tri Phương; 24 tháng</v>
      </c>
      <c r="Y190" s="45"/>
      <c r="Z190" s="25" t="s">
        <v>510</v>
      </c>
      <c r="AA190" s="87" t="s">
        <v>272</v>
      </c>
      <c r="AB190" s="26" t="s">
        <v>826</v>
      </c>
      <c r="AC190" s="139"/>
      <c r="AD190" s="136" t="e">
        <f t="shared" si="16"/>
        <v>#DIV/0!</v>
      </c>
      <c r="AE190" s="137">
        <f t="shared" si="17"/>
        <v>964836000</v>
      </c>
      <c r="AF190" s="7"/>
      <c r="AG190" s="7"/>
      <c r="AH190" s="138"/>
      <c r="AI190" s="7"/>
      <c r="AJ190" s="7"/>
      <c r="AK190" s="7">
        <f>VLOOKUP(D190,'[1]Tổng hợp SH'!$D$7:$M$361,10,0)</f>
        <v>18</v>
      </c>
      <c r="AL190" s="7">
        <v>186</v>
      </c>
    </row>
    <row r="191" spans="1:38" ht="57" customHeight="1" x14ac:dyDescent="0.25">
      <c r="A191" s="22" t="s">
        <v>37</v>
      </c>
      <c r="B191" s="22">
        <f t="shared" si="12"/>
        <v>187</v>
      </c>
      <c r="C191" s="23">
        <v>185</v>
      </c>
      <c r="D191" s="24" t="s">
        <v>827</v>
      </c>
      <c r="E191" s="25" t="s">
        <v>828</v>
      </c>
      <c r="F191" s="24" t="s">
        <v>829</v>
      </c>
      <c r="G191" s="42" t="s">
        <v>536</v>
      </c>
      <c r="H191" s="27" t="s">
        <v>42</v>
      </c>
      <c r="I191" s="128">
        <v>0</v>
      </c>
      <c r="J191" s="41"/>
      <c r="K191" s="130">
        <v>1</v>
      </c>
      <c r="L191" s="130">
        <v>3</v>
      </c>
      <c r="M191" s="29">
        <f t="shared" si="13"/>
        <v>3</v>
      </c>
      <c r="N191" s="41">
        <v>2677920</v>
      </c>
      <c r="O191" s="28">
        <f t="shared" si="14"/>
        <v>8033760</v>
      </c>
      <c r="P191" s="42" t="s">
        <v>830</v>
      </c>
      <c r="Q191" s="30" t="s">
        <v>828</v>
      </c>
      <c r="R191" s="26" t="s">
        <v>43</v>
      </c>
      <c r="S191" s="42" t="s">
        <v>44</v>
      </c>
      <c r="T191" s="44" t="s">
        <v>45</v>
      </c>
      <c r="U191" s="26" t="s">
        <v>46</v>
      </c>
      <c r="V191" s="26" t="s">
        <v>47</v>
      </c>
      <c r="W191" s="25" t="s">
        <v>320</v>
      </c>
      <c r="X191" s="76" t="str">
        <f t="shared" si="15"/>
        <v>IB2400465997; QĐTT số: 743/QĐ-BVQY103; 28/02/2025; Bệnh viện Quân y 103; 365 ngày</v>
      </c>
      <c r="Y191" s="45"/>
      <c r="Z191" s="25" t="s">
        <v>510</v>
      </c>
      <c r="AA191" s="87" t="s">
        <v>272</v>
      </c>
      <c r="AB191" s="26" t="s">
        <v>320</v>
      </c>
      <c r="AC191" s="135">
        <v>2677920</v>
      </c>
      <c r="AD191" s="136">
        <f t="shared" si="16"/>
        <v>0</v>
      </c>
      <c r="AE191" s="137">
        <f t="shared" si="17"/>
        <v>0</v>
      </c>
      <c r="AF191" s="7"/>
      <c r="AG191" s="7"/>
      <c r="AH191" s="138"/>
      <c r="AI191" s="7"/>
      <c r="AJ191" s="7"/>
      <c r="AK191" s="7">
        <f>VLOOKUP(D191,'[1]Tổng hợp SH'!$D$7:$M$361,10,0)</f>
        <v>3</v>
      </c>
      <c r="AL191" s="7">
        <v>187</v>
      </c>
    </row>
    <row r="192" spans="1:38" ht="81" customHeight="1" x14ac:dyDescent="0.25">
      <c r="A192" s="22" t="s">
        <v>37</v>
      </c>
      <c r="B192" s="22">
        <f t="shared" si="12"/>
        <v>188</v>
      </c>
      <c r="C192" s="23">
        <v>186</v>
      </c>
      <c r="D192" s="24" t="s">
        <v>831</v>
      </c>
      <c r="E192" s="25" t="s">
        <v>832</v>
      </c>
      <c r="F192" s="24" t="s">
        <v>833</v>
      </c>
      <c r="G192" s="42" t="s">
        <v>559</v>
      </c>
      <c r="H192" s="27" t="s">
        <v>42</v>
      </c>
      <c r="I192" s="128">
        <v>0</v>
      </c>
      <c r="J192" s="41"/>
      <c r="K192" s="130">
        <v>1</v>
      </c>
      <c r="L192" s="130">
        <v>3</v>
      </c>
      <c r="M192" s="29">
        <f t="shared" si="13"/>
        <v>3</v>
      </c>
      <c r="N192" s="41">
        <v>2192856</v>
      </c>
      <c r="O192" s="28">
        <f t="shared" si="14"/>
        <v>6578568</v>
      </c>
      <c r="P192" s="42" t="s">
        <v>834</v>
      </c>
      <c r="Q192" s="30" t="s">
        <v>832</v>
      </c>
      <c r="R192" s="26" t="s">
        <v>43</v>
      </c>
      <c r="S192" s="42" t="s">
        <v>44</v>
      </c>
      <c r="T192" s="44" t="s">
        <v>45</v>
      </c>
      <c r="U192" s="26" t="s">
        <v>46</v>
      </c>
      <c r="V192" s="26" t="s">
        <v>47</v>
      </c>
      <c r="W192" s="25" t="s">
        <v>320</v>
      </c>
      <c r="X192" s="76" t="str">
        <f t="shared" si="15"/>
        <v>IB2400465997; QĐTT số: 743/QĐ-BVQY103; 28/02/2025; Bệnh viện Quân y 103; 365 ngày</v>
      </c>
      <c r="Y192" s="45"/>
      <c r="Z192" s="25" t="s">
        <v>510</v>
      </c>
      <c r="AA192" s="87" t="s">
        <v>272</v>
      </c>
      <c r="AB192" s="26" t="s">
        <v>320</v>
      </c>
      <c r="AC192" s="135">
        <v>2192856</v>
      </c>
      <c r="AD192" s="136">
        <f t="shared" si="16"/>
        <v>0</v>
      </c>
      <c r="AE192" s="137">
        <f t="shared" si="17"/>
        <v>0</v>
      </c>
      <c r="AF192" s="7"/>
      <c r="AG192" s="7"/>
      <c r="AH192" s="138"/>
      <c r="AI192" s="7"/>
      <c r="AJ192" s="7"/>
      <c r="AK192" s="7">
        <f>VLOOKUP(D192,'[1]Tổng hợp SH'!$D$7:$M$361,10,0)</f>
        <v>3</v>
      </c>
      <c r="AL192" s="7">
        <v>188</v>
      </c>
    </row>
    <row r="193" spans="1:38" ht="127.5" customHeight="1" x14ac:dyDescent="0.25">
      <c r="A193" s="22" t="s">
        <v>37</v>
      </c>
      <c r="B193" s="22">
        <f t="shared" si="12"/>
        <v>189</v>
      </c>
      <c r="C193" s="23">
        <v>187</v>
      </c>
      <c r="D193" s="24" t="s">
        <v>835</v>
      </c>
      <c r="E193" s="25" t="s">
        <v>836</v>
      </c>
      <c r="F193" s="24" t="s">
        <v>837</v>
      </c>
      <c r="G193" s="42" t="s">
        <v>629</v>
      </c>
      <c r="H193" s="27" t="s">
        <v>42</v>
      </c>
      <c r="I193" s="128">
        <v>0</v>
      </c>
      <c r="J193" s="41"/>
      <c r="K193" s="128">
        <v>0</v>
      </c>
      <c r="L193" s="130">
        <v>12</v>
      </c>
      <c r="M193" s="29">
        <f t="shared" si="13"/>
        <v>12</v>
      </c>
      <c r="N193" s="41">
        <v>17375000</v>
      </c>
      <c r="O193" s="28">
        <f t="shared" si="14"/>
        <v>208500000</v>
      </c>
      <c r="P193" s="42" t="s">
        <v>838</v>
      </c>
      <c r="Q193" s="30" t="s">
        <v>836</v>
      </c>
      <c r="R193" s="42" t="s">
        <v>543</v>
      </c>
      <c r="S193" s="42" t="s">
        <v>753</v>
      </c>
      <c r="T193" s="44" t="s">
        <v>545</v>
      </c>
      <c r="U193" s="42" t="s">
        <v>546</v>
      </c>
      <c r="V193" s="42" t="s">
        <v>354</v>
      </c>
      <c r="W193" s="25" t="s">
        <v>547</v>
      </c>
      <c r="X193" s="76" t="str">
        <f t="shared" si="15"/>
        <v>IB2400346703; QĐTT số: 3877/QĐ-BVBĐ-VTTBYT; 04/12/2024; Bệnh viện Bưu Điện; 12 tháng</v>
      </c>
      <c r="Y193" s="45"/>
      <c r="Z193" s="25" t="s">
        <v>510</v>
      </c>
      <c r="AA193" s="87" t="s">
        <v>272</v>
      </c>
      <c r="AB193" s="26" t="s">
        <v>547</v>
      </c>
      <c r="AC193" s="139"/>
      <c r="AD193" s="136" t="e">
        <f t="shared" si="16"/>
        <v>#DIV/0!</v>
      </c>
      <c r="AE193" s="137">
        <f t="shared" si="17"/>
        <v>208500000</v>
      </c>
      <c r="AF193" s="7"/>
      <c r="AG193" s="7"/>
      <c r="AH193" s="138"/>
      <c r="AI193" s="7"/>
      <c r="AJ193" s="7"/>
      <c r="AK193" s="7">
        <f>VLOOKUP(D193,'[1]Tổng hợp SH'!$D$7:$M$361,10,0)</f>
        <v>12</v>
      </c>
      <c r="AL193" s="7">
        <v>189</v>
      </c>
    </row>
    <row r="194" spans="1:38" ht="101.25" x14ac:dyDescent="0.25">
      <c r="A194" s="22" t="s">
        <v>37</v>
      </c>
      <c r="B194" s="22">
        <f t="shared" si="12"/>
        <v>190</v>
      </c>
      <c r="C194" s="23">
        <v>188</v>
      </c>
      <c r="D194" s="24" t="s">
        <v>839</v>
      </c>
      <c r="E194" s="25" t="s">
        <v>840</v>
      </c>
      <c r="F194" s="24" t="s">
        <v>841</v>
      </c>
      <c r="G194" s="42" t="s">
        <v>536</v>
      </c>
      <c r="H194" s="27" t="s">
        <v>42</v>
      </c>
      <c r="I194" s="128">
        <v>0</v>
      </c>
      <c r="J194" s="41"/>
      <c r="K194" s="130">
        <v>1</v>
      </c>
      <c r="L194" s="130">
        <v>2</v>
      </c>
      <c r="M194" s="29">
        <f t="shared" si="13"/>
        <v>2</v>
      </c>
      <c r="N194" s="41">
        <v>2589930</v>
      </c>
      <c r="O194" s="28">
        <f t="shared" si="14"/>
        <v>5179860</v>
      </c>
      <c r="P194" s="42" t="s">
        <v>842</v>
      </c>
      <c r="Q194" s="30" t="s">
        <v>840</v>
      </c>
      <c r="R194" s="26" t="s">
        <v>43</v>
      </c>
      <c r="S194" s="42" t="s">
        <v>44</v>
      </c>
      <c r="T194" s="44" t="s">
        <v>45</v>
      </c>
      <c r="U194" s="26" t="s">
        <v>46</v>
      </c>
      <c r="V194" s="26" t="s">
        <v>47</v>
      </c>
      <c r="W194" s="25" t="s">
        <v>320</v>
      </c>
      <c r="X194" s="76" t="str">
        <f t="shared" si="15"/>
        <v>IB2400465997; QĐTT số: 743/QĐ-BVQY103; 28/02/2025; Bệnh viện Quân y 103; 365 ngày</v>
      </c>
      <c r="Y194" s="45"/>
      <c r="Z194" s="25" t="s">
        <v>510</v>
      </c>
      <c r="AA194" s="87" t="s">
        <v>272</v>
      </c>
      <c r="AB194" s="26" t="s">
        <v>320</v>
      </c>
      <c r="AC194" s="135">
        <v>2589930</v>
      </c>
      <c r="AD194" s="136">
        <f t="shared" si="16"/>
        <v>0</v>
      </c>
      <c r="AE194" s="137">
        <f t="shared" si="17"/>
        <v>0</v>
      </c>
      <c r="AF194" s="7"/>
      <c r="AG194" s="7"/>
      <c r="AH194" s="138"/>
      <c r="AI194" s="7"/>
      <c r="AJ194" s="7"/>
      <c r="AK194" s="7">
        <f>VLOOKUP(D194,'[1]Tổng hợp SH'!$D$7:$M$361,10,0)</f>
        <v>2</v>
      </c>
      <c r="AL194" s="7">
        <v>190</v>
      </c>
    </row>
    <row r="195" spans="1:38" ht="78.75" x14ac:dyDescent="0.25">
      <c r="A195" s="22" t="s">
        <v>37</v>
      </c>
      <c r="B195" s="22">
        <f t="shared" si="12"/>
        <v>191</v>
      </c>
      <c r="C195" s="23">
        <v>189</v>
      </c>
      <c r="D195" s="24" t="s">
        <v>843</v>
      </c>
      <c r="E195" s="25" t="s">
        <v>844</v>
      </c>
      <c r="F195" s="24" t="s">
        <v>845</v>
      </c>
      <c r="G195" s="42" t="s">
        <v>559</v>
      </c>
      <c r="H195" s="27" t="s">
        <v>42</v>
      </c>
      <c r="I195" s="128">
        <v>0</v>
      </c>
      <c r="J195" s="41"/>
      <c r="K195" s="130">
        <v>1</v>
      </c>
      <c r="L195" s="130">
        <v>2</v>
      </c>
      <c r="M195" s="29">
        <f t="shared" si="13"/>
        <v>2</v>
      </c>
      <c r="N195" s="41">
        <v>2239965</v>
      </c>
      <c r="O195" s="28">
        <f t="shared" si="14"/>
        <v>4479930</v>
      </c>
      <c r="P195" s="42" t="s">
        <v>842</v>
      </c>
      <c r="Q195" s="30" t="s">
        <v>844</v>
      </c>
      <c r="R195" s="26" t="s">
        <v>43</v>
      </c>
      <c r="S195" s="42" t="s">
        <v>44</v>
      </c>
      <c r="T195" s="44" t="s">
        <v>45</v>
      </c>
      <c r="U195" s="26" t="s">
        <v>46</v>
      </c>
      <c r="V195" s="26" t="s">
        <v>47</v>
      </c>
      <c r="W195" s="25" t="s">
        <v>320</v>
      </c>
      <c r="X195" s="76" t="str">
        <f t="shared" si="15"/>
        <v>IB2400465997; QĐTT số: 743/QĐ-BVQY103; 28/02/2025; Bệnh viện Quân y 103; 365 ngày</v>
      </c>
      <c r="Y195" s="45"/>
      <c r="Z195" s="25" t="s">
        <v>510</v>
      </c>
      <c r="AA195" s="87" t="s">
        <v>272</v>
      </c>
      <c r="AB195" s="26" t="s">
        <v>320</v>
      </c>
      <c r="AC195" s="135">
        <v>2239965</v>
      </c>
      <c r="AD195" s="136">
        <f t="shared" si="16"/>
        <v>0</v>
      </c>
      <c r="AE195" s="137">
        <f t="shared" si="17"/>
        <v>0</v>
      </c>
      <c r="AF195" s="7"/>
      <c r="AG195" s="7"/>
      <c r="AH195" s="138"/>
      <c r="AI195" s="7"/>
      <c r="AJ195" s="7"/>
      <c r="AK195" s="7">
        <f>VLOOKUP(D195,'[1]Tổng hợp SH'!$D$7:$M$361,10,0)</f>
        <v>2</v>
      </c>
      <c r="AL195" s="7">
        <v>191</v>
      </c>
    </row>
    <row r="196" spans="1:38" ht="101.25" x14ac:dyDescent="0.25">
      <c r="A196" s="22" t="s">
        <v>37</v>
      </c>
      <c r="B196" s="22">
        <f t="shared" si="12"/>
        <v>192</v>
      </c>
      <c r="C196" s="23">
        <v>190</v>
      </c>
      <c r="D196" s="24" t="s">
        <v>846</v>
      </c>
      <c r="E196" s="25" t="s">
        <v>847</v>
      </c>
      <c r="F196" s="24" t="s">
        <v>848</v>
      </c>
      <c r="G196" s="42" t="s">
        <v>577</v>
      </c>
      <c r="H196" s="27" t="s">
        <v>42</v>
      </c>
      <c r="I196" s="128">
        <v>0</v>
      </c>
      <c r="J196" s="41"/>
      <c r="K196" s="130">
        <v>1</v>
      </c>
      <c r="L196" s="130">
        <v>2</v>
      </c>
      <c r="M196" s="29">
        <f t="shared" si="13"/>
        <v>2</v>
      </c>
      <c r="N196" s="41">
        <v>77340400</v>
      </c>
      <c r="O196" s="28">
        <f t="shared" si="14"/>
        <v>154680800</v>
      </c>
      <c r="P196" s="42" t="s">
        <v>849</v>
      </c>
      <c r="Q196" s="30" t="s">
        <v>847</v>
      </c>
      <c r="R196" s="26" t="s">
        <v>43</v>
      </c>
      <c r="S196" s="42" t="s">
        <v>44</v>
      </c>
      <c r="T196" s="44" t="s">
        <v>45</v>
      </c>
      <c r="U196" s="26" t="s">
        <v>46</v>
      </c>
      <c r="V196" s="26" t="s">
        <v>47</v>
      </c>
      <c r="W196" s="25" t="s">
        <v>320</v>
      </c>
      <c r="X196" s="76" t="str">
        <f t="shared" si="15"/>
        <v>IB2400465997; QĐTT số: 743/QĐ-BVQY103; 28/02/2025; Bệnh viện Quân y 103; 365 ngày</v>
      </c>
      <c r="Y196" s="45"/>
      <c r="Z196" s="25" t="s">
        <v>510</v>
      </c>
      <c r="AA196" s="87" t="s">
        <v>272</v>
      </c>
      <c r="AB196" s="26" t="s">
        <v>320</v>
      </c>
      <c r="AC196" s="135">
        <v>77340400</v>
      </c>
      <c r="AD196" s="136">
        <f t="shared" si="16"/>
        <v>0</v>
      </c>
      <c r="AE196" s="137">
        <f t="shared" si="17"/>
        <v>0</v>
      </c>
      <c r="AF196" s="7"/>
      <c r="AG196" s="7"/>
      <c r="AH196" s="138"/>
      <c r="AI196" s="7"/>
      <c r="AJ196" s="7"/>
      <c r="AK196" s="7">
        <f>VLOOKUP(D196,'[1]Tổng hợp SH'!$D$7:$M$361,10,0)</f>
        <v>2</v>
      </c>
      <c r="AL196" s="7">
        <v>192</v>
      </c>
    </row>
    <row r="197" spans="1:38" ht="90" x14ac:dyDescent="0.25">
      <c r="A197" s="22" t="s">
        <v>37</v>
      </c>
      <c r="B197" s="22">
        <f t="shared" si="12"/>
        <v>193</v>
      </c>
      <c r="C197" s="23">
        <v>191</v>
      </c>
      <c r="D197" s="24" t="s">
        <v>850</v>
      </c>
      <c r="E197" s="25" t="s">
        <v>851</v>
      </c>
      <c r="F197" s="24" t="s">
        <v>852</v>
      </c>
      <c r="G197" s="42" t="s">
        <v>536</v>
      </c>
      <c r="H197" s="27" t="s">
        <v>42</v>
      </c>
      <c r="I197" s="127">
        <v>1</v>
      </c>
      <c r="J197" s="41"/>
      <c r="K197" s="128">
        <v>0</v>
      </c>
      <c r="L197" s="130">
        <v>1</v>
      </c>
      <c r="M197" s="29">
        <f t="shared" si="13"/>
        <v>1</v>
      </c>
      <c r="N197" s="41">
        <v>2366700</v>
      </c>
      <c r="O197" s="28">
        <f t="shared" si="14"/>
        <v>2366700</v>
      </c>
      <c r="P197" s="42" t="s">
        <v>853</v>
      </c>
      <c r="Q197" s="30" t="s">
        <v>851</v>
      </c>
      <c r="R197" s="26" t="s">
        <v>43</v>
      </c>
      <c r="S197" s="42" t="s">
        <v>44</v>
      </c>
      <c r="T197" s="44" t="s">
        <v>45</v>
      </c>
      <c r="U197" s="26" t="s">
        <v>46</v>
      </c>
      <c r="V197" s="26" t="s">
        <v>47</v>
      </c>
      <c r="W197" s="25" t="s">
        <v>320</v>
      </c>
      <c r="X197" s="76" t="str">
        <f t="shared" si="15"/>
        <v>IB2400465997; QĐTT số: 743/QĐ-BVQY103; 28/02/2025; Bệnh viện Quân y 103; 365 ngày</v>
      </c>
      <c r="Y197" s="45"/>
      <c r="Z197" s="25" t="s">
        <v>510</v>
      </c>
      <c r="AA197" s="87" t="s">
        <v>272</v>
      </c>
      <c r="AB197" s="26" t="s">
        <v>320</v>
      </c>
      <c r="AC197" s="135">
        <v>2366700</v>
      </c>
      <c r="AD197" s="136">
        <f t="shared" si="16"/>
        <v>0</v>
      </c>
      <c r="AE197" s="137">
        <f t="shared" si="17"/>
        <v>0</v>
      </c>
      <c r="AF197" s="7"/>
      <c r="AG197" s="7"/>
      <c r="AH197" s="138"/>
      <c r="AI197" s="7"/>
      <c r="AJ197" s="7"/>
      <c r="AK197" s="7">
        <f>VLOOKUP(D197,'[1]Tổng hợp SH'!$D$7:$M$361,10,0)</f>
        <v>1</v>
      </c>
      <c r="AL197" s="7">
        <v>193</v>
      </c>
    </row>
    <row r="198" spans="1:38" ht="67.5" x14ac:dyDescent="0.25">
      <c r="A198" s="22" t="s">
        <v>37</v>
      </c>
      <c r="B198" s="22">
        <f t="shared" si="12"/>
        <v>194</v>
      </c>
      <c r="C198" s="23">
        <v>192</v>
      </c>
      <c r="D198" s="24" t="s">
        <v>854</v>
      </c>
      <c r="E198" s="25" t="s">
        <v>855</v>
      </c>
      <c r="F198" s="24" t="s">
        <v>856</v>
      </c>
      <c r="G198" s="42" t="s">
        <v>857</v>
      </c>
      <c r="H198" s="27" t="s">
        <v>42</v>
      </c>
      <c r="I198" s="128">
        <v>0</v>
      </c>
      <c r="J198" s="41"/>
      <c r="K198" s="128">
        <v>0</v>
      </c>
      <c r="L198" s="130">
        <v>1</v>
      </c>
      <c r="M198" s="29">
        <f t="shared" si="13"/>
        <v>1</v>
      </c>
      <c r="N198" s="41">
        <v>2366000</v>
      </c>
      <c r="O198" s="28">
        <f t="shared" si="14"/>
        <v>2366000</v>
      </c>
      <c r="P198" s="42" t="s">
        <v>854</v>
      </c>
      <c r="Q198" s="30" t="s">
        <v>855</v>
      </c>
      <c r="R198" s="42"/>
      <c r="S198" s="42"/>
      <c r="T198" s="44"/>
      <c r="U198" s="42"/>
      <c r="V198" s="42"/>
      <c r="W198" s="25" t="s">
        <v>320</v>
      </c>
      <c r="X198" s="76" t="s">
        <v>363</v>
      </c>
      <c r="Y198" s="45"/>
      <c r="Z198" s="25" t="s">
        <v>510</v>
      </c>
      <c r="AA198" s="87" t="s">
        <v>272</v>
      </c>
      <c r="AB198" s="26" t="s">
        <v>320</v>
      </c>
      <c r="AC198" s="139"/>
      <c r="AD198" s="136" t="e">
        <f t="shared" si="16"/>
        <v>#DIV/0!</v>
      </c>
      <c r="AE198" s="137">
        <f t="shared" si="17"/>
        <v>2366000</v>
      </c>
      <c r="AF198" s="7"/>
      <c r="AG198" s="7"/>
      <c r="AH198" s="138"/>
      <c r="AI198" s="7"/>
      <c r="AJ198" s="7"/>
      <c r="AK198" s="7">
        <f>VLOOKUP(D198,'[1]Tổng hợp SH'!$D$7:$M$361,10,0)</f>
        <v>1</v>
      </c>
      <c r="AL198" s="7">
        <v>194</v>
      </c>
    </row>
    <row r="199" spans="1:38" ht="101.25" x14ac:dyDescent="0.25">
      <c r="A199" s="22" t="s">
        <v>37</v>
      </c>
      <c r="B199" s="22">
        <f t="shared" si="12"/>
        <v>195</v>
      </c>
      <c r="C199" s="23">
        <v>193</v>
      </c>
      <c r="D199" s="24" t="s">
        <v>858</v>
      </c>
      <c r="E199" s="25" t="s">
        <v>859</v>
      </c>
      <c r="F199" s="24" t="s">
        <v>860</v>
      </c>
      <c r="G199" s="42" t="s">
        <v>861</v>
      </c>
      <c r="H199" s="27" t="s">
        <v>42</v>
      </c>
      <c r="I199" s="127">
        <v>4</v>
      </c>
      <c r="J199" s="41"/>
      <c r="K199" s="128">
        <v>0</v>
      </c>
      <c r="L199" s="130">
        <v>2</v>
      </c>
      <c r="M199" s="29">
        <f t="shared" si="13"/>
        <v>2</v>
      </c>
      <c r="N199" s="41">
        <v>56000000</v>
      </c>
      <c r="O199" s="28">
        <f t="shared" si="14"/>
        <v>112000000</v>
      </c>
      <c r="P199" s="42" t="s">
        <v>862</v>
      </c>
      <c r="Q199" s="30" t="s">
        <v>859</v>
      </c>
      <c r="R199" s="26" t="s">
        <v>43</v>
      </c>
      <c r="S199" s="42" t="s">
        <v>44</v>
      </c>
      <c r="T199" s="44" t="s">
        <v>45</v>
      </c>
      <c r="U199" s="26" t="s">
        <v>46</v>
      </c>
      <c r="V199" s="26" t="s">
        <v>47</v>
      </c>
      <c r="W199" s="25" t="s">
        <v>320</v>
      </c>
      <c r="X199" s="76" t="str">
        <f t="shared" ref="X199:X262" si="18">R199&amp;"; QĐTT số: "&amp;S199&amp;"; "&amp;T199&amp;"; "&amp;U199&amp;"; "&amp;V199</f>
        <v>IB2400465997; QĐTT số: 743/QĐ-BVQY103; 28/02/2025; Bệnh viện Quân y 103; 365 ngày</v>
      </c>
      <c r="Y199" s="45"/>
      <c r="Z199" s="25" t="s">
        <v>510</v>
      </c>
      <c r="AA199" s="87" t="s">
        <v>272</v>
      </c>
      <c r="AB199" s="26" t="s">
        <v>320</v>
      </c>
      <c r="AC199" s="135">
        <v>56000000</v>
      </c>
      <c r="AD199" s="136">
        <f t="shared" si="16"/>
        <v>0</v>
      </c>
      <c r="AE199" s="137">
        <f t="shared" si="17"/>
        <v>0</v>
      </c>
      <c r="AF199" s="7"/>
      <c r="AG199" s="7"/>
      <c r="AH199" s="138"/>
      <c r="AI199" s="7"/>
      <c r="AJ199" s="7"/>
      <c r="AK199" s="7">
        <f>VLOOKUP(D199,'[1]Tổng hợp SH'!$D$7:$M$361,10,0)</f>
        <v>2</v>
      </c>
      <c r="AL199" s="7">
        <v>195</v>
      </c>
    </row>
    <row r="200" spans="1:38" ht="78.75" x14ac:dyDescent="0.25">
      <c r="A200" s="22" t="s">
        <v>37</v>
      </c>
      <c r="B200" s="22">
        <f t="shared" ref="B200:B263" si="19">AL200</f>
        <v>196</v>
      </c>
      <c r="C200" s="23">
        <v>194</v>
      </c>
      <c r="D200" s="24" t="s">
        <v>863</v>
      </c>
      <c r="E200" s="25" t="s">
        <v>864</v>
      </c>
      <c r="F200" s="24" t="s">
        <v>865</v>
      </c>
      <c r="G200" s="42" t="s">
        <v>866</v>
      </c>
      <c r="H200" s="27" t="s">
        <v>42</v>
      </c>
      <c r="I200" s="127">
        <v>1</v>
      </c>
      <c r="J200" s="41"/>
      <c r="K200" s="128">
        <v>0</v>
      </c>
      <c r="L200" s="130">
        <v>5</v>
      </c>
      <c r="M200" s="29">
        <f t="shared" ref="M200:M263" si="20">L200</f>
        <v>5</v>
      </c>
      <c r="N200" s="41">
        <v>3848300</v>
      </c>
      <c r="O200" s="28">
        <f t="shared" ref="O200:O263" si="21">N200*M200</f>
        <v>19241500</v>
      </c>
      <c r="P200" s="42" t="s">
        <v>867</v>
      </c>
      <c r="Q200" s="30" t="s">
        <v>864</v>
      </c>
      <c r="R200" s="26" t="s">
        <v>43</v>
      </c>
      <c r="S200" s="42" t="s">
        <v>44</v>
      </c>
      <c r="T200" s="44" t="s">
        <v>45</v>
      </c>
      <c r="U200" s="26" t="s">
        <v>46</v>
      </c>
      <c r="V200" s="26" t="s">
        <v>47</v>
      </c>
      <c r="W200" s="25" t="s">
        <v>320</v>
      </c>
      <c r="X200" s="76" t="str">
        <f t="shared" si="18"/>
        <v>IB2400465997; QĐTT số: 743/QĐ-BVQY103; 28/02/2025; Bệnh viện Quân y 103; 365 ngày</v>
      </c>
      <c r="Y200" s="45"/>
      <c r="Z200" s="25" t="s">
        <v>510</v>
      </c>
      <c r="AA200" s="87" t="s">
        <v>272</v>
      </c>
      <c r="AB200" s="26" t="s">
        <v>320</v>
      </c>
      <c r="AC200" s="135">
        <v>3848300</v>
      </c>
      <c r="AD200" s="136">
        <f t="shared" ref="AD200:AD263" si="22">(N200-AC200)/AC200</f>
        <v>0</v>
      </c>
      <c r="AE200" s="137">
        <f t="shared" ref="AE200:AE263" si="23">O200-(M200*AC200)</f>
        <v>0</v>
      </c>
      <c r="AF200" s="7"/>
      <c r="AG200" s="7"/>
      <c r="AH200" s="138"/>
      <c r="AI200" s="7"/>
      <c r="AJ200" s="7"/>
      <c r="AK200" s="7">
        <f>VLOOKUP(D200,'[1]Tổng hợp SH'!$D$7:$M$361,10,0)</f>
        <v>5</v>
      </c>
      <c r="AL200" s="7">
        <v>196</v>
      </c>
    </row>
    <row r="201" spans="1:38" ht="45" x14ac:dyDescent="0.25">
      <c r="A201" s="22" t="s">
        <v>37</v>
      </c>
      <c r="B201" s="22">
        <f t="shared" si="19"/>
        <v>197</v>
      </c>
      <c r="C201" s="23">
        <v>195</v>
      </c>
      <c r="D201" s="24" t="s">
        <v>868</v>
      </c>
      <c r="E201" s="25" t="s">
        <v>869</v>
      </c>
      <c r="F201" s="24" t="s">
        <v>870</v>
      </c>
      <c r="G201" s="42" t="s">
        <v>871</v>
      </c>
      <c r="H201" s="27" t="s">
        <v>42</v>
      </c>
      <c r="I201" s="128">
        <v>0</v>
      </c>
      <c r="J201" s="41"/>
      <c r="K201" s="128">
        <v>0</v>
      </c>
      <c r="L201" s="130">
        <v>4</v>
      </c>
      <c r="M201" s="29">
        <f t="shared" si="20"/>
        <v>4</v>
      </c>
      <c r="N201" s="41">
        <v>1202211.3</v>
      </c>
      <c r="O201" s="28">
        <f t="shared" si="21"/>
        <v>4808845.2</v>
      </c>
      <c r="P201" s="42" t="s">
        <v>872</v>
      </c>
      <c r="Q201" s="30" t="s">
        <v>869</v>
      </c>
      <c r="R201" s="42" t="s">
        <v>873</v>
      </c>
      <c r="S201" s="42" t="s">
        <v>874</v>
      </c>
      <c r="T201" s="44" t="s">
        <v>875</v>
      </c>
      <c r="U201" s="42" t="s">
        <v>876</v>
      </c>
      <c r="V201" s="42" t="s">
        <v>47</v>
      </c>
      <c r="W201" s="25" t="s">
        <v>826</v>
      </c>
      <c r="X201" s="76" t="str">
        <f t="shared" si="18"/>
        <v>IB2400525838; QĐTT số: 66/QĐ-BVĐN; 20/01/2025; Bệnh viện Đà Nẵng; 365 ngày</v>
      </c>
      <c r="Y201" s="45"/>
      <c r="Z201" s="25" t="s">
        <v>510</v>
      </c>
      <c r="AA201" s="87" t="s">
        <v>272</v>
      </c>
      <c r="AB201" s="26" t="s">
        <v>826</v>
      </c>
      <c r="AC201" s="139"/>
      <c r="AD201" s="136" t="e">
        <f t="shared" si="22"/>
        <v>#DIV/0!</v>
      </c>
      <c r="AE201" s="137">
        <f t="shared" si="23"/>
        <v>4808845.2</v>
      </c>
      <c r="AF201" s="7"/>
      <c r="AG201" s="7"/>
      <c r="AH201" s="138"/>
      <c r="AI201" s="7"/>
      <c r="AJ201" s="7"/>
      <c r="AK201" s="7">
        <f>VLOOKUP(D201,'[1]Tổng hợp SH'!$D$7:$M$361,10,0)</f>
        <v>4</v>
      </c>
      <c r="AL201" s="7">
        <v>197</v>
      </c>
    </row>
    <row r="202" spans="1:38" ht="123.75" x14ac:dyDescent="0.25">
      <c r="A202" s="22" t="s">
        <v>37</v>
      </c>
      <c r="B202" s="22">
        <f t="shared" si="19"/>
        <v>198</v>
      </c>
      <c r="C202" s="23">
        <v>196</v>
      </c>
      <c r="D202" s="24" t="s">
        <v>877</v>
      </c>
      <c r="E202" s="25" t="s">
        <v>878</v>
      </c>
      <c r="F202" s="24" t="s">
        <v>879</v>
      </c>
      <c r="G202" s="42" t="s">
        <v>508</v>
      </c>
      <c r="H202" s="27" t="s">
        <v>42</v>
      </c>
      <c r="I202" s="127">
        <v>70</v>
      </c>
      <c r="J202" s="41"/>
      <c r="K202" s="128">
        <v>0</v>
      </c>
      <c r="L202" s="130">
        <v>20</v>
      </c>
      <c r="M202" s="29">
        <f t="shared" si="20"/>
        <v>20</v>
      </c>
      <c r="N202" s="41">
        <v>56317800</v>
      </c>
      <c r="O202" s="28">
        <f t="shared" si="21"/>
        <v>1126356000</v>
      </c>
      <c r="P202" s="42" t="s">
        <v>880</v>
      </c>
      <c r="Q202" s="30" t="s">
        <v>878</v>
      </c>
      <c r="R202" s="26" t="s">
        <v>43</v>
      </c>
      <c r="S202" s="42" t="s">
        <v>44</v>
      </c>
      <c r="T202" s="44" t="s">
        <v>45</v>
      </c>
      <c r="U202" s="26" t="s">
        <v>46</v>
      </c>
      <c r="V202" s="26" t="s">
        <v>47</v>
      </c>
      <c r="W202" s="25" t="s">
        <v>320</v>
      </c>
      <c r="X202" s="76" t="str">
        <f t="shared" si="18"/>
        <v>IB2400465997; QĐTT số: 743/QĐ-BVQY103; 28/02/2025; Bệnh viện Quân y 103; 365 ngày</v>
      </c>
      <c r="Y202" s="45"/>
      <c r="Z202" s="25" t="s">
        <v>510</v>
      </c>
      <c r="AA202" s="87" t="s">
        <v>272</v>
      </c>
      <c r="AB202" s="26" t="s">
        <v>320</v>
      </c>
      <c r="AC202" s="135">
        <v>56317800</v>
      </c>
      <c r="AD202" s="136">
        <f t="shared" si="22"/>
        <v>0</v>
      </c>
      <c r="AE202" s="137">
        <f t="shared" si="23"/>
        <v>0</v>
      </c>
      <c r="AF202" s="7"/>
      <c r="AG202" s="7"/>
      <c r="AH202" s="138"/>
      <c r="AI202" s="7"/>
      <c r="AJ202" s="7"/>
      <c r="AK202" s="7">
        <f>VLOOKUP(D202,'[1]Tổng hợp SH'!$D$7:$M$361,10,0)</f>
        <v>20</v>
      </c>
      <c r="AL202" s="7">
        <v>198</v>
      </c>
    </row>
    <row r="203" spans="1:38" ht="96.75" customHeight="1" x14ac:dyDescent="0.25">
      <c r="A203" s="22" t="s">
        <v>37</v>
      </c>
      <c r="B203" s="22">
        <f t="shared" si="19"/>
        <v>199</v>
      </c>
      <c r="C203" s="23">
        <v>197</v>
      </c>
      <c r="D203" s="24" t="s">
        <v>881</v>
      </c>
      <c r="E203" s="25" t="s">
        <v>882</v>
      </c>
      <c r="F203" s="36" t="s">
        <v>883</v>
      </c>
      <c r="G203" s="42" t="s">
        <v>866</v>
      </c>
      <c r="H203" s="27" t="s">
        <v>42</v>
      </c>
      <c r="I203" s="127">
        <v>1</v>
      </c>
      <c r="J203" s="41"/>
      <c r="K203" s="128">
        <v>0</v>
      </c>
      <c r="L203" s="130">
        <v>2</v>
      </c>
      <c r="M203" s="29">
        <f t="shared" si="20"/>
        <v>2</v>
      </c>
      <c r="N203" s="41">
        <v>2414100</v>
      </c>
      <c r="O203" s="28">
        <f t="shared" si="21"/>
        <v>4828200</v>
      </c>
      <c r="P203" s="42" t="s">
        <v>884</v>
      </c>
      <c r="Q203" s="30" t="s">
        <v>882</v>
      </c>
      <c r="R203" s="26" t="s">
        <v>43</v>
      </c>
      <c r="S203" s="42" t="s">
        <v>44</v>
      </c>
      <c r="T203" s="44" t="s">
        <v>45</v>
      </c>
      <c r="U203" s="26" t="s">
        <v>46</v>
      </c>
      <c r="V203" s="26" t="s">
        <v>47</v>
      </c>
      <c r="W203" s="25" t="s">
        <v>320</v>
      </c>
      <c r="X203" s="76" t="str">
        <f t="shared" si="18"/>
        <v>IB2400465997; QĐTT số: 743/QĐ-BVQY103; 28/02/2025; Bệnh viện Quân y 103; 365 ngày</v>
      </c>
      <c r="Y203" s="45"/>
      <c r="Z203" s="25" t="s">
        <v>510</v>
      </c>
      <c r="AA203" s="87" t="s">
        <v>272</v>
      </c>
      <c r="AB203" s="26" t="s">
        <v>320</v>
      </c>
      <c r="AC203" s="135">
        <v>2414100</v>
      </c>
      <c r="AD203" s="136">
        <f t="shared" si="22"/>
        <v>0</v>
      </c>
      <c r="AE203" s="137">
        <f t="shared" si="23"/>
        <v>0</v>
      </c>
      <c r="AF203" s="7"/>
      <c r="AG203" s="7"/>
      <c r="AH203" s="138"/>
      <c r="AI203" s="7"/>
      <c r="AJ203" s="7"/>
      <c r="AK203" s="7">
        <f>VLOOKUP(D203,'[1]Tổng hợp SH'!$D$7:$M$361,10,0)</f>
        <v>2</v>
      </c>
      <c r="AL203" s="7">
        <v>199</v>
      </c>
    </row>
    <row r="204" spans="1:38" ht="33.75" x14ac:dyDescent="0.25">
      <c r="A204" s="22" t="s">
        <v>37</v>
      </c>
      <c r="B204" s="22">
        <f t="shared" si="19"/>
        <v>200</v>
      </c>
      <c r="C204" s="23">
        <v>198</v>
      </c>
      <c r="D204" s="24" t="s">
        <v>885</v>
      </c>
      <c r="E204" s="25" t="s">
        <v>886</v>
      </c>
      <c r="F204" s="24" t="s">
        <v>887</v>
      </c>
      <c r="G204" s="42" t="s">
        <v>888</v>
      </c>
      <c r="H204" s="27" t="s">
        <v>42</v>
      </c>
      <c r="I204" s="128">
        <v>0</v>
      </c>
      <c r="J204" s="41"/>
      <c r="K204" s="130">
        <v>7</v>
      </c>
      <c r="L204" s="130">
        <v>30</v>
      </c>
      <c r="M204" s="29">
        <f t="shared" si="20"/>
        <v>30</v>
      </c>
      <c r="N204" s="41">
        <v>71200</v>
      </c>
      <c r="O204" s="28">
        <f t="shared" si="21"/>
        <v>2136000</v>
      </c>
      <c r="P204" s="42" t="s">
        <v>889</v>
      </c>
      <c r="Q204" s="30" t="s">
        <v>886</v>
      </c>
      <c r="R204" s="26" t="s">
        <v>43</v>
      </c>
      <c r="S204" s="42" t="s">
        <v>44</v>
      </c>
      <c r="T204" s="44" t="s">
        <v>45</v>
      </c>
      <c r="U204" s="26" t="s">
        <v>46</v>
      </c>
      <c r="V204" s="26" t="s">
        <v>47</v>
      </c>
      <c r="W204" s="25" t="s">
        <v>320</v>
      </c>
      <c r="X204" s="76" t="str">
        <f t="shared" si="18"/>
        <v>IB2400465997; QĐTT số: 743/QĐ-BVQY103; 28/02/2025; Bệnh viện Quân y 103; 365 ngày</v>
      </c>
      <c r="Y204" s="45"/>
      <c r="Z204" s="25" t="s">
        <v>510</v>
      </c>
      <c r="AA204" s="87" t="s">
        <v>272</v>
      </c>
      <c r="AB204" s="26" t="s">
        <v>320</v>
      </c>
      <c r="AC204" s="135">
        <v>71200</v>
      </c>
      <c r="AD204" s="136">
        <f t="shared" si="22"/>
        <v>0</v>
      </c>
      <c r="AE204" s="137">
        <f t="shared" si="23"/>
        <v>0</v>
      </c>
      <c r="AF204" s="7"/>
      <c r="AG204" s="7"/>
      <c r="AH204" s="138"/>
      <c r="AI204" s="7"/>
      <c r="AJ204" s="7"/>
      <c r="AK204" s="7">
        <f>VLOOKUP(D204,'[1]Tổng hợp SH'!$D$7:$M$361,10,0)</f>
        <v>30</v>
      </c>
      <c r="AL204" s="7">
        <v>200</v>
      </c>
    </row>
    <row r="205" spans="1:38" ht="45" x14ac:dyDescent="0.25">
      <c r="A205" s="22" t="s">
        <v>37</v>
      </c>
      <c r="B205" s="22">
        <f t="shared" si="19"/>
        <v>201</v>
      </c>
      <c r="C205" s="23">
        <v>199</v>
      </c>
      <c r="D205" s="24" t="s">
        <v>890</v>
      </c>
      <c r="E205" s="25" t="s">
        <v>891</v>
      </c>
      <c r="F205" s="24" t="s">
        <v>892</v>
      </c>
      <c r="G205" s="26" t="s">
        <v>893</v>
      </c>
      <c r="H205" s="27" t="s">
        <v>42</v>
      </c>
      <c r="I205" s="127">
        <v>4075</v>
      </c>
      <c r="J205" s="41"/>
      <c r="K205" s="130">
        <v>42</v>
      </c>
      <c r="L205" s="130">
        <v>50</v>
      </c>
      <c r="M205" s="29">
        <f t="shared" si="20"/>
        <v>50</v>
      </c>
      <c r="N205" s="28">
        <v>61000</v>
      </c>
      <c r="O205" s="28">
        <f t="shared" si="21"/>
        <v>3050000</v>
      </c>
      <c r="P205" s="42"/>
      <c r="Q205" s="30" t="s">
        <v>891</v>
      </c>
      <c r="R205" s="26" t="s">
        <v>43</v>
      </c>
      <c r="S205" s="26" t="s">
        <v>44</v>
      </c>
      <c r="T205" s="31" t="s">
        <v>45</v>
      </c>
      <c r="U205" s="26" t="s">
        <v>46</v>
      </c>
      <c r="V205" s="26" t="s">
        <v>47</v>
      </c>
      <c r="W205" s="25" t="s">
        <v>320</v>
      </c>
      <c r="X205" s="76" t="str">
        <f t="shared" si="18"/>
        <v>IB2400465997; QĐTT số: 743/QĐ-BVQY103; 28/02/2025; Bệnh viện Quân y 103; 365 ngày</v>
      </c>
      <c r="Y205" s="43"/>
      <c r="Z205" s="25" t="s">
        <v>510</v>
      </c>
      <c r="AA205" s="87" t="s">
        <v>272</v>
      </c>
      <c r="AB205" s="26" t="s">
        <v>320</v>
      </c>
      <c r="AC205" s="135">
        <v>61000</v>
      </c>
      <c r="AD205" s="136">
        <f t="shared" si="22"/>
        <v>0</v>
      </c>
      <c r="AE205" s="137">
        <f t="shared" si="23"/>
        <v>0</v>
      </c>
      <c r="AF205" s="7" t="s">
        <v>42</v>
      </c>
      <c r="AG205" s="7">
        <v>42</v>
      </c>
      <c r="AH205" s="138">
        <v>61000</v>
      </c>
      <c r="AI205" s="7" t="s">
        <v>894</v>
      </c>
      <c r="AJ205" s="7" t="s">
        <v>893</v>
      </c>
      <c r="AK205" s="7">
        <f>VLOOKUP(D205,'[1]Tổng hợp SH'!$D$7:$M$361,10,0)</f>
        <v>50</v>
      </c>
      <c r="AL205" s="7">
        <v>201</v>
      </c>
    </row>
    <row r="206" spans="1:38" ht="45" x14ac:dyDescent="0.25">
      <c r="A206" s="22" t="s">
        <v>37</v>
      </c>
      <c r="B206" s="22">
        <f t="shared" si="19"/>
        <v>202</v>
      </c>
      <c r="C206" s="23">
        <v>200</v>
      </c>
      <c r="D206" s="24" t="s">
        <v>895</v>
      </c>
      <c r="E206" s="25" t="s">
        <v>896</v>
      </c>
      <c r="F206" s="24" t="s">
        <v>897</v>
      </c>
      <c r="G206" s="42" t="s">
        <v>898</v>
      </c>
      <c r="H206" s="27" t="s">
        <v>42</v>
      </c>
      <c r="I206" s="128">
        <v>0</v>
      </c>
      <c r="J206" s="41"/>
      <c r="K206" s="130">
        <v>1</v>
      </c>
      <c r="L206" s="130">
        <v>3</v>
      </c>
      <c r="M206" s="29">
        <f t="shared" si="20"/>
        <v>3</v>
      </c>
      <c r="N206" s="41">
        <v>4235784</v>
      </c>
      <c r="O206" s="28">
        <f t="shared" si="21"/>
        <v>12707352</v>
      </c>
      <c r="P206" s="42" t="s">
        <v>899</v>
      </c>
      <c r="Q206" s="30" t="s">
        <v>896</v>
      </c>
      <c r="R206" s="26" t="s">
        <v>43</v>
      </c>
      <c r="S206" s="42" t="s">
        <v>44</v>
      </c>
      <c r="T206" s="44" t="s">
        <v>45</v>
      </c>
      <c r="U206" s="26" t="s">
        <v>46</v>
      </c>
      <c r="V206" s="26" t="s">
        <v>47</v>
      </c>
      <c r="W206" s="25" t="s">
        <v>320</v>
      </c>
      <c r="X206" s="76" t="str">
        <f t="shared" si="18"/>
        <v>IB2400465997; QĐTT số: 743/QĐ-BVQY103; 28/02/2025; Bệnh viện Quân y 103; 365 ngày</v>
      </c>
      <c r="Y206" s="45"/>
      <c r="Z206" s="25" t="s">
        <v>510</v>
      </c>
      <c r="AA206" s="87" t="s">
        <v>272</v>
      </c>
      <c r="AB206" s="26" t="s">
        <v>320</v>
      </c>
      <c r="AC206" s="135">
        <v>4235784</v>
      </c>
      <c r="AD206" s="136">
        <f t="shared" si="22"/>
        <v>0</v>
      </c>
      <c r="AE206" s="137">
        <f t="shared" si="23"/>
        <v>0</v>
      </c>
      <c r="AF206" s="7"/>
      <c r="AG206" s="7"/>
      <c r="AH206" s="138"/>
      <c r="AI206" s="7"/>
      <c r="AJ206" s="7"/>
      <c r="AK206" s="7">
        <f>VLOOKUP(D206,'[1]Tổng hợp SH'!$D$7:$M$361,10,0)</f>
        <v>3</v>
      </c>
      <c r="AL206" s="7">
        <v>202</v>
      </c>
    </row>
    <row r="207" spans="1:38" ht="90" x14ac:dyDescent="0.25">
      <c r="A207" s="22" t="s">
        <v>37</v>
      </c>
      <c r="B207" s="22">
        <f t="shared" si="19"/>
        <v>203</v>
      </c>
      <c r="C207" s="23">
        <v>201</v>
      </c>
      <c r="D207" s="24" t="s">
        <v>900</v>
      </c>
      <c r="E207" s="25" t="s">
        <v>901</v>
      </c>
      <c r="F207" s="24" t="s">
        <v>902</v>
      </c>
      <c r="G207" s="42" t="s">
        <v>820</v>
      </c>
      <c r="H207" s="27" t="s">
        <v>42</v>
      </c>
      <c r="I207" s="128">
        <v>0</v>
      </c>
      <c r="J207" s="41"/>
      <c r="K207" s="128">
        <v>0</v>
      </c>
      <c r="L207" s="130">
        <v>5</v>
      </c>
      <c r="M207" s="29">
        <f t="shared" si="20"/>
        <v>5</v>
      </c>
      <c r="N207" s="41">
        <v>12162000</v>
      </c>
      <c r="O207" s="28">
        <f t="shared" si="21"/>
        <v>60810000</v>
      </c>
      <c r="P207" s="42" t="s">
        <v>903</v>
      </c>
      <c r="Q207" s="30" t="s">
        <v>901</v>
      </c>
      <c r="R207" s="42" t="s">
        <v>873</v>
      </c>
      <c r="S207" s="42" t="s">
        <v>874</v>
      </c>
      <c r="T207" s="44" t="s">
        <v>875</v>
      </c>
      <c r="U207" s="42" t="s">
        <v>876</v>
      </c>
      <c r="V207" s="42" t="s">
        <v>47</v>
      </c>
      <c r="W207" s="25" t="s">
        <v>826</v>
      </c>
      <c r="X207" s="76" t="str">
        <f t="shared" si="18"/>
        <v>IB2400525838; QĐTT số: 66/QĐ-BVĐN; 20/01/2025; Bệnh viện Đà Nẵng; 365 ngày</v>
      </c>
      <c r="Y207" s="45"/>
      <c r="Z207" s="25" t="s">
        <v>510</v>
      </c>
      <c r="AA207" s="87" t="s">
        <v>272</v>
      </c>
      <c r="AB207" s="26" t="s">
        <v>826</v>
      </c>
      <c r="AC207" s="139"/>
      <c r="AD207" s="136" t="e">
        <f t="shared" si="22"/>
        <v>#DIV/0!</v>
      </c>
      <c r="AE207" s="137">
        <f t="shared" si="23"/>
        <v>60810000</v>
      </c>
      <c r="AF207" s="7"/>
      <c r="AG207" s="7"/>
      <c r="AH207" s="138"/>
      <c r="AI207" s="7"/>
      <c r="AJ207" s="7"/>
      <c r="AK207" s="7">
        <f>VLOOKUP(D207,'[1]Tổng hợp SH'!$D$7:$M$361,10,0)</f>
        <v>5</v>
      </c>
      <c r="AL207" s="7">
        <v>203</v>
      </c>
    </row>
    <row r="208" spans="1:38" ht="67.5" x14ac:dyDescent="0.25">
      <c r="A208" s="22" t="s">
        <v>37</v>
      </c>
      <c r="B208" s="22">
        <f t="shared" si="19"/>
        <v>204</v>
      </c>
      <c r="C208" s="23">
        <v>202</v>
      </c>
      <c r="D208" s="24" t="s">
        <v>904</v>
      </c>
      <c r="E208" s="25" t="s">
        <v>905</v>
      </c>
      <c r="F208" s="24" t="s">
        <v>906</v>
      </c>
      <c r="G208" s="42" t="s">
        <v>857</v>
      </c>
      <c r="H208" s="27" t="s">
        <v>42</v>
      </c>
      <c r="I208" s="128">
        <v>0</v>
      </c>
      <c r="J208" s="41"/>
      <c r="K208" s="128">
        <v>0</v>
      </c>
      <c r="L208" s="130">
        <v>1</v>
      </c>
      <c r="M208" s="29">
        <f t="shared" si="20"/>
        <v>1</v>
      </c>
      <c r="N208" s="41">
        <v>2366000</v>
      </c>
      <c r="O208" s="28">
        <f t="shared" si="21"/>
        <v>2366000</v>
      </c>
      <c r="P208" s="42" t="s">
        <v>904</v>
      </c>
      <c r="Q208" s="30" t="s">
        <v>905</v>
      </c>
      <c r="R208" s="42"/>
      <c r="S208" s="42"/>
      <c r="T208" s="44"/>
      <c r="U208" s="42"/>
      <c r="V208" s="42"/>
      <c r="W208" s="25" t="s">
        <v>320</v>
      </c>
      <c r="X208" s="76" t="s">
        <v>363</v>
      </c>
      <c r="Y208" s="45"/>
      <c r="Z208" s="25" t="s">
        <v>510</v>
      </c>
      <c r="AA208" s="87" t="s">
        <v>272</v>
      </c>
      <c r="AB208" s="26" t="s">
        <v>320</v>
      </c>
      <c r="AC208" s="139"/>
      <c r="AD208" s="136" t="e">
        <f t="shared" si="22"/>
        <v>#DIV/0!</v>
      </c>
      <c r="AE208" s="137">
        <f t="shared" si="23"/>
        <v>2366000</v>
      </c>
      <c r="AF208" s="7"/>
      <c r="AG208" s="7"/>
      <c r="AH208" s="138"/>
      <c r="AI208" s="7"/>
      <c r="AJ208" s="7"/>
      <c r="AK208" s="7">
        <f>VLOOKUP(D208,'[1]Tổng hợp SH'!$D$7:$M$361,10,0)</f>
        <v>1</v>
      </c>
      <c r="AL208" s="7">
        <v>204</v>
      </c>
    </row>
    <row r="209" spans="1:38" ht="45" x14ac:dyDescent="0.25">
      <c r="A209" s="22" t="s">
        <v>37</v>
      </c>
      <c r="B209" s="22">
        <f t="shared" si="19"/>
        <v>205</v>
      </c>
      <c r="C209" s="23">
        <v>203</v>
      </c>
      <c r="D209" s="24" t="s">
        <v>907</v>
      </c>
      <c r="E209" s="25" t="s">
        <v>908</v>
      </c>
      <c r="F209" s="24" t="s">
        <v>909</v>
      </c>
      <c r="G209" s="42" t="s">
        <v>508</v>
      </c>
      <c r="H209" s="27" t="s">
        <v>42</v>
      </c>
      <c r="I209" s="128">
        <v>0</v>
      </c>
      <c r="J209" s="41"/>
      <c r="K209" s="130">
        <v>1</v>
      </c>
      <c r="L209" s="130">
        <v>1</v>
      </c>
      <c r="M209" s="29">
        <f t="shared" si="20"/>
        <v>1</v>
      </c>
      <c r="N209" s="41">
        <v>12678750</v>
      </c>
      <c r="O209" s="28">
        <f t="shared" si="21"/>
        <v>12678750</v>
      </c>
      <c r="P209" s="42" t="s">
        <v>910</v>
      </c>
      <c r="Q209" s="30" t="s">
        <v>908</v>
      </c>
      <c r="R209" s="26" t="s">
        <v>43</v>
      </c>
      <c r="S209" s="42" t="s">
        <v>44</v>
      </c>
      <c r="T209" s="44" t="s">
        <v>45</v>
      </c>
      <c r="U209" s="26" t="s">
        <v>46</v>
      </c>
      <c r="V209" s="26" t="s">
        <v>47</v>
      </c>
      <c r="W209" s="25" t="s">
        <v>320</v>
      </c>
      <c r="X209" s="76" t="str">
        <f t="shared" si="18"/>
        <v>IB2400465997; QĐTT số: 743/QĐ-BVQY103; 28/02/2025; Bệnh viện Quân y 103; 365 ngày</v>
      </c>
      <c r="Y209" s="45"/>
      <c r="Z209" s="25" t="s">
        <v>510</v>
      </c>
      <c r="AA209" s="87" t="s">
        <v>272</v>
      </c>
      <c r="AB209" s="26" t="s">
        <v>320</v>
      </c>
      <c r="AC209" s="135">
        <v>12678750</v>
      </c>
      <c r="AD209" s="136">
        <f t="shared" si="22"/>
        <v>0</v>
      </c>
      <c r="AE209" s="137">
        <f t="shared" si="23"/>
        <v>0</v>
      </c>
      <c r="AF209" s="7"/>
      <c r="AG209" s="7"/>
      <c r="AH209" s="138"/>
      <c r="AI209" s="7"/>
      <c r="AJ209" s="7"/>
      <c r="AK209" s="7">
        <f>VLOOKUP(D209,'[1]Tổng hợp SH'!$D$7:$M$361,10,0)</f>
        <v>1</v>
      </c>
      <c r="AL209" s="7">
        <v>205</v>
      </c>
    </row>
    <row r="210" spans="1:38" ht="56.25" x14ac:dyDescent="0.25">
      <c r="A210" s="22" t="s">
        <v>37</v>
      </c>
      <c r="B210" s="22">
        <f t="shared" si="19"/>
        <v>206</v>
      </c>
      <c r="C210" s="23">
        <v>204</v>
      </c>
      <c r="D210" s="24" t="s">
        <v>911</v>
      </c>
      <c r="E210" s="25" t="s">
        <v>912</v>
      </c>
      <c r="F210" s="24" t="s">
        <v>913</v>
      </c>
      <c r="G210" s="42" t="s">
        <v>914</v>
      </c>
      <c r="H210" s="27" t="s">
        <v>42</v>
      </c>
      <c r="I210" s="128">
        <v>0</v>
      </c>
      <c r="J210" s="41"/>
      <c r="K210" s="130">
        <v>14</v>
      </c>
      <c r="L210" s="130">
        <v>50</v>
      </c>
      <c r="M210" s="29">
        <f t="shared" si="20"/>
        <v>50</v>
      </c>
      <c r="N210" s="41">
        <v>1110780</v>
      </c>
      <c r="O210" s="28">
        <f t="shared" si="21"/>
        <v>55539000</v>
      </c>
      <c r="P210" s="42" t="s">
        <v>915</v>
      </c>
      <c r="Q210" s="30" t="s">
        <v>912</v>
      </c>
      <c r="R210" s="26" t="s">
        <v>43</v>
      </c>
      <c r="S210" s="42" t="s">
        <v>44</v>
      </c>
      <c r="T210" s="44" t="s">
        <v>45</v>
      </c>
      <c r="U210" s="26" t="s">
        <v>46</v>
      </c>
      <c r="V210" s="26" t="s">
        <v>47</v>
      </c>
      <c r="W210" s="25" t="s">
        <v>320</v>
      </c>
      <c r="X210" s="76" t="str">
        <f t="shared" si="18"/>
        <v>IB2400465997; QĐTT số: 743/QĐ-BVQY103; 28/02/2025; Bệnh viện Quân y 103; 365 ngày</v>
      </c>
      <c r="Y210" s="45"/>
      <c r="Z210" s="25" t="s">
        <v>510</v>
      </c>
      <c r="AA210" s="87" t="s">
        <v>272</v>
      </c>
      <c r="AB210" s="26" t="s">
        <v>320</v>
      </c>
      <c r="AC210" s="135">
        <v>1110780</v>
      </c>
      <c r="AD210" s="136">
        <f t="shared" si="22"/>
        <v>0</v>
      </c>
      <c r="AE210" s="137">
        <f t="shared" si="23"/>
        <v>0</v>
      </c>
      <c r="AF210" s="7"/>
      <c r="AG210" s="7"/>
      <c r="AH210" s="138"/>
      <c r="AI210" s="7"/>
      <c r="AJ210" s="7"/>
      <c r="AK210" s="7">
        <f>VLOOKUP(D210,'[1]Tổng hợp SH'!$D$7:$M$361,10,0)</f>
        <v>50</v>
      </c>
      <c r="AL210" s="7">
        <v>206</v>
      </c>
    </row>
    <row r="211" spans="1:38" ht="105" customHeight="1" x14ac:dyDescent="0.25">
      <c r="A211" s="22" t="s">
        <v>37</v>
      </c>
      <c r="B211" s="22">
        <f t="shared" si="19"/>
        <v>207</v>
      </c>
      <c r="C211" s="23">
        <v>205</v>
      </c>
      <c r="D211" s="24" t="s">
        <v>916</v>
      </c>
      <c r="E211" s="25" t="s">
        <v>917</v>
      </c>
      <c r="F211" s="24" t="s">
        <v>918</v>
      </c>
      <c r="G211" s="42" t="s">
        <v>919</v>
      </c>
      <c r="H211" s="27" t="s">
        <v>42</v>
      </c>
      <c r="I211" s="128">
        <v>0</v>
      </c>
      <c r="J211" s="41"/>
      <c r="K211" s="130">
        <v>1</v>
      </c>
      <c r="L211" s="130">
        <v>4</v>
      </c>
      <c r="M211" s="29">
        <f t="shared" si="20"/>
        <v>4</v>
      </c>
      <c r="N211" s="41">
        <v>3046000</v>
      </c>
      <c r="O211" s="28">
        <f t="shared" si="21"/>
        <v>12184000</v>
      </c>
      <c r="P211" s="42" t="s">
        <v>920</v>
      </c>
      <c r="Q211" s="30" t="s">
        <v>917</v>
      </c>
      <c r="R211" s="26" t="s">
        <v>43</v>
      </c>
      <c r="S211" s="42" t="s">
        <v>44</v>
      </c>
      <c r="T211" s="44" t="s">
        <v>45</v>
      </c>
      <c r="U211" s="26" t="s">
        <v>46</v>
      </c>
      <c r="V211" s="26" t="s">
        <v>47</v>
      </c>
      <c r="W211" s="25" t="s">
        <v>320</v>
      </c>
      <c r="X211" s="76" t="str">
        <f t="shared" si="18"/>
        <v>IB2400465997; QĐTT số: 743/QĐ-BVQY103; 28/02/2025; Bệnh viện Quân y 103; 365 ngày</v>
      </c>
      <c r="Y211" s="45"/>
      <c r="Z211" s="25" t="s">
        <v>510</v>
      </c>
      <c r="AA211" s="87" t="s">
        <v>272</v>
      </c>
      <c r="AB211" s="26" t="s">
        <v>320</v>
      </c>
      <c r="AC211" s="135">
        <v>3046000</v>
      </c>
      <c r="AD211" s="136">
        <f t="shared" si="22"/>
        <v>0</v>
      </c>
      <c r="AE211" s="137">
        <f t="shared" si="23"/>
        <v>0</v>
      </c>
      <c r="AF211" s="7"/>
      <c r="AG211" s="7"/>
      <c r="AH211" s="138"/>
      <c r="AI211" s="7"/>
      <c r="AJ211" s="7"/>
      <c r="AK211" s="7">
        <f>VLOOKUP(D211,'[1]Tổng hợp SH'!$D$7:$M$361,10,0)</f>
        <v>4</v>
      </c>
      <c r="AL211" s="7">
        <v>207</v>
      </c>
    </row>
    <row r="212" spans="1:38" ht="45" x14ac:dyDescent="0.25">
      <c r="A212" s="22" t="s">
        <v>37</v>
      </c>
      <c r="B212" s="22">
        <f t="shared" si="19"/>
        <v>208</v>
      </c>
      <c r="C212" s="23">
        <v>206</v>
      </c>
      <c r="D212" s="24" t="s">
        <v>921</v>
      </c>
      <c r="E212" s="25" t="s">
        <v>922</v>
      </c>
      <c r="F212" s="24" t="s">
        <v>923</v>
      </c>
      <c r="G212" s="42" t="s">
        <v>924</v>
      </c>
      <c r="H212" s="27" t="s">
        <v>42</v>
      </c>
      <c r="I212" s="128">
        <v>0</v>
      </c>
      <c r="J212" s="41"/>
      <c r="K212" s="128">
        <v>0</v>
      </c>
      <c r="L212" s="130">
        <v>8</v>
      </c>
      <c r="M212" s="29">
        <f t="shared" si="20"/>
        <v>8</v>
      </c>
      <c r="N212" s="41">
        <v>6207516</v>
      </c>
      <c r="O212" s="28">
        <f t="shared" si="21"/>
        <v>49660128</v>
      </c>
      <c r="P212" s="42" t="s">
        <v>925</v>
      </c>
      <c r="Q212" s="30" t="s">
        <v>922</v>
      </c>
      <c r="R212" s="42" t="s">
        <v>175</v>
      </c>
      <c r="S212" s="42" t="s">
        <v>176</v>
      </c>
      <c r="T212" s="44" t="s">
        <v>177</v>
      </c>
      <c r="U212" s="42" t="s">
        <v>178</v>
      </c>
      <c r="V212" s="42" t="s">
        <v>179</v>
      </c>
      <c r="W212" s="49" t="s">
        <v>320</v>
      </c>
      <c r="X212" s="76" t="str">
        <f t="shared" si="18"/>
        <v>IB2500107281; QĐTT số: KQ2500107281_2505120936; 12/5/2025; Bệnh viện Quân y 175; 730 ngày</v>
      </c>
      <c r="Y212" s="45"/>
      <c r="Z212" s="25" t="s">
        <v>510</v>
      </c>
      <c r="AA212" s="87" t="s">
        <v>272</v>
      </c>
      <c r="AB212" s="26" t="s">
        <v>320</v>
      </c>
      <c r="AC212" s="139"/>
      <c r="AD212" s="136" t="e">
        <f t="shared" si="22"/>
        <v>#DIV/0!</v>
      </c>
      <c r="AE212" s="137">
        <f t="shared" si="23"/>
        <v>49660128</v>
      </c>
      <c r="AF212" s="7"/>
      <c r="AG212" s="7"/>
      <c r="AH212" s="138"/>
      <c r="AI212" s="7"/>
      <c r="AJ212" s="7"/>
      <c r="AK212" s="7">
        <f>VLOOKUP(D212,'[1]Tổng hợp SH'!$D$7:$M$361,10,0)</f>
        <v>8</v>
      </c>
      <c r="AL212" s="7">
        <v>208</v>
      </c>
    </row>
    <row r="213" spans="1:38" ht="36" customHeight="1" x14ac:dyDescent="0.25">
      <c r="A213" s="22" t="s">
        <v>37</v>
      </c>
      <c r="B213" s="22">
        <f t="shared" si="19"/>
        <v>209</v>
      </c>
      <c r="C213" s="23">
        <v>207</v>
      </c>
      <c r="D213" s="24" t="s">
        <v>926</v>
      </c>
      <c r="E213" s="25" t="s">
        <v>927</v>
      </c>
      <c r="F213" s="24" t="s">
        <v>928</v>
      </c>
      <c r="G213" s="42" t="s">
        <v>929</v>
      </c>
      <c r="H213" s="27" t="s">
        <v>930</v>
      </c>
      <c r="I213" s="128">
        <v>0</v>
      </c>
      <c r="J213" s="41"/>
      <c r="K213" s="128">
        <v>0</v>
      </c>
      <c r="L213" s="130">
        <v>8</v>
      </c>
      <c r="M213" s="29">
        <f t="shared" si="20"/>
        <v>8</v>
      </c>
      <c r="N213" s="41">
        <v>1599000</v>
      </c>
      <c r="O213" s="28">
        <f t="shared" si="21"/>
        <v>12792000</v>
      </c>
      <c r="P213" s="42" t="s">
        <v>931</v>
      </c>
      <c r="Q213" s="30" t="s">
        <v>927</v>
      </c>
      <c r="R213" s="42" t="s">
        <v>465</v>
      </c>
      <c r="S213" s="42" t="s">
        <v>516</v>
      </c>
      <c r="T213" s="44" t="s">
        <v>467</v>
      </c>
      <c r="U213" s="42" t="s">
        <v>517</v>
      </c>
      <c r="V213" s="42" t="s">
        <v>354</v>
      </c>
      <c r="W213" s="49" t="s">
        <v>320</v>
      </c>
      <c r="X213" s="76" t="str">
        <f t="shared" si="18"/>
        <v>IB2400543055; QĐTT số: KQ2400543055_250271329; 27/2/2025; Bệnh viện nội tiết Trung ương; 12 tháng</v>
      </c>
      <c r="Y213" s="45"/>
      <c r="Z213" s="25" t="s">
        <v>510</v>
      </c>
      <c r="AA213" s="87" t="s">
        <v>272</v>
      </c>
      <c r="AB213" s="26" t="s">
        <v>320</v>
      </c>
      <c r="AC213" s="139"/>
      <c r="AD213" s="136" t="e">
        <f t="shared" si="22"/>
        <v>#DIV/0!</v>
      </c>
      <c r="AE213" s="137">
        <f t="shared" si="23"/>
        <v>12792000</v>
      </c>
      <c r="AF213" s="7"/>
      <c r="AG213" s="7"/>
      <c r="AH213" s="138"/>
      <c r="AI213" s="7"/>
      <c r="AJ213" s="7"/>
      <c r="AK213" s="7">
        <f>VLOOKUP(D213,'[1]Tổng hợp SH'!$D$7:$M$361,10,0)</f>
        <v>8</v>
      </c>
      <c r="AL213" s="7">
        <v>209</v>
      </c>
    </row>
    <row r="214" spans="1:38" ht="33.75" x14ac:dyDescent="0.25">
      <c r="A214" s="22" t="s">
        <v>37</v>
      </c>
      <c r="B214" s="22">
        <f t="shared" si="19"/>
        <v>210</v>
      </c>
      <c r="C214" s="23">
        <v>208</v>
      </c>
      <c r="D214" s="24" t="s">
        <v>932</v>
      </c>
      <c r="E214" s="25" t="s">
        <v>933</v>
      </c>
      <c r="F214" s="24" t="s">
        <v>934</v>
      </c>
      <c r="G214" s="42" t="s">
        <v>935</v>
      </c>
      <c r="H214" s="27" t="s">
        <v>930</v>
      </c>
      <c r="I214" s="127">
        <v>9</v>
      </c>
      <c r="J214" s="41"/>
      <c r="K214" s="128">
        <v>0</v>
      </c>
      <c r="L214" s="130">
        <v>8</v>
      </c>
      <c r="M214" s="29">
        <f t="shared" si="20"/>
        <v>8</v>
      </c>
      <c r="N214" s="41">
        <v>3433000</v>
      </c>
      <c r="O214" s="28">
        <f t="shared" si="21"/>
        <v>27464000</v>
      </c>
      <c r="P214" s="42" t="s">
        <v>936</v>
      </c>
      <c r="Q214" s="30" t="s">
        <v>933</v>
      </c>
      <c r="R214" s="26" t="s">
        <v>43</v>
      </c>
      <c r="S214" s="42" t="s">
        <v>44</v>
      </c>
      <c r="T214" s="44" t="s">
        <v>45</v>
      </c>
      <c r="U214" s="26" t="s">
        <v>46</v>
      </c>
      <c r="V214" s="26" t="s">
        <v>47</v>
      </c>
      <c r="W214" s="25" t="s">
        <v>320</v>
      </c>
      <c r="X214" s="76" t="str">
        <f t="shared" si="18"/>
        <v>IB2400465997; QĐTT số: 743/QĐ-BVQY103; 28/02/2025; Bệnh viện Quân y 103; 365 ngày</v>
      </c>
      <c r="Y214" s="45"/>
      <c r="Z214" s="25" t="s">
        <v>510</v>
      </c>
      <c r="AA214" s="87" t="s">
        <v>272</v>
      </c>
      <c r="AB214" s="26" t="s">
        <v>320</v>
      </c>
      <c r="AC214" s="135">
        <v>3433000</v>
      </c>
      <c r="AD214" s="136">
        <f t="shared" si="22"/>
        <v>0</v>
      </c>
      <c r="AE214" s="137">
        <f t="shared" si="23"/>
        <v>0</v>
      </c>
      <c r="AF214" s="7"/>
      <c r="AG214" s="7"/>
      <c r="AH214" s="138"/>
      <c r="AI214" s="7"/>
      <c r="AJ214" s="7"/>
      <c r="AK214" s="7">
        <f>VLOOKUP(D214,'[1]Tổng hợp SH'!$D$7:$M$361,10,0)</f>
        <v>8</v>
      </c>
      <c r="AL214" s="7">
        <v>210</v>
      </c>
    </row>
    <row r="215" spans="1:38" ht="15.75" customHeight="1" x14ac:dyDescent="0.25">
      <c r="A215" s="22" t="s">
        <v>37</v>
      </c>
      <c r="B215" s="22">
        <f t="shared" si="19"/>
        <v>211</v>
      </c>
      <c r="C215" s="23">
        <v>209</v>
      </c>
      <c r="D215" s="24" t="s">
        <v>937</v>
      </c>
      <c r="E215" s="25" t="s">
        <v>938</v>
      </c>
      <c r="F215" s="36" t="s">
        <v>939</v>
      </c>
      <c r="G215" s="42" t="s">
        <v>940</v>
      </c>
      <c r="H215" s="27" t="s">
        <v>42</v>
      </c>
      <c r="I215" s="128">
        <v>0</v>
      </c>
      <c r="J215" s="41"/>
      <c r="K215" s="128">
        <v>0</v>
      </c>
      <c r="L215" s="130">
        <v>10</v>
      </c>
      <c r="M215" s="29">
        <f t="shared" si="20"/>
        <v>10</v>
      </c>
      <c r="N215" s="41">
        <v>5944000</v>
      </c>
      <c r="O215" s="28">
        <f t="shared" si="21"/>
        <v>59440000</v>
      </c>
      <c r="P215" s="42" t="s">
        <v>941</v>
      </c>
      <c r="Q215" s="30" t="s">
        <v>938</v>
      </c>
      <c r="R215" s="42" t="s">
        <v>543</v>
      </c>
      <c r="S215" s="42" t="s">
        <v>753</v>
      </c>
      <c r="T215" s="44" t="s">
        <v>545</v>
      </c>
      <c r="U215" s="42" t="s">
        <v>546</v>
      </c>
      <c r="V215" s="42" t="s">
        <v>354</v>
      </c>
      <c r="W215" s="25" t="s">
        <v>547</v>
      </c>
      <c r="X215" s="76" t="str">
        <f t="shared" si="18"/>
        <v>IB2400346703; QĐTT số: 3877/QĐ-BVBĐ-VTTBYT; 04/12/2024; Bệnh viện Bưu Điện; 12 tháng</v>
      </c>
      <c r="Y215" s="45"/>
      <c r="Z215" s="25" t="s">
        <v>510</v>
      </c>
      <c r="AA215" s="87" t="s">
        <v>272</v>
      </c>
      <c r="AB215" s="26" t="s">
        <v>547</v>
      </c>
      <c r="AC215" s="139"/>
      <c r="AD215" s="136" t="e">
        <f t="shared" si="22"/>
        <v>#DIV/0!</v>
      </c>
      <c r="AE215" s="137">
        <f t="shared" si="23"/>
        <v>59440000</v>
      </c>
      <c r="AF215" s="7"/>
      <c r="AG215" s="7"/>
      <c r="AH215" s="138"/>
      <c r="AI215" s="7"/>
      <c r="AJ215" s="7"/>
      <c r="AK215" s="7">
        <f>VLOOKUP(D215,'[1]Tổng hợp SH'!$D$7:$M$361,10,0)</f>
        <v>10</v>
      </c>
      <c r="AL215" s="7">
        <v>211</v>
      </c>
    </row>
    <row r="216" spans="1:38" ht="24" customHeight="1" x14ac:dyDescent="0.25">
      <c r="A216" s="22" t="s">
        <v>37</v>
      </c>
      <c r="B216" s="22">
        <f t="shared" si="19"/>
        <v>212</v>
      </c>
      <c r="C216" s="23">
        <v>210</v>
      </c>
      <c r="D216" s="24" t="s">
        <v>942</v>
      </c>
      <c r="E216" s="25" t="s">
        <v>943</v>
      </c>
      <c r="F216" s="36" t="s">
        <v>944</v>
      </c>
      <c r="G216" s="42" t="s">
        <v>945</v>
      </c>
      <c r="H216" s="27" t="s">
        <v>42</v>
      </c>
      <c r="I216" s="128">
        <v>0</v>
      </c>
      <c r="J216" s="41"/>
      <c r="K216" s="128">
        <v>0</v>
      </c>
      <c r="L216" s="130">
        <v>3</v>
      </c>
      <c r="M216" s="29">
        <f t="shared" si="20"/>
        <v>3</v>
      </c>
      <c r="N216" s="41">
        <v>687000</v>
      </c>
      <c r="O216" s="28">
        <f t="shared" si="21"/>
        <v>2061000</v>
      </c>
      <c r="P216" s="42" t="s">
        <v>946</v>
      </c>
      <c r="Q216" s="30" t="s">
        <v>943</v>
      </c>
      <c r="R216" s="42" t="s">
        <v>543</v>
      </c>
      <c r="S216" s="42" t="s">
        <v>753</v>
      </c>
      <c r="T216" s="44" t="s">
        <v>545</v>
      </c>
      <c r="U216" s="42" t="s">
        <v>546</v>
      </c>
      <c r="V216" s="42" t="s">
        <v>354</v>
      </c>
      <c r="W216" s="25" t="s">
        <v>547</v>
      </c>
      <c r="X216" s="76" t="str">
        <f t="shared" si="18"/>
        <v>IB2400346703; QĐTT số: 3877/QĐ-BVBĐ-VTTBYT; 04/12/2024; Bệnh viện Bưu Điện; 12 tháng</v>
      </c>
      <c r="Y216" s="45"/>
      <c r="Z216" s="25" t="s">
        <v>510</v>
      </c>
      <c r="AA216" s="87" t="s">
        <v>272</v>
      </c>
      <c r="AB216" s="26" t="s">
        <v>547</v>
      </c>
      <c r="AC216" s="139"/>
      <c r="AD216" s="136" t="e">
        <f t="shared" si="22"/>
        <v>#DIV/0!</v>
      </c>
      <c r="AE216" s="137">
        <f t="shared" si="23"/>
        <v>2061000</v>
      </c>
      <c r="AF216" s="7"/>
      <c r="AG216" s="7"/>
      <c r="AH216" s="138"/>
      <c r="AI216" s="7"/>
      <c r="AJ216" s="7"/>
      <c r="AK216" s="7">
        <f>VLOOKUP(D216,'[1]Tổng hợp SH'!$D$7:$M$361,10,0)</f>
        <v>3</v>
      </c>
      <c r="AL216" s="7">
        <v>212</v>
      </c>
    </row>
    <row r="217" spans="1:38" ht="56.25" x14ac:dyDescent="0.25">
      <c r="A217" s="22" t="s">
        <v>37</v>
      </c>
      <c r="B217" s="22">
        <f t="shared" si="19"/>
        <v>213</v>
      </c>
      <c r="C217" s="23">
        <v>211</v>
      </c>
      <c r="D217" s="24" t="s">
        <v>947</v>
      </c>
      <c r="E217" s="25" t="s">
        <v>948</v>
      </c>
      <c r="F217" s="24" t="s">
        <v>949</v>
      </c>
      <c r="G217" s="42" t="s">
        <v>950</v>
      </c>
      <c r="H217" s="27" t="s">
        <v>42</v>
      </c>
      <c r="I217" s="128">
        <v>0</v>
      </c>
      <c r="J217" s="41"/>
      <c r="K217" s="130">
        <v>2</v>
      </c>
      <c r="L217" s="130">
        <v>3</v>
      </c>
      <c r="M217" s="29">
        <f t="shared" si="20"/>
        <v>3</v>
      </c>
      <c r="N217" s="41">
        <v>1249300</v>
      </c>
      <c r="O217" s="28">
        <f t="shared" si="21"/>
        <v>3747900</v>
      </c>
      <c r="P217" s="42"/>
      <c r="Q217" s="30" t="s">
        <v>948</v>
      </c>
      <c r="R217" s="26" t="s">
        <v>43</v>
      </c>
      <c r="S217" s="42" t="s">
        <v>44</v>
      </c>
      <c r="T217" s="44" t="s">
        <v>45</v>
      </c>
      <c r="U217" s="26" t="s">
        <v>46</v>
      </c>
      <c r="V217" s="26" t="s">
        <v>47</v>
      </c>
      <c r="W217" s="49" t="s">
        <v>320</v>
      </c>
      <c r="X217" s="76" t="str">
        <f t="shared" si="18"/>
        <v>IB2400465997; QĐTT số: 743/QĐ-BVQY103; 28/02/2025; Bệnh viện Quân y 103; 365 ngày</v>
      </c>
      <c r="Y217" s="43"/>
      <c r="Z217" s="25" t="s">
        <v>510</v>
      </c>
      <c r="AA217" s="87" t="s">
        <v>272</v>
      </c>
      <c r="AB217" s="26" t="s">
        <v>320</v>
      </c>
      <c r="AC217" s="135">
        <v>1249300</v>
      </c>
      <c r="AD217" s="136">
        <f t="shared" si="22"/>
        <v>0</v>
      </c>
      <c r="AE217" s="137">
        <f t="shared" si="23"/>
        <v>0</v>
      </c>
      <c r="AF217" s="7"/>
      <c r="AG217" s="7"/>
      <c r="AH217" s="138"/>
      <c r="AI217" s="7"/>
      <c r="AJ217" s="7"/>
      <c r="AK217" s="7">
        <f>VLOOKUP(D217,'[1]Tổng hợp SH'!$D$7:$M$361,10,0)</f>
        <v>3</v>
      </c>
      <c r="AL217" s="7">
        <v>213</v>
      </c>
    </row>
    <row r="218" spans="1:38" ht="56.25" x14ac:dyDescent="0.25">
      <c r="A218" s="22" t="s">
        <v>37</v>
      </c>
      <c r="B218" s="22">
        <f t="shared" si="19"/>
        <v>214</v>
      </c>
      <c r="C218" s="23">
        <v>212</v>
      </c>
      <c r="D218" s="24" t="s">
        <v>951</v>
      </c>
      <c r="E218" s="25" t="s">
        <v>952</v>
      </c>
      <c r="F218" s="24" t="s">
        <v>953</v>
      </c>
      <c r="G218" s="42" t="s">
        <v>954</v>
      </c>
      <c r="H218" s="27" t="s">
        <v>955</v>
      </c>
      <c r="I218" s="128">
        <v>0</v>
      </c>
      <c r="J218" s="41"/>
      <c r="K218" s="130">
        <v>3</v>
      </c>
      <c r="L218" s="130">
        <v>8</v>
      </c>
      <c r="M218" s="29">
        <f t="shared" si="20"/>
        <v>8</v>
      </c>
      <c r="N218" s="41">
        <v>11088000</v>
      </c>
      <c r="O218" s="28">
        <f t="shared" si="21"/>
        <v>88704000</v>
      </c>
      <c r="P218" s="42" t="s">
        <v>956</v>
      </c>
      <c r="Q218" s="30" t="s">
        <v>952</v>
      </c>
      <c r="R218" s="26" t="s">
        <v>43</v>
      </c>
      <c r="S218" s="42" t="s">
        <v>44</v>
      </c>
      <c r="T218" s="44" t="s">
        <v>45</v>
      </c>
      <c r="U218" s="26" t="s">
        <v>46</v>
      </c>
      <c r="V218" s="26" t="s">
        <v>47</v>
      </c>
      <c r="W218" s="25" t="s">
        <v>320</v>
      </c>
      <c r="X218" s="76" t="str">
        <f t="shared" si="18"/>
        <v>IB2400465997; QĐTT số: 743/QĐ-BVQY103; 28/02/2025; Bệnh viện Quân y 103; 365 ngày</v>
      </c>
      <c r="Y218" s="45"/>
      <c r="Z218" s="25" t="s">
        <v>957</v>
      </c>
      <c r="AA218" s="87" t="s">
        <v>272</v>
      </c>
      <c r="AB218" s="26" t="s">
        <v>320</v>
      </c>
      <c r="AC218" s="135">
        <v>11088000</v>
      </c>
      <c r="AD218" s="136">
        <f t="shared" si="22"/>
        <v>0</v>
      </c>
      <c r="AE218" s="137">
        <f t="shared" si="23"/>
        <v>0</v>
      </c>
      <c r="AF218" s="7"/>
      <c r="AG218" s="7"/>
      <c r="AH218" s="138"/>
      <c r="AI218" s="7"/>
      <c r="AJ218" s="7"/>
      <c r="AK218" s="7">
        <f>VLOOKUP(D218,'[1]Tổng hợp SH'!$D$7:$M$361,10,0)</f>
        <v>8</v>
      </c>
      <c r="AL218" s="7">
        <v>214</v>
      </c>
    </row>
    <row r="219" spans="1:38" ht="58.5" customHeight="1" x14ac:dyDescent="0.25">
      <c r="A219" s="22" t="s">
        <v>37</v>
      </c>
      <c r="B219" s="22">
        <f t="shared" si="19"/>
        <v>215</v>
      </c>
      <c r="C219" s="23">
        <v>213</v>
      </c>
      <c r="D219" s="24" t="s">
        <v>958</v>
      </c>
      <c r="E219" s="25" t="s">
        <v>959</v>
      </c>
      <c r="F219" s="24" t="s">
        <v>960</v>
      </c>
      <c r="G219" s="42" t="s">
        <v>954</v>
      </c>
      <c r="H219" s="27" t="s">
        <v>955</v>
      </c>
      <c r="I219" s="128">
        <v>0</v>
      </c>
      <c r="J219" s="41"/>
      <c r="K219" s="130">
        <v>7</v>
      </c>
      <c r="L219" s="130">
        <v>7</v>
      </c>
      <c r="M219" s="29">
        <f t="shared" si="20"/>
        <v>7</v>
      </c>
      <c r="N219" s="41">
        <v>10738000</v>
      </c>
      <c r="O219" s="28">
        <f t="shared" si="21"/>
        <v>75166000</v>
      </c>
      <c r="P219" s="42" t="s">
        <v>961</v>
      </c>
      <c r="Q219" s="30" t="s">
        <v>959</v>
      </c>
      <c r="R219" s="26" t="s">
        <v>43</v>
      </c>
      <c r="S219" s="42" t="s">
        <v>44</v>
      </c>
      <c r="T219" s="44" t="s">
        <v>45</v>
      </c>
      <c r="U219" s="26" t="s">
        <v>46</v>
      </c>
      <c r="V219" s="26" t="s">
        <v>47</v>
      </c>
      <c r="W219" s="25" t="s">
        <v>320</v>
      </c>
      <c r="X219" s="76" t="str">
        <f t="shared" si="18"/>
        <v>IB2400465997; QĐTT số: 743/QĐ-BVQY103; 28/02/2025; Bệnh viện Quân y 103; 365 ngày</v>
      </c>
      <c r="Y219" s="45"/>
      <c r="Z219" s="25" t="s">
        <v>957</v>
      </c>
      <c r="AA219" s="87" t="s">
        <v>272</v>
      </c>
      <c r="AB219" s="26" t="s">
        <v>320</v>
      </c>
      <c r="AC219" s="135">
        <v>10738000</v>
      </c>
      <c r="AD219" s="136">
        <f t="shared" si="22"/>
        <v>0</v>
      </c>
      <c r="AE219" s="137">
        <f t="shared" si="23"/>
        <v>0</v>
      </c>
      <c r="AF219" s="7"/>
      <c r="AG219" s="7"/>
      <c r="AH219" s="138"/>
      <c r="AI219" s="7"/>
      <c r="AJ219" s="7"/>
      <c r="AK219" s="7">
        <f>VLOOKUP(D219,'[1]Tổng hợp SH'!$D$7:$M$361,10,0)</f>
        <v>7</v>
      </c>
      <c r="AL219" s="7">
        <v>215</v>
      </c>
    </row>
    <row r="220" spans="1:38" ht="45" x14ac:dyDescent="0.25">
      <c r="A220" s="22" t="s">
        <v>37</v>
      </c>
      <c r="B220" s="22">
        <f t="shared" si="19"/>
        <v>216</v>
      </c>
      <c r="C220" s="23">
        <v>214</v>
      </c>
      <c r="D220" s="24" t="s">
        <v>962</v>
      </c>
      <c r="E220" s="25" t="s">
        <v>963</v>
      </c>
      <c r="F220" s="24" t="s">
        <v>964</v>
      </c>
      <c r="G220" s="42" t="s">
        <v>965</v>
      </c>
      <c r="H220" s="27" t="s">
        <v>955</v>
      </c>
      <c r="I220" s="128">
        <v>0</v>
      </c>
      <c r="J220" s="41"/>
      <c r="K220" s="130">
        <v>7</v>
      </c>
      <c r="L220" s="130">
        <v>8</v>
      </c>
      <c r="M220" s="29">
        <f t="shared" si="20"/>
        <v>8</v>
      </c>
      <c r="N220" s="41">
        <v>7616800</v>
      </c>
      <c r="O220" s="28">
        <f t="shared" si="21"/>
        <v>60934400</v>
      </c>
      <c r="P220" s="42" t="s">
        <v>966</v>
      </c>
      <c r="Q220" s="30" t="s">
        <v>963</v>
      </c>
      <c r="R220" s="26" t="s">
        <v>43</v>
      </c>
      <c r="S220" s="42" t="s">
        <v>44</v>
      </c>
      <c r="T220" s="44" t="s">
        <v>45</v>
      </c>
      <c r="U220" s="26" t="s">
        <v>46</v>
      </c>
      <c r="V220" s="26" t="s">
        <v>47</v>
      </c>
      <c r="W220" s="25" t="s">
        <v>320</v>
      </c>
      <c r="X220" s="76" t="str">
        <f t="shared" si="18"/>
        <v>IB2400465997; QĐTT số: 743/QĐ-BVQY103; 28/02/2025; Bệnh viện Quân y 103; 365 ngày</v>
      </c>
      <c r="Y220" s="45"/>
      <c r="Z220" s="25" t="s">
        <v>957</v>
      </c>
      <c r="AA220" s="87" t="s">
        <v>272</v>
      </c>
      <c r="AB220" s="26" t="s">
        <v>320</v>
      </c>
      <c r="AC220" s="135">
        <v>7616800</v>
      </c>
      <c r="AD220" s="136">
        <f t="shared" si="22"/>
        <v>0</v>
      </c>
      <c r="AE220" s="137">
        <f t="shared" si="23"/>
        <v>0</v>
      </c>
      <c r="AF220" s="7"/>
      <c r="AG220" s="7"/>
      <c r="AH220" s="138"/>
      <c r="AI220" s="7"/>
      <c r="AJ220" s="7"/>
      <c r="AK220" s="7">
        <f>VLOOKUP(D220,'[1]Tổng hợp SH'!$D$7:$M$361,10,0)</f>
        <v>8</v>
      </c>
      <c r="AL220" s="7">
        <v>216</v>
      </c>
    </row>
    <row r="221" spans="1:38" ht="56.25" x14ac:dyDescent="0.25">
      <c r="A221" s="22" t="s">
        <v>37</v>
      </c>
      <c r="B221" s="22">
        <f t="shared" si="19"/>
        <v>217</v>
      </c>
      <c r="C221" s="23">
        <v>215</v>
      </c>
      <c r="D221" s="24" t="s">
        <v>967</v>
      </c>
      <c r="E221" s="25" t="s">
        <v>968</v>
      </c>
      <c r="F221" s="24" t="s">
        <v>969</v>
      </c>
      <c r="G221" s="42" t="s">
        <v>970</v>
      </c>
      <c r="H221" s="27" t="s">
        <v>955</v>
      </c>
      <c r="I221" s="128">
        <v>0</v>
      </c>
      <c r="J221" s="41"/>
      <c r="K221" s="130">
        <v>4</v>
      </c>
      <c r="L221" s="130">
        <v>10</v>
      </c>
      <c r="M221" s="29">
        <f t="shared" si="20"/>
        <v>10</v>
      </c>
      <c r="N221" s="41">
        <v>1024800</v>
      </c>
      <c r="O221" s="28">
        <f t="shared" si="21"/>
        <v>10248000</v>
      </c>
      <c r="P221" s="42" t="s">
        <v>971</v>
      </c>
      <c r="Q221" s="30" t="s">
        <v>968</v>
      </c>
      <c r="R221" s="26" t="s">
        <v>43</v>
      </c>
      <c r="S221" s="42" t="s">
        <v>44</v>
      </c>
      <c r="T221" s="44" t="s">
        <v>45</v>
      </c>
      <c r="U221" s="26" t="s">
        <v>46</v>
      </c>
      <c r="V221" s="26" t="s">
        <v>47</v>
      </c>
      <c r="W221" s="25" t="s">
        <v>320</v>
      </c>
      <c r="X221" s="76" t="str">
        <f t="shared" si="18"/>
        <v>IB2400465997; QĐTT số: 743/QĐ-BVQY103; 28/02/2025; Bệnh viện Quân y 103; 365 ngày</v>
      </c>
      <c r="Y221" s="45"/>
      <c r="Z221" s="25" t="s">
        <v>957</v>
      </c>
      <c r="AA221" s="87" t="s">
        <v>272</v>
      </c>
      <c r="AB221" s="26" t="s">
        <v>320</v>
      </c>
      <c r="AC221" s="135">
        <v>1024800</v>
      </c>
      <c r="AD221" s="136">
        <f t="shared" si="22"/>
        <v>0</v>
      </c>
      <c r="AE221" s="137">
        <f t="shared" si="23"/>
        <v>0</v>
      </c>
      <c r="AF221" s="7"/>
      <c r="AG221" s="7"/>
      <c r="AH221" s="138"/>
      <c r="AI221" s="7"/>
      <c r="AJ221" s="7"/>
      <c r="AK221" s="7">
        <f>VLOOKUP(D221,'[1]Tổng hợp SH'!$D$7:$M$361,10,0)</f>
        <v>10</v>
      </c>
      <c r="AL221" s="7">
        <v>217</v>
      </c>
    </row>
    <row r="222" spans="1:38" ht="56.25" x14ac:dyDescent="0.25">
      <c r="A222" s="22" t="s">
        <v>37</v>
      </c>
      <c r="B222" s="22">
        <f t="shared" si="19"/>
        <v>218</v>
      </c>
      <c r="C222" s="23">
        <v>216</v>
      </c>
      <c r="D222" s="24" t="s">
        <v>972</v>
      </c>
      <c r="E222" s="25" t="s">
        <v>973</v>
      </c>
      <c r="F222" s="24" t="s">
        <v>974</v>
      </c>
      <c r="G222" s="42" t="s">
        <v>975</v>
      </c>
      <c r="H222" s="27" t="s">
        <v>955</v>
      </c>
      <c r="I222" s="128">
        <v>0</v>
      </c>
      <c r="J222" s="41"/>
      <c r="K222" s="130">
        <v>4</v>
      </c>
      <c r="L222" s="130">
        <v>5</v>
      </c>
      <c r="M222" s="29">
        <f t="shared" si="20"/>
        <v>5</v>
      </c>
      <c r="N222" s="41">
        <v>6095000</v>
      </c>
      <c r="O222" s="28">
        <f t="shared" si="21"/>
        <v>30475000</v>
      </c>
      <c r="P222" s="42" t="s">
        <v>976</v>
      </c>
      <c r="Q222" s="30" t="s">
        <v>973</v>
      </c>
      <c r="R222" s="26" t="s">
        <v>43</v>
      </c>
      <c r="S222" s="42" t="s">
        <v>44</v>
      </c>
      <c r="T222" s="44" t="s">
        <v>45</v>
      </c>
      <c r="U222" s="26" t="s">
        <v>46</v>
      </c>
      <c r="V222" s="26" t="s">
        <v>47</v>
      </c>
      <c r="W222" s="25" t="s">
        <v>320</v>
      </c>
      <c r="X222" s="76" t="str">
        <f t="shared" si="18"/>
        <v>IB2400465997; QĐTT số: 743/QĐ-BVQY103; 28/02/2025; Bệnh viện Quân y 103; 365 ngày</v>
      </c>
      <c r="Y222" s="45"/>
      <c r="Z222" s="25" t="s">
        <v>957</v>
      </c>
      <c r="AA222" s="87" t="s">
        <v>272</v>
      </c>
      <c r="AB222" s="26" t="s">
        <v>320</v>
      </c>
      <c r="AC222" s="135">
        <v>6095000</v>
      </c>
      <c r="AD222" s="136">
        <f t="shared" si="22"/>
        <v>0</v>
      </c>
      <c r="AE222" s="137">
        <f t="shared" si="23"/>
        <v>0</v>
      </c>
      <c r="AF222" s="7"/>
      <c r="AG222" s="7"/>
      <c r="AH222" s="138"/>
      <c r="AI222" s="7"/>
      <c r="AJ222" s="7"/>
      <c r="AK222" s="7">
        <f>VLOOKUP(D222,'[1]Tổng hợp SH'!$D$7:$M$361,10,0)</f>
        <v>5</v>
      </c>
      <c r="AL222" s="7">
        <v>218</v>
      </c>
    </row>
    <row r="223" spans="1:38" ht="81" customHeight="1" x14ac:dyDescent="0.25">
      <c r="A223" s="22" t="s">
        <v>37</v>
      </c>
      <c r="B223" s="22">
        <f t="shared" si="19"/>
        <v>219</v>
      </c>
      <c r="C223" s="23">
        <v>217</v>
      </c>
      <c r="D223" s="24" t="s">
        <v>977</v>
      </c>
      <c r="E223" s="25" t="s">
        <v>978</v>
      </c>
      <c r="F223" s="24" t="s">
        <v>979</v>
      </c>
      <c r="G223" s="42" t="s">
        <v>980</v>
      </c>
      <c r="H223" s="27" t="s">
        <v>955</v>
      </c>
      <c r="I223" s="128">
        <v>0</v>
      </c>
      <c r="J223" s="41"/>
      <c r="K223" s="128">
        <v>0</v>
      </c>
      <c r="L223" s="130">
        <v>15</v>
      </c>
      <c r="M223" s="29">
        <f t="shared" si="20"/>
        <v>15</v>
      </c>
      <c r="N223" s="41">
        <v>2911040</v>
      </c>
      <c r="O223" s="28">
        <f t="shared" si="21"/>
        <v>43665600</v>
      </c>
      <c r="P223" s="42" t="s">
        <v>981</v>
      </c>
      <c r="Q223" s="30" t="s">
        <v>978</v>
      </c>
      <c r="R223" s="42" t="s">
        <v>822</v>
      </c>
      <c r="S223" s="42" t="s">
        <v>823</v>
      </c>
      <c r="T223" s="44" t="s">
        <v>824</v>
      </c>
      <c r="U223" s="42" t="s">
        <v>825</v>
      </c>
      <c r="V223" s="42" t="s">
        <v>319</v>
      </c>
      <c r="W223" s="25" t="s">
        <v>826</v>
      </c>
      <c r="X223" s="76" t="str">
        <f t="shared" si="18"/>
        <v>IB2400231999; QĐTT số: 1132/QĐ-NTP; 30/9/2024; Bệnh viện Nguyễn Tri Phương; 24 tháng</v>
      </c>
      <c r="Y223" s="45"/>
      <c r="Z223" s="25" t="s">
        <v>957</v>
      </c>
      <c r="AA223" s="87" t="s">
        <v>272</v>
      </c>
      <c r="AB223" s="26" t="s">
        <v>826</v>
      </c>
      <c r="AC223" s="139"/>
      <c r="AD223" s="136" t="e">
        <f t="shared" si="22"/>
        <v>#DIV/0!</v>
      </c>
      <c r="AE223" s="137">
        <f t="shared" si="23"/>
        <v>43665600</v>
      </c>
      <c r="AF223" s="7"/>
      <c r="AG223" s="7"/>
      <c r="AH223" s="138"/>
      <c r="AI223" s="7"/>
      <c r="AJ223" s="7"/>
      <c r="AK223" s="7">
        <f>VLOOKUP(D223,'[1]Tổng hợp SH'!$D$7:$M$361,10,0)</f>
        <v>15</v>
      </c>
      <c r="AL223" s="7">
        <v>219</v>
      </c>
    </row>
    <row r="224" spans="1:38" ht="78.75" x14ac:dyDescent="0.25">
      <c r="A224" s="22" t="s">
        <v>37</v>
      </c>
      <c r="B224" s="22">
        <f t="shared" si="19"/>
        <v>220</v>
      </c>
      <c r="C224" s="23">
        <v>218</v>
      </c>
      <c r="D224" s="24" t="s">
        <v>982</v>
      </c>
      <c r="E224" s="25" t="s">
        <v>983</v>
      </c>
      <c r="F224" s="24" t="s">
        <v>984</v>
      </c>
      <c r="G224" s="42" t="s">
        <v>985</v>
      </c>
      <c r="H224" s="27" t="s">
        <v>955</v>
      </c>
      <c r="I224" s="128">
        <v>0</v>
      </c>
      <c r="J224" s="41"/>
      <c r="K224" s="128">
        <v>0</v>
      </c>
      <c r="L224" s="130">
        <v>9</v>
      </c>
      <c r="M224" s="29">
        <f t="shared" si="20"/>
        <v>9</v>
      </c>
      <c r="N224" s="41">
        <v>9937200</v>
      </c>
      <c r="O224" s="28">
        <f t="shared" si="21"/>
        <v>89434800</v>
      </c>
      <c r="P224" s="42" t="s">
        <v>986</v>
      </c>
      <c r="Q224" s="30" t="s">
        <v>983</v>
      </c>
      <c r="R224" s="42" t="s">
        <v>523</v>
      </c>
      <c r="S224" s="42" t="s">
        <v>524</v>
      </c>
      <c r="T224" s="44" t="s">
        <v>525</v>
      </c>
      <c r="U224" s="42" t="s">
        <v>526</v>
      </c>
      <c r="V224" s="42" t="s">
        <v>354</v>
      </c>
      <c r="W224" s="25" t="s">
        <v>527</v>
      </c>
      <c r="X224" s="76" t="str">
        <f t="shared" si="18"/>
        <v>IB2400504871; QĐTT số: 589/QĐ-BVH; 25/3/2025; Bệnh viện đa khoa Trung ương Huế; 12 tháng</v>
      </c>
      <c r="Y224" s="45"/>
      <c r="Z224" s="25" t="s">
        <v>957</v>
      </c>
      <c r="AA224" s="87" t="s">
        <v>272</v>
      </c>
      <c r="AB224" s="26" t="s">
        <v>527</v>
      </c>
      <c r="AC224" s="139"/>
      <c r="AD224" s="136" t="e">
        <f t="shared" si="22"/>
        <v>#DIV/0!</v>
      </c>
      <c r="AE224" s="137">
        <f t="shared" si="23"/>
        <v>89434800</v>
      </c>
      <c r="AF224" s="7"/>
      <c r="AG224" s="7"/>
      <c r="AH224" s="138"/>
      <c r="AI224" s="7"/>
      <c r="AJ224" s="7"/>
      <c r="AK224" s="7">
        <f>VLOOKUP(D224,'[1]Tổng hợp SH'!$D$7:$M$361,10,0)</f>
        <v>9</v>
      </c>
      <c r="AL224" s="7">
        <v>220</v>
      </c>
    </row>
    <row r="225" spans="1:38" ht="67.5" x14ac:dyDescent="0.25">
      <c r="A225" s="22" t="s">
        <v>37</v>
      </c>
      <c r="B225" s="22">
        <f t="shared" si="19"/>
        <v>221</v>
      </c>
      <c r="C225" s="23">
        <v>219</v>
      </c>
      <c r="D225" s="24" t="s">
        <v>987</v>
      </c>
      <c r="E225" s="25" t="s">
        <v>988</v>
      </c>
      <c r="F225" s="24" t="s">
        <v>989</v>
      </c>
      <c r="G225" s="42" t="s">
        <v>990</v>
      </c>
      <c r="H225" s="27" t="s">
        <v>955</v>
      </c>
      <c r="I225" s="128">
        <v>0</v>
      </c>
      <c r="J225" s="41"/>
      <c r="K225" s="128">
        <v>0</v>
      </c>
      <c r="L225" s="130">
        <v>18</v>
      </c>
      <c r="M225" s="29">
        <f t="shared" si="20"/>
        <v>18</v>
      </c>
      <c r="N225" s="41">
        <v>4834800</v>
      </c>
      <c r="O225" s="28">
        <f t="shared" si="21"/>
        <v>87026400</v>
      </c>
      <c r="P225" s="42" t="s">
        <v>991</v>
      </c>
      <c r="Q225" s="30" t="s">
        <v>988</v>
      </c>
      <c r="R225" s="42" t="s">
        <v>992</v>
      </c>
      <c r="S225" s="42" t="s">
        <v>993</v>
      </c>
      <c r="T225" s="44" t="s">
        <v>994</v>
      </c>
      <c r="U225" s="42" t="s">
        <v>995</v>
      </c>
      <c r="V225" s="42" t="s">
        <v>996</v>
      </c>
      <c r="W225" s="25" t="s">
        <v>826</v>
      </c>
      <c r="X225" s="76" t="str">
        <f t="shared" si="18"/>
        <v>IB2500047377; QĐTT số: KQ2500047377_2506111044; 11/6/2025; Bệnh viện Đại học Y Dược Thành phố Hồ Chí Minh; 19 tháng</v>
      </c>
      <c r="Y225" s="45"/>
      <c r="Z225" s="25" t="s">
        <v>957</v>
      </c>
      <c r="AA225" s="87" t="s">
        <v>272</v>
      </c>
      <c r="AB225" s="26" t="s">
        <v>826</v>
      </c>
      <c r="AC225" s="139"/>
      <c r="AD225" s="136" t="e">
        <f t="shared" si="22"/>
        <v>#DIV/0!</v>
      </c>
      <c r="AE225" s="137">
        <f t="shared" si="23"/>
        <v>87026400</v>
      </c>
      <c r="AF225" s="7"/>
      <c r="AG225" s="7"/>
      <c r="AH225" s="138"/>
      <c r="AI225" s="7"/>
      <c r="AJ225" s="7"/>
      <c r="AK225" s="7">
        <f>VLOOKUP(D225,'[1]Tổng hợp SH'!$D$7:$M$361,10,0)</f>
        <v>18</v>
      </c>
      <c r="AL225" s="7">
        <v>221</v>
      </c>
    </row>
    <row r="226" spans="1:38" ht="78.75" x14ac:dyDescent="0.25">
      <c r="A226" s="22" t="s">
        <v>37</v>
      </c>
      <c r="B226" s="22">
        <f t="shared" si="19"/>
        <v>222</v>
      </c>
      <c r="C226" s="23">
        <v>220</v>
      </c>
      <c r="D226" s="24" t="s">
        <v>997</v>
      </c>
      <c r="E226" s="25" t="s">
        <v>998</v>
      </c>
      <c r="F226" s="24" t="s">
        <v>999</v>
      </c>
      <c r="G226" s="42" t="s">
        <v>1000</v>
      </c>
      <c r="H226" s="27" t="s">
        <v>955</v>
      </c>
      <c r="I226" s="128">
        <v>0</v>
      </c>
      <c r="J226" s="41"/>
      <c r="K226" s="128">
        <v>0</v>
      </c>
      <c r="L226" s="130">
        <v>18</v>
      </c>
      <c r="M226" s="29">
        <f t="shared" si="20"/>
        <v>18</v>
      </c>
      <c r="N226" s="41">
        <v>4962000</v>
      </c>
      <c r="O226" s="28">
        <f t="shared" si="21"/>
        <v>89316000</v>
      </c>
      <c r="P226" s="42" t="s">
        <v>1001</v>
      </c>
      <c r="Q226" s="30" t="s">
        <v>998</v>
      </c>
      <c r="R226" s="42" t="s">
        <v>992</v>
      </c>
      <c r="S226" s="42" t="s">
        <v>993</v>
      </c>
      <c r="T226" s="44" t="s">
        <v>994</v>
      </c>
      <c r="U226" s="42" t="s">
        <v>995</v>
      </c>
      <c r="V226" s="42" t="s">
        <v>996</v>
      </c>
      <c r="W226" s="25" t="s">
        <v>826</v>
      </c>
      <c r="X226" s="76" t="str">
        <f t="shared" si="18"/>
        <v>IB2500047377; QĐTT số: KQ2500047377_2506111044; 11/6/2025; Bệnh viện Đại học Y Dược Thành phố Hồ Chí Minh; 19 tháng</v>
      </c>
      <c r="Y226" s="45"/>
      <c r="Z226" s="25" t="s">
        <v>957</v>
      </c>
      <c r="AA226" s="87" t="s">
        <v>272</v>
      </c>
      <c r="AB226" s="26" t="s">
        <v>826</v>
      </c>
      <c r="AC226" s="139"/>
      <c r="AD226" s="136" t="e">
        <f t="shared" si="22"/>
        <v>#DIV/0!</v>
      </c>
      <c r="AE226" s="137">
        <f t="shared" si="23"/>
        <v>89316000</v>
      </c>
      <c r="AF226" s="7"/>
      <c r="AG226" s="7"/>
      <c r="AH226" s="138"/>
      <c r="AI226" s="7"/>
      <c r="AJ226" s="7"/>
      <c r="AK226" s="7">
        <f>VLOOKUP(D226,'[1]Tổng hợp SH'!$D$7:$M$361,10,0)</f>
        <v>18</v>
      </c>
      <c r="AL226" s="7">
        <v>222</v>
      </c>
    </row>
    <row r="227" spans="1:38" ht="67.5" x14ac:dyDescent="0.25">
      <c r="A227" s="22" t="s">
        <v>37</v>
      </c>
      <c r="B227" s="22">
        <f t="shared" si="19"/>
        <v>223</v>
      </c>
      <c r="C227" s="23">
        <v>221</v>
      </c>
      <c r="D227" s="24" t="s">
        <v>1002</v>
      </c>
      <c r="E227" s="25" t="s">
        <v>1003</v>
      </c>
      <c r="F227" s="24" t="s">
        <v>1004</v>
      </c>
      <c r="G227" s="42" t="s">
        <v>1005</v>
      </c>
      <c r="H227" s="27" t="s">
        <v>955</v>
      </c>
      <c r="I227" s="128">
        <v>0</v>
      </c>
      <c r="J227" s="41"/>
      <c r="K227" s="130">
        <v>7</v>
      </c>
      <c r="L227" s="130">
        <v>12</v>
      </c>
      <c r="M227" s="29">
        <f t="shared" si="20"/>
        <v>12</v>
      </c>
      <c r="N227" s="41">
        <v>2302566</v>
      </c>
      <c r="O227" s="28">
        <f t="shared" si="21"/>
        <v>27630792</v>
      </c>
      <c r="P227" s="42" t="s">
        <v>1006</v>
      </c>
      <c r="Q227" s="30" t="s">
        <v>1003</v>
      </c>
      <c r="R227" s="26" t="s">
        <v>43</v>
      </c>
      <c r="S227" s="42" t="s">
        <v>44</v>
      </c>
      <c r="T227" s="44" t="s">
        <v>45</v>
      </c>
      <c r="U227" s="26" t="s">
        <v>46</v>
      </c>
      <c r="V227" s="26" t="s">
        <v>47</v>
      </c>
      <c r="W227" s="25" t="s">
        <v>320</v>
      </c>
      <c r="X227" s="76" t="str">
        <f t="shared" si="18"/>
        <v>IB2400465997; QĐTT số: 743/QĐ-BVQY103; 28/02/2025; Bệnh viện Quân y 103; 365 ngày</v>
      </c>
      <c r="Y227" s="45"/>
      <c r="Z227" s="25" t="s">
        <v>957</v>
      </c>
      <c r="AA227" s="87" t="s">
        <v>272</v>
      </c>
      <c r="AB227" s="26" t="s">
        <v>320</v>
      </c>
      <c r="AC227" s="135">
        <v>2302566</v>
      </c>
      <c r="AD227" s="136">
        <f t="shared" si="22"/>
        <v>0</v>
      </c>
      <c r="AE227" s="137">
        <f t="shared" si="23"/>
        <v>0</v>
      </c>
      <c r="AF227" s="7"/>
      <c r="AG227" s="7"/>
      <c r="AH227" s="138"/>
      <c r="AI227" s="7"/>
      <c r="AJ227" s="7"/>
      <c r="AK227" s="7">
        <f>VLOOKUP(D227,'[1]Tổng hợp SH'!$D$7:$M$361,10,0)</f>
        <v>12</v>
      </c>
      <c r="AL227" s="7">
        <v>223</v>
      </c>
    </row>
    <row r="228" spans="1:38" ht="71.25" customHeight="1" x14ac:dyDescent="0.25">
      <c r="A228" s="22" t="s">
        <v>37</v>
      </c>
      <c r="B228" s="22">
        <f t="shared" si="19"/>
        <v>224</v>
      </c>
      <c r="C228" s="23">
        <v>222</v>
      </c>
      <c r="D228" s="24" t="s">
        <v>1007</v>
      </c>
      <c r="E228" s="25" t="s">
        <v>1008</v>
      </c>
      <c r="F228" s="24" t="s">
        <v>1009</v>
      </c>
      <c r="G228" s="42" t="s">
        <v>1010</v>
      </c>
      <c r="H228" s="27" t="s">
        <v>955</v>
      </c>
      <c r="I228" s="128">
        <v>0</v>
      </c>
      <c r="J228" s="41"/>
      <c r="K228" s="130">
        <v>14</v>
      </c>
      <c r="L228" s="130">
        <v>5</v>
      </c>
      <c r="M228" s="29">
        <f t="shared" si="20"/>
        <v>5</v>
      </c>
      <c r="N228" s="41">
        <v>6734865</v>
      </c>
      <c r="O228" s="28">
        <f t="shared" si="21"/>
        <v>33674325</v>
      </c>
      <c r="P228" s="42" t="s">
        <v>1011</v>
      </c>
      <c r="Q228" s="30" t="s">
        <v>1008</v>
      </c>
      <c r="R228" s="26" t="s">
        <v>43</v>
      </c>
      <c r="S228" s="42" t="s">
        <v>44</v>
      </c>
      <c r="T228" s="44" t="s">
        <v>45</v>
      </c>
      <c r="U228" s="26" t="s">
        <v>46</v>
      </c>
      <c r="V228" s="26" t="s">
        <v>47</v>
      </c>
      <c r="W228" s="25" t="s">
        <v>320</v>
      </c>
      <c r="X228" s="76" t="str">
        <f t="shared" si="18"/>
        <v>IB2400465997; QĐTT số: 743/QĐ-BVQY103; 28/02/2025; Bệnh viện Quân y 103; 365 ngày</v>
      </c>
      <c r="Y228" s="45"/>
      <c r="Z228" s="25" t="s">
        <v>957</v>
      </c>
      <c r="AA228" s="87" t="s">
        <v>272</v>
      </c>
      <c r="AB228" s="26" t="s">
        <v>320</v>
      </c>
      <c r="AC228" s="135">
        <v>6734865</v>
      </c>
      <c r="AD228" s="136">
        <f t="shared" si="22"/>
        <v>0</v>
      </c>
      <c r="AE228" s="137">
        <f t="shared" si="23"/>
        <v>0</v>
      </c>
      <c r="AF228" s="7"/>
      <c r="AG228" s="7"/>
      <c r="AH228" s="138"/>
      <c r="AI228" s="7"/>
      <c r="AJ228" s="7"/>
      <c r="AK228" s="7">
        <f>VLOOKUP(D228,'[1]Tổng hợp SH'!$D$7:$M$361,10,0)</f>
        <v>5</v>
      </c>
      <c r="AL228" s="7">
        <v>224</v>
      </c>
    </row>
    <row r="229" spans="1:38" ht="67.5" x14ac:dyDescent="0.25">
      <c r="A229" s="22" t="s">
        <v>37</v>
      </c>
      <c r="B229" s="22">
        <f t="shared" si="19"/>
        <v>225</v>
      </c>
      <c r="C229" s="23">
        <v>223</v>
      </c>
      <c r="D229" s="24" t="s">
        <v>1012</v>
      </c>
      <c r="E229" s="25" t="s">
        <v>1013</v>
      </c>
      <c r="F229" s="24" t="s">
        <v>1014</v>
      </c>
      <c r="G229" s="42"/>
      <c r="H229" s="27" t="s">
        <v>955</v>
      </c>
      <c r="I229" s="128">
        <v>0</v>
      </c>
      <c r="J229" s="41"/>
      <c r="K229" s="130">
        <v>7</v>
      </c>
      <c r="L229" s="130">
        <v>12</v>
      </c>
      <c r="M229" s="29">
        <f t="shared" si="20"/>
        <v>12</v>
      </c>
      <c r="N229" s="41">
        <v>1559000</v>
      </c>
      <c r="O229" s="28">
        <f t="shared" si="21"/>
        <v>18708000</v>
      </c>
      <c r="P229" s="42"/>
      <c r="Q229" s="30" t="s">
        <v>1013</v>
      </c>
      <c r="R229" s="26" t="s">
        <v>43</v>
      </c>
      <c r="S229" s="42" t="s">
        <v>44</v>
      </c>
      <c r="T229" s="44" t="s">
        <v>45</v>
      </c>
      <c r="U229" s="26" t="s">
        <v>46</v>
      </c>
      <c r="V229" s="26" t="s">
        <v>47</v>
      </c>
      <c r="W229" s="25" t="s">
        <v>320</v>
      </c>
      <c r="X229" s="76" t="str">
        <f t="shared" si="18"/>
        <v>IB2400465997; QĐTT số: 743/QĐ-BVQY103; 28/02/2025; Bệnh viện Quân y 103; 365 ngày</v>
      </c>
      <c r="Y229" s="43"/>
      <c r="Z229" s="25" t="s">
        <v>957</v>
      </c>
      <c r="AA229" s="87" t="s">
        <v>272</v>
      </c>
      <c r="AB229" s="26" t="s">
        <v>320</v>
      </c>
      <c r="AC229" s="135">
        <v>1559000</v>
      </c>
      <c r="AD229" s="136">
        <f t="shared" si="22"/>
        <v>0</v>
      </c>
      <c r="AE229" s="137">
        <f t="shared" si="23"/>
        <v>0</v>
      </c>
      <c r="AF229" s="7"/>
      <c r="AG229" s="7"/>
      <c r="AH229" s="138"/>
      <c r="AI229" s="7"/>
      <c r="AJ229" s="7"/>
      <c r="AK229" s="7">
        <f>VLOOKUP(D229,'[1]Tổng hợp SH'!$D$7:$M$361,10,0)</f>
        <v>12</v>
      </c>
      <c r="AL229" s="7">
        <v>225</v>
      </c>
    </row>
    <row r="230" spans="1:38" ht="73.5" customHeight="1" x14ac:dyDescent="0.25">
      <c r="A230" s="22" t="s">
        <v>37</v>
      </c>
      <c r="B230" s="22">
        <f t="shared" si="19"/>
        <v>226</v>
      </c>
      <c r="C230" s="23">
        <v>224</v>
      </c>
      <c r="D230" s="24" t="s">
        <v>1015</v>
      </c>
      <c r="E230" s="25" t="s">
        <v>1016</v>
      </c>
      <c r="F230" s="24" t="s">
        <v>1017</v>
      </c>
      <c r="G230" s="42" t="s">
        <v>1018</v>
      </c>
      <c r="H230" s="27" t="s">
        <v>955</v>
      </c>
      <c r="I230" s="128">
        <v>0</v>
      </c>
      <c r="J230" s="41"/>
      <c r="K230" s="130">
        <v>7</v>
      </c>
      <c r="L230" s="130">
        <v>1</v>
      </c>
      <c r="M230" s="29">
        <f t="shared" si="20"/>
        <v>1</v>
      </c>
      <c r="N230" s="41">
        <v>3207000</v>
      </c>
      <c r="O230" s="28">
        <f t="shared" si="21"/>
        <v>3207000</v>
      </c>
      <c r="P230" s="42" t="s">
        <v>1019</v>
      </c>
      <c r="Q230" s="30" t="s">
        <v>1016</v>
      </c>
      <c r="R230" s="26" t="s">
        <v>43</v>
      </c>
      <c r="S230" s="42" t="s">
        <v>44</v>
      </c>
      <c r="T230" s="44" t="s">
        <v>45</v>
      </c>
      <c r="U230" s="26" t="s">
        <v>46</v>
      </c>
      <c r="V230" s="26" t="s">
        <v>47</v>
      </c>
      <c r="W230" s="25" t="s">
        <v>320</v>
      </c>
      <c r="X230" s="76" t="str">
        <f t="shared" si="18"/>
        <v>IB2400465997; QĐTT số: 743/QĐ-BVQY103; 28/02/2025; Bệnh viện Quân y 103; 365 ngày</v>
      </c>
      <c r="Y230" s="45" t="s">
        <v>1020</v>
      </c>
      <c r="Z230" s="25" t="s">
        <v>957</v>
      </c>
      <c r="AA230" s="87" t="s">
        <v>272</v>
      </c>
      <c r="AB230" s="26" t="s">
        <v>320</v>
      </c>
      <c r="AC230" s="135">
        <v>3207000</v>
      </c>
      <c r="AD230" s="136">
        <f t="shared" si="22"/>
        <v>0</v>
      </c>
      <c r="AE230" s="137">
        <f t="shared" si="23"/>
        <v>0</v>
      </c>
      <c r="AF230" s="7"/>
      <c r="AG230" s="7"/>
      <c r="AH230" s="138"/>
      <c r="AI230" s="7"/>
      <c r="AJ230" s="7"/>
      <c r="AK230" s="7">
        <f>VLOOKUP(D230,'[1]Tổng hợp SH'!$D$7:$M$361,10,0)</f>
        <v>1</v>
      </c>
      <c r="AL230" s="7">
        <v>226</v>
      </c>
    </row>
    <row r="231" spans="1:38" ht="93" customHeight="1" x14ac:dyDescent="0.25">
      <c r="A231" s="22" t="s">
        <v>37</v>
      </c>
      <c r="B231" s="22">
        <f t="shared" si="19"/>
        <v>227</v>
      </c>
      <c r="C231" s="23">
        <v>225</v>
      </c>
      <c r="D231" s="24" t="s">
        <v>1021</v>
      </c>
      <c r="E231" s="25" t="s">
        <v>1022</v>
      </c>
      <c r="F231" s="24" t="s">
        <v>1023</v>
      </c>
      <c r="G231" s="42" t="s">
        <v>954</v>
      </c>
      <c r="H231" s="27" t="s">
        <v>955</v>
      </c>
      <c r="I231" s="128">
        <v>0</v>
      </c>
      <c r="J231" s="41"/>
      <c r="K231" s="130">
        <v>1</v>
      </c>
      <c r="L231" s="130">
        <v>1</v>
      </c>
      <c r="M231" s="29">
        <f t="shared" si="20"/>
        <v>1</v>
      </c>
      <c r="N231" s="41">
        <v>7428000</v>
      </c>
      <c r="O231" s="28">
        <f t="shared" si="21"/>
        <v>7428000</v>
      </c>
      <c r="P231" s="42" t="s">
        <v>1024</v>
      </c>
      <c r="Q231" s="30" t="s">
        <v>1022</v>
      </c>
      <c r="R231" s="26" t="s">
        <v>43</v>
      </c>
      <c r="S231" s="42" t="s">
        <v>44</v>
      </c>
      <c r="T231" s="44" t="s">
        <v>45</v>
      </c>
      <c r="U231" s="26" t="s">
        <v>46</v>
      </c>
      <c r="V231" s="26" t="s">
        <v>47</v>
      </c>
      <c r="W231" s="25" t="s">
        <v>320</v>
      </c>
      <c r="X231" s="76" t="str">
        <f t="shared" si="18"/>
        <v>IB2400465997; QĐTT số: 743/QĐ-BVQY103; 28/02/2025; Bệnh viện Quân y 103; 365 ngày</v>
      </c>
      <c r="Y231" s="43"/>
      <c r="Z231" s="25" t="s">
        <v>957</v>
      </c>
      <c r="AA231" s="87" t="s">
        <v>272</v>
      </c>
      <c r="AB231" s="26" t="s">
        <v>320</v>
      </c>
      <c r="AC231" s="135">
        <v>7428000</v>
      </c>
      <c r="AD231" s="136">
        <f t="shared" si="22"/>
        <v>0</v>
      </c>
      <c r="AE231" s="137">
        <f t="shared" si="23"/>
        <v>0</v>
      </c>
      <c r="AF231" s="7"/>
      <c r="AG231" s="7"/>
      <c r="AH231" s="138"/>
      <c r="AI231" s="7"/>
      <c r="AJ231" s="7"/>
      <c r="AK231" s="7">
        <f>VLOOKUP(D231,'[1]Tổng hợp SH'!$D$7:$M$361,10,0)</f>
        <v>1</v>
      </c>
      <c r="AL231" s="7">
        <v>227</v>
      </c>
    </row>
    <row r="232" spans="1:38" ht="56.25" x14ac:dyDescent="0.25">
      <c r="A232" s="22" t="s">
        <v>37</v>
      </c>
      <c r="B232" s="22">
        <f t="shared" si="19"/>
        <v>228</v>
      </c>
      <c r="C232" s="23">
        <v>226</v>
      </c>
      <c r="D232" s="24" t="s">
        <v>1025</v>
      </c>
      <c r="E232" s="25" t="s">
        <v>1026</v>
      </c>
      <c r="F232" s="24" t="s">
        <v>1027</v>
      </c>
      <c r="G232" s="42" t="s">
        <v>1028</v>
      </c>
      <c r="H232" s="27" t="s">
        <v>955</v>
      </c>
      <c r="I232" s="128">
        <v>0</v>
      </c>
      <c r="J232" s="41"/>
      <c r="K232" s="128">
        <v>0</v>
      </c>
      <c r="L232" s="130">
        <v>5</v>
      </c>
      <c r="M232" s="29">
        <f t="shared" si="20"/>
        <v>5</v>
      </c>
      <c r="N232" s="41">
        <v>6340000</v>
      </c>
      <c r="O232" s="28">
        <f t="shared" si="21"/>
        <v>31700000</v>
      </c>
      <c r="P232" s="42" t="s">
        <v>1029</v>
      </c>
      <c r="Q232" s="30" t="s">
        <v>1026</v>
      </c>
      <c r="R232" s="42" t="s">
        <v>523</v>
      </c>
      <c r="S232" s="42" t="s">
        <v>524</v>
      </c>
      <c r="T232" s="44" t="s">
        <v>525</v>
      </c>
      <c r="U232" s="42" t="s">
        <v>526</v>
      </c>
      <c r="V232" s="42" t="s">
        <v>354</v>
      </c>
      <c r="W232" s="25" t="s">
        <v>527</v>
      </c>
      <c r="X232" s="76" t="str">
        <f t="shared" si="18"/>
        <v>IB2400504871; QĐTT số: 589/QĐ-BVH; 25/3/2025; Bệnh viện đa khoa Trung ương Huế; 12 tháng</v>
      </c>
      <c r="Y232" s="45"/>
      <c r="Z232" s="25" t="s">
        <v>957</v>
      </c>
      <c r="AA232" s="87" t="s">
        <v>272</v>
      </c>
      <c r="AB232" s="26" t="s">
        <v>527</v>
      </c>
      <c r="AC232" s="139"/>
      <c r="AD232" s="136" t="e">
        <f t="shared" si="22"/>
        <v>#DIV/0!</v>
      </c>
      <c r="AE232" s="137">
        <f t="shared" si="23"/>
        <v>31700000</v>
      </c>
      <c r="AF232" s="7"/>
      <c r="AG232" s="7"/>
      <c r="AH232" s="138"/>
      <c r="AI232" s="7"/>
      <c r="AJ232" s="7"/>
      <c r="AK232" s="7">
        <f>VLOOKUP(D232,'[1]Tổng hợp SH'!$D$7:$M$361,10,0)</f>
        <v>5</v>
      </c>
      <c r="AL232" s="7">
        <v>228</v>
      </c>
    </row>
    <row r="233" spans="1:38" ht="56.25" x14ac:dyDescent="0.25">
      <c r="A233" s="22" t="s">
        <v>37</v>
      </c>
      <c r="B233" s="22">
        <f t="shared" si="19"/>
        <v>229</v>
      </c>
      <c r="C233" s="23">
        <v>227</v>
      </c>
      <c r="D233" s="24" t="s">
        <v>1030</v>
      </c>
      <c r="E233" s="25" t="s">
        <v>1031</v>
      </c>
      <c r="F233" s="24" t="s">
        <v>1032</v>
      </c>
      <c r="G233" s="42" t="s">
        <v>1033</v>
      </c>
      <c r="H233" s="27" t="s">
        <v>955</v>
      </c>
      <c r="I233" s="128">
        <v>0</v>
      </c>
      <c r="J233" s="41"/>
      <c r="K233" s="128">
        <v>0</v>
      </c>
      <c r="L233" s="130">
        <v>2</v>
      </c>
      <c r="M233" s="29">
        <f t="shared" si="20"/>
        <v>2</v>
      </c>
      <c r="N233" s="144">
        <v>13125120</v>
      </c>
      <c r="O233" s="28">
        <f t="shared" si="21"/>
        <v>26250240</v>
      </c>
      <c r="P233" s="42" t="s">
        <v>1034</v>
      </c>
      <c r="Q233" s="30" t="s">
        <v>1031</v>
      </c>
      <c r="R233" s="42" t="s">
        <v>873</v>
      </c>
      <c r="S233" s="42" t="s">
        <v>874</v>
      </c>
      <c r="T233" s="44" t="s">
        <v>875</v>
      </c>
      <c r="U233" s="42" t="s">
        <v>876</v>
      </c>
      <c r="V233" s="42" t="s">
        <v>47</v>
      </c>
      <c r="W233" s="25" t="s">
        <v>826</v>
      </c>
      <c r="X233" s="76" t="str">
        <f t="shared" si="18"/>
        <v>IB2400525838; QĐTT số: 66/QĐ-BVĐN; 20/01/2025; Bệnh viện Đà Nẵng; 365 ngày</v>
      </c>
      <c r="Y233" s="45" t="s">
        <v>1035</v>
      </c>
      <c r="Z233" s="25" t="s">
        <v>957</v>
      </c>
      <c r="AA233" s="87" t="s">
        <v>272</v>
      </c>
      <c r="AB233" s="26" t="s">
        <v>826</v>
      </c>
      <c r="AC233" s="139"/>
      <c r="AD233" s="136" t="e">
        <f t="shared" si="22"/>
        <v>#DIV/0!</v>
      </c>
      <c r="AE233" s="137">
        <f t="shared" si="23"/>
        <v>26250240</v>
      </c>
      <c r="AF233" s="7"/>
      <c r="AG233" s="7"/>
      <c r="AH233" s="138"/>
      <c r="AI233" s="7"/>
      <c r="AJ233" s="7"/>
      <c r="AK233" s="7">
        <f>VLOOKUP(D233,'[1]Tổng hợp SH'!$D$7:$M$361,10,0)</f>
        <v>2</v>
      </c>
      <c r="AL233" s="7">
        <v>229</v>
      </c>
    </row>
    <row r="234" spans="1:38" ht="33.75" x14ac:dyDescent="0.25">
      <c r="A234" s="22" t="s">
        <v>37</v>
      </c>
      <c r="B234" s="22">
        <f t="shared" si="19"/>
        <v>230</v>
      </c>
      <c r="C234" s="23">
        <v>228</v>
      </c>
      <c r="D234" s="24" t="s">
        <v>1036</v>
      </c>
      <c r="E234" s="25" t="s">
        <v>1037</v>
      </c>
      <c r="F234" s="24" t="s">
        <v>1038</v>
      </c>
      <c r="G234" s="42" t="s">
        <v>1039</v>
      </c>
      <c r="H234" s="27" t="s">
        <v>955</v>
      </c>
      <c r="I234" s="128">
        <v>0</v>
      </c>
      <c r="J234" s="41"/>
      <c r="K234" s="128">
        <v>0</v>
      </c>
      <c r="L234" s="130">
        <v>4</v>
      </c>
      <c r="M234" s="29">
        <f t="shared" si="20"/>
        <v>4</v>
      </c>
      <c r="N234" s="41">
        <v>3675000</v>
      </c>
      <c r="O234" s="28">
        <f t="shared" si="21"/>
        <v>14700000</v>
      </c>
      <c r="P234" s="42" t="s">
        <v>1040</v>
      </c>
      <c r="Q234" s="30" t="s">
        <v>1037</v>
      </c>
      <c r="R234" s="42" t="s">
        <v>523</v>
      </c>
      <c r="S234" s="42" t="s">
        <v>524</v>
      </c>
      <c r="T234" s="44" t="s">
        <v>525</v>
      </c>
      <c r="U234" s="42" t="s">
        <v>526</v>
      </c>
      <c r="V234" s="42" t="s">
        <v>354</v>
      </c>
      <c r="W234" s="25" t="s">
        <v>527</v>
      </c>
      <c r="X234" s="76" t="str">
        <f t="shared" si="18"/>
        <v>IB2400504871; QĐTT số: 589/QĐ-BVH; 25/3/2025; Bệnh viện đa khoa Trung ương Huế; 12 tháng</v>
      </c>
      <c r="Y234" s="45"/>
      <c r="Z234" s="25" t="s">
        <v>957</v>
      </c>
      <c r="AA234" s="87" t="s">
        <v>272</v>
      </c>
      <c r="AB234" s="26" t="s">
        <v>527</v>
      </c>
      <c r="AC234" s="139"/>
      <c r="AD234" s="136" t="e">
        <f t="shared" si="22"/>
        <v>#DIV/0!</v>
      </c>
      <c r="AE234" s="137">
        <f t="shared" si="23"/>
        <v>14700000</v>
      </c>
      <c r="AF234" s="7"/>
      <c r="AG234" s="7"/>
      <c r="AH234" s="138"/>
      <c r="AI234" s="7"/>
      <c r="AJ234" s="7"/>
      <c r="AK234" s="7">
        <f>VLOOKUP(D234,'[1]Tổng hợp SH'!$D$7:$M$361,10,0)</f>
        <v>4</v>
      </c>
      <c r="AL234" s="7">
        <v>230</v>
      </c>
    </row>
    <row r="235" spans="1:38" ht="78.75" x14ac:dyDescent="0.25">
      <c r="A235" s="22" t="s">
        <v>37</v>
      </c>
      <c r="B235" s="22">
        <f t="shared" si="19"/>
        <v>231</v>
      </c>
      <c r="C235" s="23">
        <v>229</v>
      </c>
      <c r="D235" s="24" t="s">
        <v>1041</v>
      </c>
      <c r="E235" s="25" t="s">
        <v>1042</v>
      </c>
      <c r="F235" s="24" t="s">
        <v>1043</v>
      </c>
      <c r="G235" s="42" t="s">
        <v>1044</v>
      </c>
      <c r="H235" s="27" t="s">
        <v>955</v>
      </c>
      <c r="I235" s="128">
        <v>0</v>
      </c>
      <c r="J235" s="41"/>
      <c r="K235" s="128">
        <v>0</v>
      </c>
      <c r="L235" s="130">
        <v>1</v>
      </c>
      <c r="M235" s="29">
        <f t="shared" si="20"/>
        <v>1</v>
      </c>
      <c r="N235" s="41">
        <v>7140000</v>
      </c>
      <c r="O235" s="28">
        <f t="shared" si="21"/>
        <v>7140000</v>
      </c>
      <c r="P235" s="42" t="s">
        <v>1045</v>
      </c>
      <c r="Q235" s="30" t="s">
        <v>1042</v>
      </c>
      <c r="R235" s="42" t="s">
        <v>523</v>
      </c>
      <c r="S235" s="42" t="s">
        <v>524</v>
      </c>
      <c r="T235" s="44" t="s">
        <v>525</v>
      </c>
      <c r="U235" s="42" t="s">
        <v>526</v>
      </c>
      <c r="V235" s="42" t="s">
        <v>354</v>
      </c>
      <c r="W235" s="25" t="s">
        <v>527</v>
      </c>
      <c r="X235" s="76" t="str">
        <f t="shared" si="18"/>
        <v>IB2400504871; QĐTT số: 589/QĐ-BVH; 25/3/2025; Bệnh viện đa khoa Trung ương Huế; 12 tháng</v>
      </c>
      <c r="Y235" s="45"/>
      <c r="Z235" s="25" t="s">
        <v>957</v>
      </c>
      <c r="AA235" s="87" t="s">
        <v>272</v>
      </c>
      <c r="AB235" s="26" t="s">
        <v>527</v>
      </c>
      <c r="AC235" s="139"/>
      <c r="AD235" s="136" t="e">
        <f t="shared" si="22"/>
        <v>#DIV/0!</v>
      </c>
      <c r="AE235" s="137">
        <f t="shared" si="23"/>
        <v>7140000</v>
      </c>
      <c r="AF235" s="7"/>
      <c r="AG235" s="7"/>
      <c r="AH235" s="138"/>
      <c r="AI235" s="7"/>
      <c r="AJ235" s="7"/>
      <c r="AK235" s="7">
        <f>VLOOKUP(D235,'[1]Tổng hợp SH'!$D$7:$M$361,10,0)</f>
        <v>1</v>
      </c>
      <c r="AL235" s="7">
        <v>231</v>
      </c>
    </row>
    <row r="236" spans="1:38" ht="94.5" customHeight="1" x14ac:dyDescent="0.25">
      <c r="A236" s="22" t="s">
        <v>37</v>
      </c>
      <c r="B236" s="22">
        <f t="shared" si="19"/>
        <v>232</v>
      </c>
      <c r="C236" s="23">
        <v>230</v>
      </c>
      <c r="D236" s="24" t="s">
        <v>1046</v>
      </c>
      <c r="E236" s="25" t="s">
        <v>1047</v>
      </c>
      <c r="F236" s="24" t="s">
        <v>1048</v>
      </c>
      <c r="G236" s="42" t="s">
        <v>1049</v>
      </c>
      <c r="H236" s="27" t="s">
        <v>955</v>
      </c>
      <c r="I236" s="128">
        <v>0</v>
      </c>
      <c r="J236" s="41"/>
      <c r="K236" s="130">
        <v>4</v>
      </c>
      <c r="L236" s="130">
        <v>1</v>
      </c>
      <c r="M236" s="29">
        <f t="shared" si="20"/>
        <v>1</v>
      </c>
      <c r="N236" s="41">
        <v>9353569</v>
      </c>
      <c r="O236" s="28">
        <f t="shared" si="21"/>
        <v>9353569</v>
      </c>
      <c r="P236" s="42"/>
      <c r="Q236" s="30" t="s">
        <v>1047</v>
      </c>
      <c r="R236" s="26" t="s">
        <v>43</v>
      </c>
      <c r="S236" s="42" t="s">
        <v>44</v>
      </c>
      <c r="T236" s="44" t="s">
        <v>45</v>
      </c>
      <c r="U236" s="26" t="s">
        <v>46</v>
      </c>
      <c r="V236" s="26" t="s">
        <v>47</v>
      </c>
      <c r="W236" s="49" t="s">
        <v>320</v>
      </c>
      <c r="X236" s="76" t="str">
        <f t="shared" si="18"/>
        <v>IB2400465997; QĐTT số: 743/QĐ-BVQY103; 28/02/2025; Bệnh viện Quân y 103; 365 ngày</v>
      </c>
      <c r="Y236" s="43"/>
      <c r="Z236" s="25" t="s">
        <v>957</v>
      </c>
      <c r="AA236" s="87" t="s">
        <v>272</v>
      </c>
      <c r="AB236" s="26" t="s">
        <v>320</v>
      </c>
      <c r="AC236" s="135">
        <v>9353569</v>
      </c>
      <c r="AD236" s="136">
        <f t="shared" si="22"/>
        <v>0</v>
      </c>
      <c r="AE236" s="137">
        <f t="shared" si="23"/>
        <v>0</v>
      </c>
      <c r="AF236" s="7"/>
      <c r="AG236" s="7"/>
      <c r="AH236" s="138"/>
      <c r="AI236" s="7"/>
      <c r="AJ236" s="7"/>
      <c r="AK236" s="7">
        <f>VLOOKUP(D236,'[1]Tổng hợp SH'!$D$7:$M$361,10,0)</f>
        <v>1</v>
      </c>
      <c r="AL236" s="7">
        <v>232</v>
      </c>
    </row>
    <row r="237" spans="1:38" ht="67.5" x14ac:dyDescent="0.25">
      <c r="A237" s="22" t="s">
        <v>37</v>
      </c>
      <c r="B237" s="22">
        <f t="shared" si="19"/>
        <v>233</v>
      </c>
      <c r="C237" s="23">
        <v>231</v>
      </c>
      <c r="D237" s="24" t="s">
        <v>1050</v>
      </c>
      <c r="E237" s="25" t="s">
        <v>1051</v>
      </c>
      <c r="F237" s="24" t="s">
        <v>1052</v>
      </c>
      <c r="G237" s="42" t="s">
        <v>1053</v>
      </c>
      <c r="H237" s="27" t="s">
        <v>955</v>
      </c>
      <c r="I237" s="128">
        <v>0</v>
      </c>
      <c r="J237" s="41"/>
      <c r="K237" s="130">
        <v>1</v>
      </c>
      <c r="L237" s="130">
        <v>1</v>
      </c>
      <c r="M237" s="29">
        <f t="shared" si="20"/>
        <v>1</v>
      </c>
      <c r="N237" s="41">
        <v>14197900</v>
      </c>
      <c r="O237" s="28">
        <f t="shared" si="21"/>
        <v>14197900</v>
      </c>
      <c r="P237" s="42"/>
      <c r="Q237" s="30" t="s">
        <v>1051</v>
      </c>
      <c r="R237" s="26" t="s">
        <v>43</v>
      </c>
      <c r="S237" s="42" t="s">
        <v>44</v>
      </c>
      <c r="T237" s="44" t="s">
        <v>45</v>
      </c>
      <c r="U237" s="26" t="s">
        <v>46</v>
      </c>
      <c r="V237" s="26" t="s">
        <v>47</v>
      </c>
      <c r="W237" s="49" t="s">
        <v>320</v>
      </c>
      <c r="X237" s="76" t="str">
        <f t="shared" si="18"/>
        <v>IB2400465997; QĐTT số: 743/QĐ-BVQY103; 28/02/2025; Bệnh viện Quân y 103; 365 ngày</v>
      </c>
      <c r="Y237" s="43"/>
      <c r="Z237" s="25" t="s">
        <v>957</v>
      </c>
      <c r="AA237" s="87" t="s">
        <v>272</v>
      </c>
      <c r="AB237" s="26" t="s">
        <v>320</v>
      </c>
      <c r="AC237" s="135">
        <v>14197900</v>
      </c>
      <c r="AD237" s="136">
        <f t="shared" si="22"/>
        <v>0</v>
      </c>
      <c r="AE237" s="137">
        <f t="shared" si="23"/>
        <v>0</v>
      </c>
      <c r="AF237" s="7"/>
      <c r="AG237" s="7"/>
      <c r="AH237" s="138"/>
      <c r="AI237" s="7"/>
      <c r="AJ237" s="7"/>
      <c r="AK237" s="7">
        <f>VLOOKUP(D237,'[1]Tổng hợp SH'!$D$7:$M$361,10,0)</f>
        <v>1</v>
      </c>
      <c r="AL237" s="7">
        <v>233</v>
      </c>
    </row>
    <row r="238" spans="1:38" ht="90" x14ac:dyDescent="0.25">
      <c r="A238" s="22" t="s">
        <v>37</v>
      </c>
      <c r="B238" s="22">
        <f t="shared" si="19"/>
        <v>234</v>
      </c>
      <c r="C238" s="23">
        <v>232</v>
      </c>
      <c r="D238" s="24" t="s">
        <v>1054</v>
      </c>
      <c r="E238" s="25" t="s">
        <v>1055</v>
      </c>
      <c r="F238" s="24" t="s">
        <v>1056</v>
      </c>
      <c r="G238" s="42" t="s">
        <v>1057</v>
      </c>
      <c r="H238" s="27" t="s">
        <v>955</v>
      </c>
      <c r="I238" s="128">
        <v>0</v>
      </c>
      <c r="J238" s="41"/>
      <c r="K238" s="130">
        <v>1</v>
      </c>
      <c r="L238" s="130">
        <v>1</v>
      </c>
      <c r="M238" s="29">
        <f t="shared" si="20"/>
        <v>1</v>
      </c>
      <c r="N238" s="41">
        <v>1516100</v>
      </c>
      <c r="O238" s="28">
        <f t="shared" si="21"/>
        <v>1516100</v>
      </c>
      <c r="P238" s="42"/>
      <c r="Q238" s="30" t="s">
        <v>1055</v>
      </c>
      <c r="R238" s="26" t="s">
        <v>43</v>
      </c>
      <c r="S238" s="42" t="s">
        <v>44</v>
      </c>
      <c r="T238" s="44" t="s">
        <v>45</v>
      </c>
      <c r="U238" s="26" t="s">
        <v>46</v>
      </c>
      <c r="V238" s="26" t="s">
        <v>47</v>
      </c>
      <c r="W238" s="49" t="s">
        <v>320</v>
      </c>
      <c r="X238" s="76" t="str">
        <f t="shared" si="18"/>
        <v>IB2400465997; QĐTT số: 743/QĐ-BVQY103; 28/02/2025; Bệnh viện Quân y 103; 365 ngày</v>
      </c>
      <c r="Y238" s="43"/>
      <c r="Z238" s="25" t="s">
        <v>957</v>
      </c>
      <c r="AA238" s="87" t="s">
        <v>272</v>
      </c>
      <c r="AB238" s="26" t="s">
        <v>320</v>
      </c>
      <c r="AC238" s="135">
        <v>1516100</v>
      </c>
      <c r="AD238" s="136">
        <f t="shared" si="22"/>
        <v>0</v>
      </c>
      <c r="AE238" s="137">
        <f t="shared" si="23"/>
        <v>0</v>
      </c>
      <c r="AF238" s="7"/>
      <c r="AG238" s="7"/>
      <c r="AH238" s="138"/>
      <c r="AI238" s="7"/>
      <c r="AJ238" s="7"/>
      <c r="AK238" s="7">
        <f>VLOOKUP(D238,'[1]Tổng hợp SH'!$D$7:$M$361,10,0)</f>
        <v>1</v>
      </c>
      <c r="AL238" s="7">
        <v>234</v>
      </c>
    </row>
    <row r="239" spans="1:38" ht="90" x14ac:dyDescent="0.25">
      <c r="A239" s="22" t="s">
        <v>37</v>
      </c>
      <c r="B239" s="22">
        <f t="shared" si="19"/>
        <v>235</v>
      </c>
      <c r="C239" s="23">
        <v>233</v>
      </c>
      <c r="D239" s="24" t="s">
        <v>1058</v>
      </c>
      <c r="E239" s="25" t="s">
        <v>1059</v>
      </c>
      <c r="F239" s="24" t="s">
        <v>1060</v>
      </c>
      <c r="G239" s="42"/>
      <c r="H239" s="27" t="s">
        <v>955</v>
      </c>
      <c r="I239" s="128">
        <v>0</v>
      </c>
      <c r="J239" s="41"/>
      <c r="K239" s="130">
        <v>1</v>
      </c>
      <c r="L239" s="130">
        <v>3</v>
      </c>
      <c r="M239" s="29">
        <f t="shared" si="20"/>
        <v>3</v>
      </c>
      <c r="N239" s="41">
        <v>2728200</v>
      </c>
      <c r="O239" s="28">
        <f t="shared" si="21"/>
        <v>8184600</v>
      </c>
      <c r="P239" s="42"/>
      <c r="Q239" s="30" t="s">
        <v>1059</v>
      </c>
      <c r="R239" s="26" t="s">
        <v>43</v>
      </c>
      <c r="S239" s="42" t="s">
        <v>44</v>
      </c>
      <c r="T239" s="44" t="s">
        <v>45</v>
      </c>
      <c r="U239" s="26" t="s">
        <v>46</v>
      </c>
      <c r="V239" s="26" t="s">
        <v>47</v>
      </c>
      <c r="W239" s="25" t="s">
        <v>320</v>
      </c>
      <c r="X239" s="76" t="str">
        <f t="shared" si="18"/>
        <v>IB2400465997; QĐTT số: 743/QĐ-BVQY103; 28/02/2025; Bệnh viện Quân y 103; 365 ngày</v>
      </c>
      <c r="Y239" s="43"/>
      <c r="Z239" s="25" t="s">
        <v>957</v>
      </c>
      <c r="AA239" s="87" t="s">
        <v>272</v>
      </c>
      <c r="AB239" s="26" t="s">
        <v>320</v>
      </c>
      <c r="AC239" s="135">
        <v>2728200</v>
      </c>
      <c r="AD239" s="136">
        <f t="shared" si="22"/>
        <v>0</v>
      </c>
      <c r="AE239" s="137">
        <f t="shared" si="23"/>
        <v>0</v>
      </c>
      <c r="AF239" s="7"/>
      <c r="AG239" s="7"/>
      <c r="AH239" s="138"/>
      <c r="AI239" s="7"/>
      <c r="AJ239" s="7"/>
      <c r="AK239" s="7">
        <f>VLOOKUP(D239,'[1]Tổng hợp SH'!$D$7:$M$361,10,0)</f>
        <v>3</v>
      </c>
      <c r="AL239" s="7">
        <v>235</v>
      </c>
    </row>
    <row r="240" spans="1:38" ht="81.75" customHeight="1" x14ac:dyDescent="0.25">
      <c r="A240" s="22" t="s">
        <v>37</v>
      </c>
      <c r="B240" s="22">
        <f t="shared" si="19"/>
        <v>236</v>
      </c>
      <c r="C240" s="23">
        <v>234</v>
      </c>
      <c r="D240" s="24" t="s">
        <v>1061</v>
      </c>
      <c r="E240" s="25" t="s">
        <v>1062</v>
      </c>
      <c r="F240" s="24" t="s">
        <v>1063</v>
      </c>
      <c r="G240" s="42"/>
      <c r="H240" s="27" t="s">
        <v>955</v>
      </c>
      <c r="I240" s="128">
        <v>0</v>
      </c>
      <c r="J240" s="41"/>
      <c r="K240" s="130">
        <v>2</v>
      </c>
      <c r="L240" s="130">
        <v>1</v>
      </c>
      <c r="M240" s="29">
        <f t="shared" si="20"/>
        <v>1</v>
      </c>
      <c r="N240" s="41">
        <v>1350000</v>
      </c>
      <c r="O240" s="28">
        <f t="shared" si="21"/>
        <v>1350000</v>
      </c>
      <c r="P240" s="42"/>
      <c r="Q240" s="30" t="s">
        <v>1062</v>
      </c>
      <c r="R240" s="26" t="s">
        <v>43</v>
      </c>
      <c r="S240" s="42" t="s">
        <v>44</v>
      </c>
      <c r="T240" s="44" t="s">
        <v>45</v>
      </c>
      <c r="U240" s="26" t="s">
        <v>46</v>
      </c>
      <c r="V240" s="26" t="s">
        <v>47</v>
      </c>
      <c r="W240" s="25" t="s">
        <v>320</v>
      </c>
      <c r="X240" s="76" t="str">
        <f t="shared" si="18"/>
        <v>IB2400465997; QĐTT số: 743/QĐ-BVQY103; 28/02/2025; Bệnh viện Quân y 103; 365 ngày</v>
      </c>
      <c r="Y240" s="43"/>
      <c r="Z240" s="25" t="s">
        <v>957</v>
      </c>
      <c r="AA240" s="87" t="s">
        <v>272</v>
      </c>
      <c r="AB240" s="26" t="s">
        <v>320</v>
      </c>
      <c r="AC240" s="135">
        <v>1350000</v>
      </c>
      <c r="AD240" s="136">
        <f t="shared" si="22"/>
        <v>0</v>
      </c>
      <c r="AE240" s="137">
        <f t="shared" si="23"/>
        <v>0</v>
      </c>
      <c r="AF240" s="7"/>
      <c r="AG240" s="7"/>
      <c r="AH240" s="138"/>
      <c r="AI240" s="7"/>
      <c r="AJ240" s="7"/>
      <c r="AK240" s="7">
        <f>VLOOKUP(D240,'[1]Tổng hợp SH'!$D$7:$M$361,10,0)</f>
        <v>1</v>
      </c>
      <c r="AL240" s="7">
        <v>236</v>
      </c>
    </row>
    <row r="241" spans="1:38" ht="67.5" x14ac:dyDescent="0.25">
      <c r="A241" s="22" t="s">
        <v>37</v>
      </c>
      <c r="B241" s="22">
        <f t="shared" si="19"/>
        <v>237</v>
      </c>
      <c r="C241" s="23">
        <v>235</v>
      </c>
      <c r="D241" s="24" t="s">
        <v>1064</v>
      </c>
      <c r="E241" s="25" t="s">
        <v>1065</v>
      </c>
      <c r="F241" s="24" t="s">
        <v>1066</v>
      </c>
      <c r="G241" s="42" t="s">
        <v>1067</v>
      </c>
      <c r="H241" s="27" t="s">
        <v>955</v>
      </c>
      <c r="I241" s="128">
        <v>0</v>
      </c>
      <c r="J241" s="41"/>
      <c r="K241" s="128">
        <v>0</v>
      </c>
      <c r="L241" s="130">
        <v>4</v>
      </c>
      <c r="M241" s="29">
        <f t="shared" si="20"/>
        <v>4</v>
      </c>
      <c r="N241" s="41">
        <v>6396300</v>
      </c>
      <c r="O241" s="28">
        <f t="shared" si="21"/>
        <v>25585200</v>
      </c>
      <c r="P241" s="42" t="s">
        <v>1068</v>
      </c>
      <c r="Q241" s="30" t="s">
        <v>1065</v>
      </c>
      <c r="R241" s="42" t="s">
        <v>1069</v>
      </c>
      <c r="S241" s="42" t="s">
        <v>1070</v>
      </c>
      <c r="T241" s="44" t="s">
        <v>1071</v>
      </c>
      <c r="U241" s="42" t="s">
        <v>1072</v>
      </c>
      <c r="V241" s="42" t="s">
        <v>354</v>
      </c>
      <c r="W241" s="25" t="s">
        <v>1073</v>
      </c>
      <c r="X241" s="76" t="str">
        <f t="shared" si="18"/>
        <v>IB2500034817; QĐTT số: KQ2500034817_2505230819; 02/6/2025; Bệnh viện Nhi đồng 2; 12 tháng</v>
      </c>
      <c r="Y241" s="45"/>
      <c r="Z241" s="25" t="s">
        <v>957</v>
      </c>
      <c r="AA241" s="87" t="s">
        <v>272</v>
      </c>
      <c r="AB241" s="26" t="s">
        <v>826</v>
      </c>
      <c r="AC241" s="139"/>
      <c r="AD241" s="136" t="e">
        <f t="shared" si="22"/>
        <v>#DIV/0!</v>
      </c>
      <c r="AE241" s="137">
        <f t="shared" si="23"/>
        <v>25585200</v>
      </c>
      <c r="AF241" s="7"/>
      <c r="AG241" s="7"/>
      <c r="AH241" s="138"/>
      <c r="AI241" s="7"/>
      <c r="AJ241" s="7"/>
      <c r="AK241" s="7">
        <f>VLOOKUP(D241,'[1]Tổng hợp SH'!$D$7:$M$361,10,0)</f>
        <v>4</v>
      </c>
      <c r="AL241" s="7">
        <v>237</v>
      </c>
    </row>
    <row r="242" spans="1:38" ht="33.75" x14ac:dyDescent="0.25">
      <c r="A242" s="22" t="s">
        <v>37</v>
      </c>
      <c r="B242" s="22">
        <f t="shared" si="19"/>
        <v>238</v>
      </c>
      <c r="C242" s="23">
        <v>236</v>
      </c>
      <c r="D242" s="24" t="s">
        <v>1074</v>
      </c>
      <c r="E242" s="25" t="s">
        <v>1075</v>
      </c>
      <c r="F242" s="24" t="s">
        <v>1076</v>
      </c>
      <c r="G242" s="42"/>
      <c r="H242" s="27" t="s">
        <v>955</v>
      </c>
      <c r="I242" s="128">
        <v>0</v>
      </c>
      <c r="J242" s="41"/>
      <c r="K242" s="130">
        <v>1</v>
      </c>
      <c r="L242" s="130">
        <v>1</v>
      </c>
      <c r="M242" s="29">
        <f t="shared" si="20"/>
        <v>1</v>
      </c>
      <c r="N242" s="41">
        <v>3552990</v>
      </c>
      <c r="O242" s="28">
        <f t="shared" si="21"/>
        <v>3552990</v>
      </c>
      <c r="P242" s="42"/>
      <c r="Q242" s="30" t="s">
        <v>1075</v>
      </c>
      <c r="R242" s="26" t="s">
        <v>43</v>
      </c>
      <c r="S242" s="42" t="s">
        <v>44</v>
      </c>
      <c r="T242" s="44" t="s">
        <v>45</v>
      </c>
      <c r="U242" s="26" t="s">
        <v>46</v>
      </c>
      <c r="V242" s="26" t="s">
        <v>47</v>
      </c>
      <c r="W242" s="25" t="s">
        <v>320</v>
      </c>
      <c r="X242" s="76" t="str">
        <f t="shared" si="18"/>
        <v>IB2400465997; QĐTT số: 743/QĐ-BVQY103; 28/02/2025; Bệnh viện Quân y 103; 365 ngày</v>
      </c>
      <c r="Y242" s="43"/>
      <c r="Z242" s="25" t="s">
        <v>957</v>
      </c>
      <c r="AA242" s="87" t="s">
        <v>272</v>
      </c>
      <c r="AB242" s="26" t="s">
        <v>320</v>
      </c>
      <c r="AC242" s="135">
        <v>3552990</v>
      </c>
      <c r="AD242" s="136">
        <f t="shared" si="22"/>
        <v>0</v>
      </c>
      <c r="AE242" s="137">
        <f t="shared" si="23"/>
        <v>0</v>
      </c>
      <c r="AF242" s="7"/>
      <c r="AG242" s="7"/>
      <c r="AH242" s="138"/>
      <c r="AI242" s="7"/>
      <c r="AJ242" s="7"/>
      <c r="AK242" s="7">
        <f>VLOOKUP(D242,'[1]Tổng hợp SH'!$D$7:$M$361,10,0)</f>
        <v>1</v>
      </c>
      <c r="AL242" s="7">
        <v>238</v>
      </c>
    </row>
    <row r="243" spans="1:38" ht="90" x14ac:dyDescent="0.25">
      <c r="A243" s="22" t="s">
        <v>37</v>
      </c>
      <c r="B243" s="22">
        <f t="shared" si="19"/>
        <v>239</v>
      </c>
      <c r="C243" s="23">
        <v>237</v>
      </c>
      <c r="D243" s="24" t="s">
        <v>1077</v>
      </c>
      <c r="E243" s="25" t="s">
        <v>1078</v>
      </c>
      <c r="F243" s="24" t="s">
        <v>1079</v>
      </c>
      <c r="G243" s="42"/>
      <c r="H243" s="27" t="s">
        <v>955</v>
      </c>
      <c r="I243" s="128">
        <v>0</v>
      </c>
      <c r="J243" s="41"/>
      <c r="K243" s="130">
        <v>1</v>
      </c>
      <c r="L243" s="130">
        <v>5</v>
      </c>
      <c r="M243" s="29">
        <f t="shared" si="20"/>
        <v>5</v>
      </c>
      <c r="N243" s="41">
        <v>18760000</v>
      </c>
      <c r="O243" s="28">
        <f t="shared" si="21"/>
        <v>93800000</v>
      </c>
      <c r="P243" s="42"/>
      <c r="Q243" s="30" t="s">
        <v>1078</v>
      </c>
      <c r="R243" s="26" t="s">
        <v>43</v>
      </c>
      <c r="S243" s="42" t="s">
        <v>44</v>
      </c>
      <c r="T243" s="44" t="s">
        <v>45</v>
      </c>
      <c r="U243" s="26" t="s">
        <v>46</v>
      </c>
      <c r="V243" s="26" t="s">
        <v>47</v>
      </c>
      <c r="W243" s="25" t="s">
        <v>320</v>
      </c>
      <c r="X243" s="76" t="str">
        <f t="shared" si="18"/>
        <v>IB2400465997; QĐTT số: 743/QĐ-BVQY103; 28/02/2025; Bệnh viện Quân y 103; 365 ngày</v>
      </c>
      <c r="Y243" s="43"/>
      <c r="Z243" s="25" t="s">
        <v>957</v>
      </c>
      <c r="AA243" s="87" t="s">
        <v>272</v>
      </c>
      <c r="AB243" s="26" t="s">
        <v>320</v>
      </c>
      <c r="AC243" s="135">
        <v>18760000</v>
      </c>
      <c r="AD243" s="136">
        <f t="shared" si="22"/>
        <v>0</v>
      </c>
      <c r="AE243" s="137">
        <f t="shared" si="23"/>
        <v>0</v>
      </c>
      <c r="AF243" s="7"/>
      <c r="AG243" s="7"/>
      <c r="AH243" s="138"/>
      <c r="AI243" s="7"/>
      <c r="AJ243" s="7"/>
      <c r="AK243" s="7">
        <f>VLOOKUP(D243,'[1]Tổng hợp SH'!$D$7:$M$361,10,0)</f>
        <v>5</v>
      </c>
      <c r="AL243" s="7">
        <v>239</v>
      </c>
    </row>
    <row r="244" spans="1:38" ht="101.25" x14ac:dyDescent="0.25">
      <c r="A244" s="22" t="s">
        <v>37</v>
      </c>
      <c r="B244" s="22">
        <f t="shared" si="19"/>
        <v>240</v>
      </c>
      <c r="C244" s="23">
        <v>238</v>
      </c>
      <c r="D244" s="24" t="s">
        <v>1080</v>
      </c>
      <c r="E244" s="25" t="s">
        <v>1081</v>
      </c>
      <c r="F244" s="24" t="s">
        <v>1082</v>
      </c>
      <c r="G244" s="42" t="s">
        <v>1083</v>
      </c>
      <c r="H244" s="27" t="s">
        <v>955</v>
      </c>
      <c r="I244" s="128">
        <v>0</v>
      </c>
      <c r="J244" s="41"/>
      <c r="K244" s="130">
        <v>4</v>
      </c>
      <c r="L244" s="130">
        <v>8</v>
      </c>
      <c r="M244" s="29">
        <f t="shared" si="20"/>
        <v>8</v>
      </c>
      <c r="N244" s="41">
        <v>17000000</v>
      </c>
      <c r="O244" s="28">
        <f t="shared" si="21"/>
        <v>136000000</v>
      </c>
      <c r="P244" s="42" t="s">
        <v>1080</v>
      </c>
      <c r="Q244" s="30" t="s">
        <v>1081</v>
      </c>
      <c r="R244" s="26" t="s">
        <v>43</v>
      </c>
      <c r="S244" s="42" t="s">
        <v>44</v>
      </c>
      <c r="T244" s="44" t="s">
        <v>45</v>
      </c>
      <c r="U244" s="26" t="s">
        <v>46</v>
      </c>
      <c r="V244" s="26" t="s">
        <v>47</v>
      </c>
      <c r="W244" s="25" t="s">
        <v>320</v>
      </c>
      <c r="X244" s="76" t="str">
        <f t="shared" si="18"/>
        <v>IB2400465997; QĐTT số: 743/QĐ-BVQY103; 28/02/2025; Bệnh viện Quân y 103; 365 ngày</v>
      </c>
      <c r="Y244" s="43"/>
      <c r="Z244" s="25" t="s">
        <v>957</v>
      </c>
      <c r="AA244" s="87" t="s">
        <v>272</v>
      </c>
      <c r="AB244" s="26" t="s">
        <v>320</v>
      </c>
      <c r="AC244" s="135">
        <v>17000000</v>
      </c>
      <c r="AD244" s="136">
        <f t="shared" si="22"/>
        <v>0</v>
      </c>
      <c r="AE244" s="137">
        <f t="shared" si="23"/>
        <v>0</v>
      </c>
      <c r="AF244" s="7"/>
      <c r="AG244" s="7"/>
      <c r="AH244" s="138"/>
      <c r="AI244" s="7"/>
      <c r="AJ244" s="7"/>
      <c r="AK244" s="7">
        <f>VLOOKUP(D244,'[1]Tổng hợp SH'!$D$7:$M$361,10,0)</f>
        <v>8</v>
      </c>
      <c r="AL244" s="7">
        <v>240</v>
      </c>
    </row>
    <row r="245" spans="1:38" ht="45" x14ac:dyDescent="0.25">
      <c r="A245" s="22" t="s">
        <v>37</v>
      </c>
      <c r="B245" s="22">
        <f t="shared" si="19"/>
        <v>241</v>
      </c>
      <c r="C245" s="23">
        <v>239</v>
      </c>
      <c r="D245" s="24" t="s">
        <v>1084</v>
      </c>
      <c r="E245" s="25" t="s">
        <v>1085</v>
      </c>
      <c r="F245" s="24" t="s">
        <v>1086</v>
      </c>
      <c r="G245" s="42"/>
      <c r="H245" s="27" t="s">
        <v>955</v>
      </c>
      <c r="I245" s="128">
        <v>0</v>
      </c>
      <c r="J245" s="41"/>
      <c r="K245" s="130">
        <v>1</v>
      </c>
      <c r="L245" s="130">
        <v>4</v>
      </c>
      <c r="M245" s="29">
        <f t="shared" si="20"/>
        <v>4</v>
      </c>
      <c r="N245" s="41">
        <v>5187474</v>
      </c>
      <c r="O245" s="28">
        <f t="shared" si="21"/>
        <v>20749896</v>
      </c>
      <c r="P245" s="42"/>
      <c r="Q245" s="30" t="s">
        <v>1085</v>
      </c>
      <c r="R245" s="26" t="s">
        <v>43</v>
      </c>
      <c r="S245" s="42" t="s">
        <v>44</v>
      </c>
      <c r="T245" s="44" t="s">
        <v>45</v>
      </c>
      <c r="U245" s="26" t="s">
        <v>46</v>
      </c>
      <c r="V245" s="26" t="s">
        <v>47</v>
      </c>
      <c r="W245" s="25" t="s">
        <v>320</v>
      </c>
      <c r="X245" s="76" t="str">
        <f t="shared" si="18"/>
        <v>IB2400465997; QĐTT số: 743/QĐ-BVQY103; 28/02/2025; Bệnh viện Quân y 103; 365 ngày</v>
      </c>
      <c r="Y245" s="43"/>
      <c r="Z245" s="25" t="s">
        <v>957</v>
      </c>
      <c r="AA245" s="87" t="s">
        <v>272</v>
      </c>
      <c r="AB245" s="26" t="s">
        <v>320</v>
      </c>
      <c r="AC245" s="135">
        <v>5187474</v>
      </c>
      <c r="AD245" s="136">
        <f t="shared" si="22"/>
        <v>0</v>
      </c>
      <c r="AE245" s="137">
        <f t="shared" si="23"/>
        <v>0</v>
      </c>
      <c r="AF245" s="7"/>
      <c r="AG245" s="7"/>
      <c r="AH245" s="138"/>
      <c r="AI245" s="7"/>
      <c r="AJ245" s="7"/>
      <c r="AK245" s="7">
        <f>VLOOKUP(D245,'[1]Tổng hợp SH'!$D$7:$M$361,10,0)</f>
        <v>4</v>
      </c>
      <c r="AL245" s="7">
        <v>241</v>
      </c>
    </row>
    <row r="246" spans="1:38" ht="67.5" x14ac:dyDescent="0.25">
      <c r="A246" s="22" t="s">
        <v>37</v>
      </c>
      <c r="B246" s="22">
        <f t="shared" si="19"/>
        <v>242</v>
      </c>
      <c r="C246" s="23">
        <v>240</v>
      </c>
      <c r="D246" s="24" t="s">
        <v>1087</v>
      </c>
      <c r="E246" s="25" t="s">
        <v>1088</v>
      </c>
      <c r="F246" s="24" t="s">
        <v>1089</v>
      </c>
      <c r="G246" s="42" t="s">
        <v>1090</v>
      </c>
      <c r="H246" s="27" t="s">
        <v>955</v>
      </c>
      <c r="I246" s="128">
        <v>0</v>
      </c>
      <c r="J246" s="41"/>
      <c r="K246" s="130">
        <v>1</v>
      </c>
      <c r="L246" s="130">
        <v>5</v>
      </c>
      <c r="M246" s="29">
        <f t="shared" si="20"/>
        <v>5</v>
      </c>
      <c r="N246" s="41">
        <v>8107000</v>
      </c>
      <c r="O246" s="28">
        <f t="shared" si="21"/>
        <v>40535000</v>
      </c>
      <c r="P246" s="42"/>
      <c r="Q246" s="30" t="s">
        <v>1088</v>
      </c>
      <c r="R246" s="26" t="s">
        <v>43</v>
      </c>
      <c r="S246" s="42" t="s">
        <v>44</v>
      </c>
      <c r="T246" s="44" t="s">
        <v>45</v>
      </c>
      <c r="U246" s="26" t="s">
        <v>46</v>
      </c>
      <c r="V246" s="26" t="s">
        <v>47</v>
      </c>
      <c r="W246" s="49" t="s">
        <v>320</v>
      </c>
      <c r="X246" s="76" t="str">
        <f t="shared" si="18"/>
        <v>IB2400465997; QĐTT số: 743/QĐ-BVQY103; 28/02/2025; Bệnh viện Quân y 103; 365 ngày</v>
      </c>
      <c r="Y246" s="43"/>
      <c r="Z246" s="25" t="s">
        <v>957</v>
      </c>
      <c r="AA246" s="87" t="s">
        <v>272</v>
      </c>
      <c r="AB246" s="26" t="s">
        <v>320</v>
      </c>
      <c r="AC246" s="135">
        <v>8107000</v>
      </c>
      <c r="AD246" s="136">
        <f t="shared" si="22"/>
        <v>0</v>
      </c>
      <c r="AE246" s="137">
        <f t="shared" si="23"/>
        <v>0</v>
      </c>
      <c r="AF246" s="7"/>
      <c r="AG246" s="7"/>
      <c r="AH246" s="138"/>
      <c r="AI246" s="7"/>
      <c r="AJ246" s="7"/>
      <c r="AK246" s="7">
        <f>VLOOKUP(D246,'[1]Tổng hợp SH'!$D$7:$M$361,10,0)</f>
        <v>5</v>
      </c>
      <c r="AL246" s="7">
        <v>242</v>
      </c>
    </row>
    <row r="247" spans="1:38" ht="33.75" x14ac:dyDescent="0.25">
      <c r="A247" s="22" t="s">
        <v>37</v>
      </c>
      <c r="B247" s="22">
        <f t="shared" si="19"/>
        <v>243</v>
      </c>
      <c r="C247" s="23">
        <v>241</v>
      </c>
      <c r="D247" s="24" t="s">
        <v>1091</v>
      </c>
      <c r="E247" s="25" t="s">
        <v>1092</v>
      </c>
      <c r="F247" s="24" t="s">
        <v>1093</v>
      </c>
      <c r="G247" s="42"/>
      <c r="H247" s="27" t="s">
        <v>955</v>
      </c>
      <c r="I247" s="128">
        <v>0</v>
      </c>
      <c r="J247" s="41"/>
      <c r="K247" s="130">
        <v>1</v>
      </c>
      <c r="L247" s="130">
        <v>7</v>
      </c>
      <c r="M247" s="29">
        <f t="shared" si="20"/>
        <v>7</v>
      </c>
      <c r="N247" s="41">
        <v>4793000</v>
      </c>
      <c r="O247" s="28">
        <f t="shared" si="21"/>
        <v>33551000</v>
      </c>
      <c r="P247" s="42"/>
      <c r="Q247" s="30" t="s">
        <v>1092</v>
      </c>
      <c r="R247" s="26" t="s">
        <v>43</v>
      </c>
      <c r="S247" s="42" t="s">
        <v>44</v>
      </c>
      <c r="T247" s="44" t="s">
        <v>45</v>
      </c>
      <c r="U247" s="26" t="s">
        <v>46</v>
      </c>
      <c r="V247" s="26" t="s">
        <v>47</v>
      </c>
      <c r="W247" s="25" t="s">
        <v>320</v>
      </c>
      <c r="X247" s="76" t="str">
        <f t="shared" si="18"/>
        <v>IB2400465997; QĐTT số: 743/QĐ-BVQY103; 28/02/2025; Bệnh viện Quân y 103; 365 ngày</v>
      </c>
      <c r="Y247" s="43"/>
      <c r="Z247" s="25" t="s">
        <v>957</v>
      </c>
      <c r="AA247" s="87" t="s">
        <v>272</v>
      </c>
      <c r="AB247" s="26" t="s">
        <v>320</v>
      </c>
      <c r="AC247" s="135">
        <v>4793000</v>
      </c>
      <c r="AD247" s="136">
        <f t="shared" si="22"/>
        <v>0</v>
      </c>
      <c r="AE247" s="137">
        <f t="shared" si="23"/>
        <v>0</v>
      </c>
      <c r="AF247" s="7"/>
      <c r="AG247" s="7"/>
      <c r="AH247" s="138"/>
      <c r="AI247" s="7"/>
      <c r="AJ247" s="7"/>
      <c r="AK247" s="7">
        <f>VLOOKUP(D247,'[1]Tổng hợp SH'!$D$7:$M$361,10,0)</f>
        <v>7</v>
      </c>
      <c r="AL247" s="7">
        <v>243</v>
      </c>
    </row>
    <row r="248" spans="1:38" ht="36" customHeight="1" x14ac:dyDescent="0.25">
      <c r="A248" s="22" t="s">
        <v>37</v>
      </c>
      <c r="B248" s="22">
        <f t="shared" si="19"/>
        <v>244</v>
      </c>
      <c r="C248" s="23">
        <v>242</v>
      </c>
      <c r="D248" s="24" t="s">
        <v>1094</v>
      </c>
      <c r="E248" s="25" t="s">
        <v>1095</v>
      </c>
      <c r="F248" s="24" t="s">
        <v>1096</v>
      </c>
      <c r="G248" s="42"/>
      <c r="H248" s="27" t="s">
        <v>955</v>
      </c>
      <c r="I248" s="128">
        <v>0</v>
      </c>
      <c r="J248" s="41"/>
      <c r="K248" s="130">
        <v>1</v>
      </c>
      <c r="L248" s="130">
        <v>1</v>
      </c>
      <c r="M248" s="29">
        <f t="shared" si="20"/>
        <v>1</v>
      </c>
      <c r="N248" s="41">
        <v>2460000</v>
      </c>
      <c r="O248" s="28">
        <f t="shared" si="21"/>
        <v>2460000</v>
      </c>
      <c r="P248" s="42"/>
      <c r="Q248" s="30" t="s">
        <v>1095</v>
      </c>
      <c r="R248" s="26" t="s">
        <v>43</v>
      </c>
      <c r="S248" s="42" t="s">
        <v>44</v>
      </c>
      <c r="T248" s="44" t="s">
        <v>45</v>
      </c>
      <c r="U248" s="26" t="s">
        <v>46</v>
      </c>
      <c r="V248" s="26" t="s">
        <v>47</v>
      </c>
      <c r="W248" s="25" t="s">
        <v>320</v>
      </c>
      <c r="X248" s="76" t="str">
        <f t="shared" si="18"/>
        <v>IB2400465997; QĐTT số: 743/QĐ-BVQY103; 28/02/2025; Bệnh viện Quân y 103; 365 ngày</v>
      </c>
      <c r="Y248" s="43"/>
      <c r="Z248" s="25" t="s">
        <v>957</v>
      </c>
      <c r="AA248" s="87" t="s">
        <v>272</v>
      </c>
      <c r="AB248" s="26" t="s">
        <v>320</v>
      </c>
      <c r="AC248" s="135">
        <v>2460000</v>
      </c>
      <c r="AD248" s="136">
        <f t="shared" si="22"/>
        <v>0</v>
      </c>
      <c r="AE248" s="137">
        <f t="shared" si="23"/>
        <v>0</v>
      </c>
      <c r="AF248" s="7"/>
      <c r="AG248" s="7"/>
      <c r="AH248" s="138"/>
      <c r="AI248" s="7"/>
      <c r="AJ248" s="7"/>
      <c r="AK248" s="7">
        <f>VLOOKUP(D248,'[1]Tổng hợp SH'!$D$7:$M$361,10,0)</f>
        <v>1</v>
      </c>
      <c r="AL248" s="7">
        <v>244</v>
      </c>
    </row>
    <row r="249" spans="1:38" ht="47.25" customHeight="1" x14ac:dyDescent="0.25">
      <c r="A249" s="22" t="s">
        <v>37</v>
      </c>
      <c r="B249" s="22">
        <f t="shared" si="19"/>
        <v>245</v>
      </c>
      <c r="C249" s="23">
        <v>243</v>
      </c>
      <c r="D249" s="24" t="s">
        <v>1097</v>
      </c>
      <c r="E249" s="25" t="s">
        <v>1098</v>
      </c>
      <c r="F249" s="24" t="s">
        <v>1099</v>
      </c>
      <c r="G249" s="42" t="s">
        <v>1100</v>
      </c>
      <c r="H249" s="27" t="s">
        <v>955</v>
      </c>
      <c r="I249" s="128">
        <v>0</v>
      </c>
      <c r="J249" s="41"/>
      <c r="K249" s="130">
        <v>1</v>
      </c>
      <c r="L249" s="130">
        <v>1</v>
      </c>
      <c r="M249" s="29">
        <f t="shared" si="20"/>
        <v>1</v>
      </c>
      <c r="N249" s="41">
        <v>4043000</v>
      </c>
      <c r="O249" s="28">
        <f t="shared" si="21"/>
        <v>4043000</v>
      </c>
      <c r="P249" s="42"/>
      <c r="Q249" s="30" t="s">
        <v>1098</v>
      </c>
      <c r="R249" s="26" t="s">
        <v>43</v>
      </c>
      <c r="S249" s="42" t="s">
        <v>44</v>
      </c>
      <c r="T249" s="44" t="s">
        <v>45</v>
      </c>
      <c r="U249" s="26" t="s">
        <v>46</v>
      </c>
      <c r="V249" s="26" t="s">
        <v>47</v>
      </c>
      <c r="W249" s="49" t="s">
        <v>320</v>
      </c>
      <c r="X249" s="76" t="str">
        <f t="shared" si="18"/>
        <v>IB2400465997; QĐTT số: 743/QĐ-BVQY103; 28/02/2025; Bệnh viện Quân y 103; 365 ngày</v>
      </c>
      <c r="Y249" s="43"/>
      <c r="Z249" s="25" t="s">
        <v>957</v>
      </c>
      <c r="AA249" s="87" t="s">
        <v>272</v>
      </c>
      <c r="AB249" s="26" t="s">
        <v>320</v>
      </c>
      <c r="AC249" s="135">
        <v>4043000</v>
      </c>
      <c r="AD249" s="136">
        <f t="shared" si="22"/>
        <v>0</v>
      </c>
      <c r="AE249" s="137">
        <f t="shared" si="23"/>
        <v>0</v>
      </c>
      <c r="AF249" s="7"/>
      <c r="AG249" s="7"/>
      <c r="AH249" s="138"/>
      <c r="AI249" s="7"/>
      <c r="AJ249" s="7"/>
      <c r="AK249" s="7">
        <f>VLOOKUP(D249,'[1]Tổng hợp SH'!$D$7:$M$361,10,0)</f>
        <v>1</v>
      </c>
      <c r="AL249" s="7">
        <v>245</v>
      </c>
    </row>
    <row r="250" spans="1:38" ht="45" x14ac:dyDescent="0.25">
      <c r="A250" s="22" t="s">
        <v>37</v>
      </c>
      <c r="B250" s="22">
        <f t="shared" si="19"/>
        <v>246</v>
      </c>
      <c r="C250" s="23">
        <v>244</v>
      </c>
      <c r="D250" s="24" t="s">
        <v>1101</v>
      </c>
      <c r="E250" s="25" t="s">
        <v>1102</v>
      </c>
      <c r="F250" s="24" t="s">
        <v>1103</v>
      </c>
      <c r="G250" s="42" t="s">
        <v>1104</v>
      </c>
      <c r="H250" s="27" t="s">
        <v>955</v>
      </c>
      <c r="I250" s="128">
        <v>0</v>
      </c>
      <c r="J250" s="41"/>
      <c r="K250" s="130">
        <v>1</v>
      </c>
      <c r="L250" s="130">
        <v>1</v>
      </c>
      <c r="M250" s="29">
        <f t="shared" si="20"/>
        <v>1</v>
      </c>
      <c r="N250" s="41">
        <v>2366000</v>
      </c>
      <c r="O250" s="28">
        <f t="shared" si="21"/>
        <v>2366000</v>
      </c>
      <c r="P250" s="42"/>
      <c r="Q250" s="30" t="s">
        <v>1102</v>
      </c>
      <c r="R250" s="26" t="s">
        <v>43</v>
      </c>
      <c r="S250" s="42" t="s">
        <v>44</v>
      </c>
      <c r="T250" s="44" t="s">
        <v>45</v>
      </c>
      <c r="U250" s="26" t="s">
        <v>46</v>
      </c>
      <c r="V250" s="26" t="s">
        <v>47</v>
      </c>
      <c r="W250" s="49" t="s">
        <v>320</v>
      </c>
      <c r="X250" s="76" t="str">
        <f t="shared" si="18"/>
        <v>IB2400465997; QĐTT số: 743/QĐ-BVQY103; 28/02/2025; Bệnh viện Quân y 103; 365 ngày</v>
      </c>
      <c r="Y250" s="43"/>
      <c r="Z250" s="25" t="s">
        <v>957</v>
      </c>
      <c r="AA250" s="87" t="s">
        <v>272</v>
      </c>
      <c r="AB250" s="26" t="s">
        <v>320</v>
      </c>
      <c r="AC250" s="135">
        <v>2366000</v>
      </c>
      <c r="AD250" s="136">
        <f t="shared" si="22"/>
        <v>0</v>
      </c>
      <c r="AE250" s="137">
        <f t="shared" si="23"/>
        <v>0</v>
      </c>
      <c r="AF250" s="7"/>
      <c r="AG250" s="7"/>
      <c r="AH250" s="138"/>
      <c r="AI250" s="7"/>
      <c r="AJ250" s="7"/>
      <c r="AK250" s="7">
        <f>VLOOKUP(D250,'[1]Tổng hợp SH'!$D$7:$M$361,10,0)</f>
        <v>1</v>
      </c>
      <c r="AL250" s="7">
        <v>246</v>
      </c>
    </row>
    <row r="251" spans="1:38" ht="71.25" customHeight="1" x14ac:dyDescent="0.25">
      <c r="A251" s="22" t="s">
        <v>37</v>
      </c>
      <c r="B251" s="22">
        <f t="shared" si="19"/>
        <v>247</v>
      </c>
      <c r="C251" s="23">
        <v>245</v>
      </c>
      <c r="D251" s="24" t="s">
        <v>1105</v>
      </c>
      <c r="E251" s="25" t="s">
        <v>1106</v>
      </c>
      <c r="F251" s="24" t="s">
        <v>1107</v>
      </c>
      <c r="G251" s="42" t="s">
        <v>1108</v>
      </c>
      <c r="H251" s="27" t="s">
        <v>955</v>
      </c>
      <c r="I251" s="128">
        <v>0</v>
      </c>
      <c r="J251" s="41"/>
      <c r="K251" s="130">
        <v>7</v>
      </c>
      <c r="L251" s="130">
        <v>3</v>
      </c>
      <c r="M251" s="29">
        <f t="shared" si="20"/>
        <v>3</v>
      </c>
      <c r="N251" s="41">
        <v>6319000</v>
      </c>
      <c r="O251" s="28">
        <f t="shared" si="21"/>
        <v>18957000</v>
      </c>
      <c r="P251" s="42"/>
      <c r="Q251" s="30" t="s">
        <v>1106</v>
      </c>
      <c r="R251" s="26" t="s">
        <v>43</v>
      </c>
      <c r="S251" s="42" t="s">
        <v>44</v>
      </c>
      <c r="T251" s="44" t="s">
        <v>45</v>
      </c>
      <c r="U251" s="26" t="s">
        <v>46</v>
      </c>
      <c r="V251" s="26" t="s">
        <v>47</v>
      </c>
      <c r="W251" s="49" t="s">
        <v>320</v>
      </c>
      <c r="X251" s="76" t="str">
        <f t="shared" si="18"/>
        <v>IB2400465997; QĐTT số: 743/QĐ-BVQY103; 28/02/2025; Bệnh viện Quân y 103; 365 ngày</v>
      </c>
      <c r="Y251" s="43"/>
      <c r="Z251" s="25" t="s">
        <v>957</v>
      </c>
      <c r="AA251" s="87" t="s">
        <v>272</v>
      </c>
      <c r="AB251" s="26" t="s">
        <v>320</v>
      </c>
      <c r="AC251" s="135">
        <v>6319000</v>
      </c>
      <c r="AD251" s="136">
        <f t="shared" si="22"/>
        <v>0</v>
      </c>
      <c r="AE251" s="137">
        <f t="shared" si="23"/>
        <v>0</v>
      </c>
      <c r="AF251" s="7"/>
      <c r="AG251" s="7"/>
      <c r="AH251" s="138"/>
      <c r="AI251" s="7"/>
      <c r="AJ251" s="7"/>
      <c r="AK251" s="7">
        <f>VLOOKUP(D251,'[1]Tổng hợp SH'!$D$7:$M$361,10,0)</f>
        <v>3</v>
      </c>
      <c r="AL251" s="7">
        <v>247</v>
      </c>
    </row>
    <row r="252" spans="1:38" ht="56.25" x14ac:dyDescent="0.25">
      <c r="A252" s="22" t="s">
        <v>37</v>
      </c>
      <c r="B252" s="22">
        <f t="shared" si="19"/>
        <v>248</v>
      </c>
      <c r="C252" s="23">
        <v>246</v>
      </c>
      <c r="D252" s="24" t="s">
        <v>1109</v>
      </c>
      <c r="E252" s="25" t="s">
        <v>1110</v>
      </c>
      <c r="F252" s="24" t="s">
        <v>1111</v>
      </c>
      <c r="G252" s="42" t="s">
        <v>1112</v>
      </c>
      <c r="H252" s="27" t="s">
        <v>955</v>
      </c>
      <c r="I252" s="128">
        <v>0</v>
      </c>
      <c r="J252" s="41"/>
      <c r="K252" s="130">
        <v>1</v>
      </c>
      <c r="L252" s="130">
        <v>1</v>
      </c>
      <c r="M252" s="29">
        <f t="shared" si="20"/>
        <v>1</v>
      </c>
      <c r="N252" s="41">
        <v>2715345</v>
      </c>
      <c r="O252" s="28">
        <f t="shared" si="21"/>
        <v>2715345</v>
      </c>
      <c r="P252" s="42"/>
      <c r="Q252" s="30" t="s">
        <v>1110</v>
      </c>
      <c r="R252" s="26" t="s">
        <v>43</v>
      </c>
      <c r="S252" s="42" t="s">
        <v>44</v>
      </c>
      <c r="T252" s="44" t="s">
        <v>45</v>
      </c>
      <c r="U252" s="26" t="s">
        <v>46</v>
      </c>
      <c r="V252" s="26" t="s">
        <v>47</v>
      </c>
      <c r="W252" s="49" t="s">
        <v>320</v>
      </c>
      <c r="X252" s="76" t="str">
        <f t="shared" si="18"/>
        <v>IB2400465997; QĐTT số: 743/QĐ-BVQY103; 28/02/2025; Bệnh viện Quân y 103; 365 ngày</v>
      </c>
      <c r="Y252" s="43"/>
      <c r="Z252" s="25" t="s">
        <v>957</v>
      </c>
      <c r="AA252" s="87" t="s">
        <v>272</v>
      </c>
      <c r="AB252" s="26" t="s">
        <v>320</v>
      </c>
      <c r="AC252" s="135">
        <v>2715345</v>
      </c>
      <c r="AD252" s="136">
        <f t="shared" si="22"/>
        <v>0</v>
      </c>
      <c r="AE252" s="137">
        <f t="shared" si="23"/>
        <v>0</v>
      </c>
      <c r="AF252" s="7"/>
      <c r="AG252" s="7"/>
      <c r="AH252" s="138"/>
      <c r="AI252" s="7"/>
      <c r="AJ252" s="7"/>
      <c r="AK252" s="7">
        <f>VLOOKUP(D252,'[1]Tổng hợp SH'!$D$7:$M$361,10,0)</f>
        <v>1</v>
      </c>
      <c r="AL252" s="7">
        <v>248</v>
      </c>
    </row>
    <row r="253" spans="1:38" ht="33.75" x14ac:dyDescent="0.25">
      <c r="A253" s="22" t="s">
        <v>37</v>
      </c>
      <c r="B253" s="22">
        <f t="shared" si="19"/>
        <v>249</v>
      </c>
      <c r="C253" s="23">
        <v>247</v>
      </c>
      <c r="D253" s="24" t="s">
        <v>1113</v>
      </c>
      <c r="E253" s="25" t="s">
        <v>1114</v>
      </c>
      <c r="F253" s="24" t="s">
        <v>1115</v>
      </c>
      <c r="G253" s="42" t="s">
        <v>1108</v>
      </c>
      <c r="H253" s="27" t="s">
        <v>955</v>
      </c>
      <c r="I253" s="128">
        <v>0</v>
      </c>
      <c r="J253" s="41"/>
      <c r="K253" s="130">
        <v>1</v>
      </c>
      <c r="L253" s="130">
        <v>1</v>
      </c>
      <c r="M253" s="29">
        <f t="shared" si="20"/>
        <v>1</v>
      </c>
      <c r="N253" s="41">
        <v>2355070</v>
      </c>
      <c r="O253" s="28">
        <f t="shared" si="21"/>
        <v>2355070</v>
      </c>
      <c r="P253" s="42"/>
      <c r="Q253" s="30" t="s">
        <v>1114</v>
      </c>
      <c r="R253" s="26" t="s">
        <v>43</v>
      </c>
      <c r="S253" s="42" t="s">
        <v>44</v>
      </c>
      <c r="T253" s="44" t="s">
        <v>45</v>
      </c>
      <c r="U253" s="26" t="s">
        <v>46</v>
      </c>
      <c r="V253" s="26" t="s">
        <v>47</v>
      </c>
      <c r="W253" s="49" t="s">
        <v>320</v>
      </c>
      <c r="X253" s="76" t="str">
        <f t="shared" si="18"/>
        <v>IB2400465997; QĐTT số: 743/QĐ-BVQY103; 28/02/2025; Bệnh viện Quân y 103; 365 ngày</v>
      </c>
      <c r="Y253" s="43"/>
      <c r="Z253" s="25" t="s">
        <v>957</v>
      </c>
      <c r="AA253" s="87" t="s">
        <v>272</v>
      </c>
      <c r="AB253" s="26" t="s">
        <v>320</v>
      </c>
      <c r="AC253" s="135">
        <v>2355070</v>
      </c>
      <c r="AD253" s="136">
        <f t="shared" si="22"/>
        <v>0</v>
      </c>
      <c r="AE253" s="137">
        <f t="shared" si="23"/>
        <v>0</v>
      </c>
      <c r="AF253" s="7"/>
      <c r="AG253" s="7"/>
      <c r="AH253" s="138"/>
      <c r="AI253" s="7"/>
      <c r="AJ253" s="7"/>
      <c r="AK253" s="7">
        <f>VLOOKUP(D253,'[1]Tổng hợp SH'!$D$7:$M$361,10,0)</f>
        <v>1</v>
      </c>
      <c r="AL253" s="7">
        <v>249</v>
      </c>
    </row>
    <row r="254" spans="1:38" ht="45" x14ac:dyDescent="0.25">
      <c r="A254" s="22" t="s">
        <v>37</v>
      </c>
      <c r="B254" s="22">
        <f t="shared" si="19"/>
        <v>250</v>
      </c>
      <c r="C254" s="23">
        <v>248</v>
      </c>
      <c r="D254" s="24" t="s">
        <v>1116</v>
      </c>
      <c r="E254" s="25" t="s">
        <v>1117</v>
      </c>
      <c r="F254" s="24" t="s">
        <v>1118</v>
      </c>
      <c r="G254" s="42"/>
      <c r="H254" s="27" t="s">
        <v>955</v>
      </c>
      <c r="I254" s="128">
        <v>0</v>
      </c>
      <c r="J254" s="41"/>
      <c r="K254" s="130">
        <v>1</v>
      </c>
      <c r="L254" s="130">
        <v>3</v>
      </c>
      <c r="M254" s="29">
        <f t="shared" si="20"/>
        <v>3</v>
      </c>
      <c r="N254" s="41">
        <v>3507628</v>
      </c>
      <c r="O254" s="28">
        <f t="shared" si="21"/>
        <v>10522884</v>
      </c>
      <c r="P254" s="42"/>
      <c r="Q254" s="30" t="s">
        <v>1117</v>
      </c>
      <c r="R254" s="26" t="s">
        <v>43</v>
      </c>
      <c r="S254" s="42" t="s">
        <v>44</v>
      </c>
      <c r="T254" s="44" t="s">
        <v>45</v>
      </c>
      <c r="U254" s="26" t="s">
        <v>46</v>
      </c>
      <c r="V254" s="26" t="s">
        <v>47</v>
      </c>
      <c r="W254" s="25" t="s">
        <v>320</v>
      </c>
      <c r="X254" s="76" t="str">
        <f t="shared" si="18"/>
        <v>IB2400465997; QĐTT số: 743/QĐ-BVQY103; 28/02/2025; Bệnh viện Quân y 103; 365 ngày</v>
      </c>
      <c r="Y254" s="43"/>
      <c r="Z254" s="25" t="s">
        <v>957</v>
      </c>
      <c r="AA254" s="87" t="s">
        <v>272</v>
      </c>
      <c r="AB254" s="26" t="s">
        <v>320</v>
      </c>
      <c r="AC254" s="135">
        <v>3507628</v>
      </c>
      <c r="AD254" s="136">
        <f t="shared" si="22"/>
        <v>0</v>
      </c>
      <c r="AE254" s="137">
        <f t="shared" si="23"/>
        <v>0</v>
      </c>
      <c r="AF254" s="7"/>
      <c r="AG254" s="7"/>
      <c r="AH254" s="138"/>
      <c r="AI254" s="7"/>
      <c r="AJ254" s="7"/>
      <c r="AK254" s="7">
        <f>VLOOKUP(D254,'[1]Tổng hợp SH'!$D$7:$M$361,10,0)</f>
        <v>3</v>
      </c>
      <c r="AL254" s="7">
        <v>250</v>
      </c>
    </row>
    <row r="255" spans="1:38" ht="45" x14ac:dyDescent="0.25">
      <c r="A255" s="22" t="s">
        <v>37</v>
      </c>
      <c r="B255" s="22">
        <f t="shared" si="19"/>
        <v>251</v>
      </c>
      <c r="C255" s="23">
        <v>249</v>
      </c>
      <c r="D255" s="24" t="s">
        <v>1119</v>
      </c>
      <c r="E255" s="25" t="s">
        <v>1120</v>
      </c>
      <c r="F255" s="24" t="s">
        <v>1118</v>
      </c>
      <c r="G255" s="42"/>
      <c r="H255" s="27" t="s">
        <v>955</v>
      </c>
      <c r="I255" s="128">
        <v>0</v>
      </c>
      <c r="J255" s="41"/>
      <c r="K255" s="130">
        <v>1</v>
      </c>
      <c r="L255" s="130">
        <v>3</v>
      </c>
      <c r="M255" s="29">
        <f t="shared" si="20"/>
        <v>3</v>
      </c>
      <c r="N255" s="41">
        <v>3507628</v>
      </c>
      <c r="O255" s="28">
        <f t="shared" si="21"/>
        <v>10522884</v>
      </c>
      <c r="P255" s="42"/>
      <c r="Q255" s="30" t="s">
        <v>1120</v>
      </c>
      <c r="R255" s="26" t="s">
        <v>43</v>
      </c>
      <c r="S255" s="42" t="s">
        <v>44</v>
      </c>
      <c r="T255" s="44" t="s">
        <v>45</v>
      </c>
      <c r="U255" s="26" t="s">
        <v>46</v>
      </c>
      <c r="V255" s="26" t="s">
        <v>47</v>
      </c>
      <c r="W255" s="25" t="s">
        <v>320</v>
      </c>
      <c r="X255" s="76" t="str">
        <f t="shared" si="18"/>
        <v>IB2400465997; QĐTT số: 743/QĐ-BVQY103; 28/02/2025; Bệnh viện Quân y 103; 365 ngày</v>
      </c>
      <c r="Y255" s="43"/>
      <c r="Z255" s="25" t="s">
        <v>957</v>
      </c>
      <c r="AA255" s="87" t="s">
        <v>272</v>
      </c>
      <c r="AB255" s="26" t="s">
        <v>320</v>
      </c>
      <c r="AC255" s="135">
        <v>3507628</v>
      </c>
      <c r="AD255" s="136">
        <f t="shared" si="22"/>
        <v>0</v>
      </c>
      <c r="AE255" s="137">
        <f t="shared" si="23"/>
        <v>0</v>
      </c>
      <c r="AF255" s="7"/>
      <c r="AG255" s="7"/>
      <c r="AH255" s="138"/>
      <c r="AI255" s="7"/>
      <c r="AJ255" s="7"/>
      <c r="AK255" s="7">
        <f>VLOOKUP(D255,'[1]Tổng hợp SH'!$D$7:$M$361,10,0)</f>
        <v>3</v>
      </c>
      <c r="AL255" s="7">
        <v>251</v>
      </c>
    </row>
    <row r="256" spans="1:38" ht="33.75" x14ac:dyDescent="0.25">
      <c r="A256" s="22" t="s">
        <v>37</v>
      </c>
      <c r="B256" s="22">
        <f t="shared" si="19"/>
        <v>252</v>
      </c>
      <c r="C256" s="23">
        <v>250</v>
      </c>
      <c r="D256" s="24" t="s">
        <v>1121</v>
      </c>
      <c r="E256" s="25" t="s">
        <v>1122</v>
      </c>
      <c r="F256" s="24" t="s">
        <v>1123</v>
      </c>
      <c r="G256" s="42"/>
      <c r="H256" s="27" t="s">
        <v>955</v>
      </c>
      <c r="I256" s="128">
        <v>0</v>
      </c>
      <c r="J256" s="41"/>
      <c r="K256" s="130">
        <v>1</v>
      </c>
      <c r="L256" s="130">
        <v>1</v>
      </c>
      <c r="M256" s="29">
        <f t="shared" si="20"/>
        <v>1</v>
      </c>
      <c r="N256" s="41">
        <v>14270400</v>
      </c>
      <c r="O256" s="28">
        <f t="shared" si="21"/>
        <v>14270400</v>
      </c>
      <c r="P256" s="42"/>
      <c r="Q256" s="30" t="s">
        <v>1122</v>
      </c>
      <c r="R256" s="26" t="s">
        <v>43</v>
      </c>
      <c r="S256" s="42" t="s">
        <v>44</v>
      </c>
      <c r="T256" s="44" t="s">
        <v>45</v>
      </c>
      <c r="U256" s="26" t="s">
        <v>46</v>
      </c>
      <c r="V256" s="26" t="s">
        <v>47</v>
      </c>
      <c r="W256" s="25" t="s">
        <v>320</v>
      </c>
      <c r="X256" s="76" t="str">
        <f t="shared" si="18"/>
        <v>IB2400465997; QĐTT số: 743/QĐ-BVQY103; 28/02/2025; Bệnh viện Quân y 103; 365 ngày</v>
      </c>
      <c r="Y256" s="43"/>
      <c r="Z256" s="25" t="s">
        <v>957</v>
      </c>
      <c r="AA256" s="87" t="s">
        <v>272</v>
      </c>
      <c r="AB256" s="26" t="s">
        <v>320</v>
      </c>
      <c r="AC256" s="135">
        <v>14270400</v>
      </c>
      <c r="AD256" s="136">
        <f t="shared" si="22"/>
        <v>0</v>
      </c>
      <c r="AE256" s="137">
        <f t="shared" si="23"/>
        <v>0</v>
      </c>
      <c r="AF256" s="7"/>
      <c r="AG256" s="7"/>
      <c r="AH256" s="138"/>
      <c r="AI256" s="7"/>
      <c r="AJ256" s="7"/>
      <c r="AK256" s="7">
        <f>VLOOKUP(D256,'[1]Tổng hợp SH'!$D$7:$M$361,10,0)</f>
        <v>1</v>
      </c>
      <c r="AL256" s="7">
        <v>252</v>
      </c>
    </row>
    <row r="257" spans="1:38" ht="101.25" x14ac:dyDescent="0.25">
      <c r="A257" s="22" t="s">
        <v>37</v>
      </c>
      <c r="B257" s="22">
        <f t="shared" si="19"/>
        <v>253</v>
      </c>
      <c r="C257" s="23">
        <v>251</v>
      </c>
      <c r="D257" s="24" t="s">
        <v>1124</v>
      </c>
      <c r="E257" s="25" t="s">
        <v>1125</v>
      </c>
      <c r="F257" s="24" t="s">
        <v>1126</v>
      </c>
      <c r="G257" s="42"/>
      <c r="H257" s="27" t="s">
        <v>955</v>
      </c>
      <c r="I257" s="128">
        <v>0</v>
      </c>
      <c r="J257" s="41"/>
      <c r="K257" s="130">
        <v>1</v>
      </c>
      <c r="L257" s="130">
        <v>1</v>
      </c>
      <c r="M257" s="29">
        <f t="shared" si="20"/>
        <v>1</v>
      </c>
      <c r="N257" s="41">
        <v>2366000</v>
      </c>
      <c r="O257" s="28">
        <f t="shared" si="21"/>
        <v>2366000</v>
      </c>
      <c r="P257" s="42"/>
      <c r="Q257" s="30" t="s">
        <v>1125</v>
      </c>
      <c r="R257" s="26" t="s">
        <v>43</v>
      </c>
      <c r="S257" s="42" t="s">
        <v>44</v>
      </c>
      <c r="T257" s="44" t="s">
        <v>45</v>
      </c>
      <c r="U257" s="26" t="s">
        <v>46</v>
      </c>
      <c r="V257" s="26" t="s">
        <v>47</v>
      </c>
      <c r="W257" s="25" t="s">
        <v>320</v>
      </c>
      <c r="X257" s="76" t="str">
        <f t="shared" si="18"/>
        <v>IB2400465997; QĐTT số: 743/QĐ-BVQY103; 28/02/2025; Bệnh viện Quân y 103; 365 ngày</v>
      </c>
      <c r="Y257" s="43"/>
      <c r="Z257" s="25" t="s">
        <v>957</v>
      </c>
      <c r="AA257" s="87" t="s">
        <v>272</v>
      </c>
      <c r="AB257" s="26" t="s">
        <v>320</v>
      </c>
      <c r="AC257" s="135">
        <v>2366000</v>
      </c>
      <c r="AD257" s="136">
        <f t="shared" si="22"/>
        <v>0</v>
      </c>
      <c r="AE257" s="137">
        <f t="shared" si="23"/>
        <v>0</v>
      </c>
      <c r="AF257" s="7"/>
      <c r="AG257" s="7"/>
      <c r="AH257" s="138"/>
      <c r="AI257" s="7"/>
      <c r="AJ257" s="7"/>
      <c r="AK257" s="7">
        <f>VLOOKUP(D257,'[1]Tổng hợp SH'!$D$7:$M$361,10,0)</f>
        <v>1</v>
      </c>
      <c r="AL257" s="7">
        <v>253</v>
      </c>
    </row>
    <row r="258" spans="1:38" ht="33.75" x14ac:dyDescent="0.25">
      <c r="A258" s="22" t="s">
        <v>37</v>
      </c>
      <c r="B258" s="22">
        <f t="shared" si="19"/>
        <v>254</v>
      </c>
      <c r="C258" s="23">
        <v>252</v>
      </c>
      <c r="D258" s="24" t="s">
        <v>1127</v>
      </c>
      <c r="E258" s="25" t="s">
        <v>1128</v>
      </c>
      <c r="F258" s="24" t="s">
        <v>1129</v>
      </c>
      <c r="G258" s="42"/>
      <c r="H258" s="27" t="s">
        <v>955</v>
      </c>
      <c r="I258" s="128">
        <v>0</v>
      </c>
      <c r="J258" s="41"/>
      <c r="K258" s="128">
        <v>0</v>
      </c>
      <c r="L258" s="130">
        <v>1</v>
      </c>
      <c r="M258" s="29">
        <f t="shared" si="20"/>
        <v>1</v>
      </c>
      <c r="N258" s="41">
        <v>2645000</v>
      </c>
      <c r="O258" s="28">
        <f t="shared" si="21"/>
        <v>2645000</v>
      </c>
      <c r="P258" s="42"/>
      <c r="Q258" s="30" t="s">
        <v>1128</v>
      </c>
      <c r="R258" s="26" t="s">
        <v>43</v>
      </c>
      <c r="S258" s="42" t="s">
        <v>44</v>
      </c>
      <c r="T258" s="44" t="s">
        <v>45</v>
      </c>
      <c r="U258" s="26" t="s">
        <v>46</v>
      </c>
      <c r="V258" s="26" t="s">
        <v>47</v>
      </c>
      <c r="W258" s="25" t="s">
        <v>320</v>
      </c>
      <c r="X258" s="76" t="str">
        <f t="shared" si="18"/>
        <v>IB2400465997; QĐTT số: 743/QĐ-BVQY103; 28/02/2025; Bệnh viện Quân y 103; 365 ngày</v>
      </c>
      <c r="Y258" s="43"/>
      <c r="Z258" s="25" t="s">
        <v>957</v>
      </c>
      <c r="AA258" s="87" t="s">
        <v>272</v>
      </c>
      <c r="AB258" s="26" t="s">
        <v>320</v>
      </c>
      <c r="AC258" s="135">
        <v>2645000</v>
      </c>
      <c r="AD258" s="136">
        <f t="shared" si="22"/>
        <v>0</v>
      </c>
      <c r="AE258" s="137">
        <f t="shared" si="23"/>
        <v>0</v>
      </c>
      <c r="AF258" s="7"/>
      <c r="AG258" s="7"/>
      <c r="AH258" s="138"/>
      <c r="AI258" s="7"/>
      <c r="AJ258" s="7"/>
      <c r="AK258" s="7">
        <f>VLOOKUP(D258,'[1]Tổng hợp SH'!$D$7:$M$361,10,0)</f>
        <v>1</v>
      </c>
      <c r="AL258" s="7">
        <v>254</v>
      </c>
    </row>
    <row r="259" spans="1:38" ht="33.75" x14ac:dyDescent="0.25">
      <c r="A259" s="22" t="s">
        <v>37</v>
      </c>
      <c r="B259" s="22">
        <f t="shared" si="19"/>
        <v>255</v>
      </c>
      <c r="C259" s="23">
        <v>253</v>
      </c>
      <c r="D259" s="24" t="s">
        <v>1130</v>
      </c>
      <c r="E259" s="25" t="s">
        <v>1131</v>
      </c>
      <c r="F259" s="24" t="s">
        <v>1132</v>
      </c>
      <c r="G259" s="42"/>
      <c r="H259" s="27" t="s">
        <v>955</v>
      </c>
      <c r="I259" s="128">
        <v>0</v>
      </c>
      <c r="J259" s="41"/>
      <c r="K259" s="128">
        <v>0</v>
      </c>
      <c r="L259" s="130">
        <v>1</v>
      </c>
      <c r="M259" s="29">
        <f t="shared" si="20"/>
        <v>1</v>
      </c>
      <c r="N259" s="41">
        <v>2645000</v>
      </c>
      <c r="O259" s="28">
        <f t="shared" si="21"/>
        <v>2645000</v>
      </c>
      <c r="P259" s="42"/>
      <c r="Q259" s="30" t="s">
        <v>1131</v>
      </c>
      <c r="R259" s="26" t="s">
        <v>43</v>
      </c>
      <c r="S259" s="42" t="s">
        <v>44</v>
      </c>
      <c r="T259" s="44" t="s">
        <v>45</v>
      </c>
      <c r="U259" s="26" t="s">
        <v>46</v>
      </c>
      <c r="V259" s="26" t="s">
        <v>47</v>
      </c>
      <c r="W259" s="25" t="s">
        <v>320</v>
      </c>
      <c r="X259" s="76" t="str">
        <f t="shared" si="18"/>
        <v>IB2400465997; QĐTT số: 743/QĐ-BVQY103; 28/02/2025; Bệnh viện Quân y 103; 365 ngày</v>
      </c>
      <c r="Y259" s="43"/>
      <c r="Z259" s="25" t="s">
        <v>957</v>
      </c>
      <c r="AA259" s="87" t="s">
        <v>272</v>
      </c>
      <c r="AB259" s="26" t="s">
        <v>320</v>
      </c>
      <c r="AC259" s="135">
        <v>2645000</v>
      </c>
      <c r="AD259" s="136">
        <f t="shared" si="22"/>
        <v>0</v>
      </c>
      <c r="AE259" s="137">
        <f t="shared" si="23"/>
        <v>0</v>
      </c>
      <c r="AF259" s="7"/>
      <c r="AG259" s="7"/>
      <c r="AH259" s="138"/>
      <c r="AI259" s="7"/>
      <c r="AJ259" s="7"/>
      <c r="AK259" s="7">
        <f>VLOOKUP(D259,'[1]Tổng hợp SH'!$D$7:$M$361,10,0)</f>
        <v>1</v>
      </c>
      <c r="AL259" s="7">
        <v>255</v>
      </c>
    </row>
    <row r="260" spans="1:38" ht="33.75" x14ac:dyDescent="0.25">
      <c r="A260" s="22" t="s">
        <v>37</v>
      </c>
      <c r="B260" s="22">
        <f t="shared" si="19"/>
        <v>256</v>
      </c>
      <c r="C260" s="23">
        <v>254</v>
      </c>
      <c r="D260" s="24" t="s">
        <v>1133</v>
      </c>
      <c r="E260" s="25" t="s">
        <v>1134</v>
      </c>
      <c r="F260" s="24" t="s">
        <v>1135</v>
      </c>
      <c r="G260" s="42"/>
      <c r="H260" s="27" t="s">
        <v>955</v>
      </c>
      <c r="I260" s="128">
        <v>0</v>
      </c>
      <c r="J260" s="41"/>
      <c r="K260" s="128">
        <v>0</v>
      </c>
      <c r="L260" s="130">
        <v>1</v>
      </c>
      <c r="M260" s="29">
        <f t="shared" si="20"/>
        <v>1</v>
      </c>
      <c r="N260" s="41">
        <v>2645000</v>
      </c>
      <c r="O260" s="28">
        <f t="shared" si="21"/>
        <v>2645000</v>
      </c>
      <c r="P260" s="42"/>
      <c r="Q260" s="30" t="s">
        <v>1134</v>
      </c>
      <c r="R260" s="26" t="s">
        <v>43</v>
      </c>
      <c r="S260" s="42" t="s">
        <v>44</v>
      </c>
      <c r="T260" s="44" t="s">
        <v>45</v>
      </c>
      <c r="U260" s="26" t="s">
        <v>46</v>
      </c>
      <c r="V260" s="26" t="s">
        <v>47</v>
      </c>
      <c r="W260" s="25" t="s">
        <v>320</v>
      </c>
      <c r="X260" s="76" t="str">
        <f t="shared" si="18"/>
        <v>IB2400465997; QĐTT số: 743/QĐ-BVQY103; 28/02/2025; Bệnh viện Quân y 103; 365 ngày</v>
      </c>
      <c r="Y260" s="43"/>
      <c r="Z260" s="25" t="s">
        <v>957</v>
      </c>
      <c r="AA260" s="87" t="s">
        <v>272</v>
      </c>
      <c r="AB260" s="26" t="s">
        <v>320</v>
      </c>
      <c r="AC260" s="135">
        <v>2645000</v>
      </c>
      <c r="AD260" s="136">
        <f t="shared" si="22"/>
        <v>0</v>
      </c>
      <c r="AE260" s="137">
        <f t="shared" si="23"/>
        <v>0</v>
      </c>
      <c r="AF260" s="7"/>
      <c r="AG260" s="7"/>
      <c r="AH260" s="138"/>
      <c r="AI260" s="7"/>
      <c r="AJ260" s="7"/>
      <c r="AK260" s="7">
        <f>VLOOKUP(D260,'[1]Tổng hợp SH'!$D$7:$M$361,10,0)</f>
        <v>1</v>
      </c>
      <c r="AL260" s="7">
        <v>256</v>
      </c>
    </row>
    <row r="261" spans="1:38" ht="78.75" x14ac:dyDescent="0.25">
      <c r="A261" s="22" t="s">
        <v>37</v>
      </c>
      <c r="B261" s="22">
        <f t="shared" si="19"/>
        <v>257</v>
      </c>
      <c r="C261" s="23">
        <v>255</v>
      </c>
      <c r="D261" s="24" t="s">
        <v>1136</v>
      </c>
      <c r="E261" s="25" t="s">
        <v>1137</v>
      </c>
      <c r="F261" s="24" t="s">
        <v>1138</v>
      </c>
      <c r="G261" s="42" t="s">
        <v>1139</v>
      </c>
      <c r="H261" s="27" t="s">
        <v>955</v>
      </c>
      <c r="I261" s="128">
        <v>0</v>
      </c>
      <c r="J261" s="41"/>
      <c r="K261" s="128">
        <v>0</v>
      </c>
      <c r="L261" s="130">
        <v>2</v>
      </c>
      <c r="M261" s="29">
        <f t="shared" si="20"/>
        <v>2</v>
      </c>
      <c r="N261" s="41">
        <v>15912960</v>
      </c>
      <c r="O261" s="28">
        <f t="shared" si="21"/>
        <v>31825920</v>
      </c>
      <c r="P261" s="42" t="s">
        <v>1140</v>
      </c>
      <c r="Q261" s="30" t="s">
        <v>1137</v>
      </c>
      <c r="R261" s="42" t="s">
        <v>992</v>
      </c>
      <c r="S261" s="42" t="s">
        <v>993</v>
      </c>
      <c r="T261" s="44" t="s">
        <v>994</v>
      </c>
      <c r="U261" s="42" t="s">
        <v>995</v>
      </c>
      <c r="V261" s="42" t="s">
        <v>996</v>
      </c>
      <c r="W261" s="25" t="s">
        <v>1073</v>
      </c>
      <c r="X261" s="76" t="str">
        <f t="shared" si="18"/>
        <v>IB2500047377; QĐTT số: KQ2500047377_2506111044; 11/6/2025; Bệnh viện Đại học Y Dược Thành phố Hồ Chí Minh; 19 tháng</v>
      </c>
      <c r="Y261" s="45"/>
      <c r="Z261" s="25" t="s">
        <v>957</v>
      </c>
      <c r="AA261" s="87" t="s">
        <v>272</v>
      </c>
      <c r="AB261" s="26" t="s">
        <v>826</v>
      </c>
      <c r="AC261" s="139"/>
      <c r="AD261" s="136" t="e">
        <f t="shared" si="22"/>
        <v>#DIV/0!</v>
      </c>
      <c r="AE261" s="137">
        <f t="shared" si="23"/>
        <v>31825920</v>
      </c>
      <c r="AF261" s="7"/>
      <c r="AG261" s="7"/>
      <c r="AH261" s="138"/>
      <c r="AI261" s="7"/>
      <c r="AJ261" s="7"/>
      <c r="AK261" s="7">
        <f>VLOOKUP(D261,'[1]Tổng hợp SH'!$D$7:$M$361,10,0)</f>
        <v>2</v>
      </c>
      <c r="AL261" s="7">
        <v>257</v>
      </c>
    </row>
    <row r="262" spans="1:38" ht="33.75" x14ac:dyDescent="0.25">
      <c r="A262" s="22" t="s">
        <v>37</v>
      </c>
      <c r="B262" s="22">
        <f t="shared" si="19"/>
        <v>258</v>
      </c>
      <c r="C262" s="23">
        <v>256</v>
      </c>
      <c r="D262" s="24" t="s">
        <v>1141</v>
      </c>
      <c r="E262" s="25" t="s">
        <v>1142</v>
      </c>
      <c r="F262" s="24" t="s">
        <v>1143</v>
      </c>
      <c r="G262" s="42"/>
      <c r="H262" s="27" t="s">
        <v>955</v>
      </c>
      <c r="I262" s="128">
        <v>0</v>
      </c>
      <c r="J262" s="41"/>
      <c r="K262" s="130">
        <v>1</v>
      </c>
      <c r="L262" s="130">
        <v>1</v>
      </c>
      <c r="M262" s="29">
        <f t="shared" si="20"/>
        <v>1</v>
      </c>
      <c r="N262" s="41">
        <v>2297300</v>
      </c>
      <c r="O262" s="28">
        <f t="shared" si="21"/>
        <v>2297300</v>
      </c>
      <c r="P262" s="42"/>
      <c r="Q262" s="30" t="s">
        <v>1142</v>
      </c>
      <c r="R262" s="26" t="s">
        <v>43</v>
      </c>
      <c r="S262" s="42" t="s">
        <v>44</v>
      </c>
      <c r="T262" s="44" t="s">
        <v>45</v>
      </c>
      <c r="U262" s="26" t="s">
        <v>46</v>
      </c>
      <c r="V262" s="26" t="s">
        <v>47</v>
      </c>
      <c r="W262" s="25" t="s">
        <v>320</v>
      </c>
      <c r="X262" s="76" t="str">
        <f t="shared" si="18"/>
        <v>IB2400465997; QĐTT số: 743/QĐ-BVQY103; 28/02/2025; Bệnh viện Quân y 103; 365 ngày</v>
      </c>
      <c r="Y262" s="43"/>
      <c r="Z262" s="25" t="s">
        <v>957</v>
      </c>
      <c r="AA262" s="87" t="s">
        <v>272</v>
      </c>
      <c r="AB262" s="26" t="s">
        <v>320</v>
      </c>
      <c r="AC262" s="135">
        <v>2297300</v>
      </c>
      <c r="AD262" s="136">
        <f t="shared" si="22"/>
        <v>0</v>
      </c>
      <c r="AE262" s="137">
        <f t="shared" si="23"/>
        <v>0</v>
      </c>
      <c r="AF262" s="7"/>
      <c r="AG262" s="7"/>
      <c r="AH262" s="138"/>
      <c r="AI262" s="7"/>
      <c r="AJ262" s="7"/>
      <c r="AK262" s="7">
        <f>VLOOKUP(D262,'[1]Tổng hợp SH'!$D$7:$M$361,10,0)</f>
        <v>1</v>
      </c>
      <c r="AL262" s="7">
        <v>258</v>
      </c>
    </row>
    <row r="263" spans="1:38" ht="33.75" x14ac:dyDescent="0.25">
      <c r="A263" s="22" t="s">
        <v>37</v>
      </c>
      <c r="B263" s="22">
        <f t="shared" si="19"/>
        <v>259</v>
      </c>
      <c r="C263" s="23">
        <v>257</v>
      </c>
      <c r="D263" s="24" t="s">
        <v>1144</v>
      </c>
      <c r="E263" s="25" t="s">
        <v>1145</v>
      </c>
      <c r="F263" s="24" t="s">
        <v>1146</v>
      </c>
      <c r="G263" s="42"/>
      <c r="H263" s="27" t="s">
        <v>955</v>
      </c>
      <c r="I263" s="128">
        <v>0</v>
      </c>
      <c r="J263" s="41"/>
      <c r="K263" s="130">
        <v>1</v>
      </c>
      <c r="L263" s="130">
        <v>1</v>
      </c>
      <c r="M263" s="29">
        <f t="shared" si="20"/>
        <v>1</v>
      </c>
      <c r="N263" s="41">
        <v>12301000</v>
      </c>
      <c r="O263" s="28">
        <f t="shared" si="21"/>
        <v>12301000</v>
      </c>
      <c r="P263" s="42"/>
      <c r="Q263" s="30" t="s">
        <v>1145</v>
      </c>
      <c r="R263" s="26" t="s">
        <v>43</v>
      </c>
      <c r="S263" s="42" t="s">
        <v>44</v>
      </c>
      <c r="T263" s="44" t="s">
        <v>45</v>
      </c>
      <c r="U263" s="26" t="s">
        <v>46</v>
      </c>
      <c r="V263" s="26" t="s">
        <v>47</v>
      </c>
      <c r="W263" s="25" t="s">
        <v>320</v>
      </c>
      <c r="X263" s="76" t="str">
        <f t="shared" ref="X263:X326" si="24">R263&amp;"; QĐTT số: "&amp;S263&amp;"; "&amp;T263&amp;"; "&amp;U263&amp;"; "&amp;V263</f>
        <v>IB2400465997; QĐTT số: 743/QĐ-BVQY103; 28/02/2025; Bệnh viện Quân y 103; 365 ngày</v>
      </c>
      <c r="Y263" s="43"/>
      <c r="Z263" s="25" t="s">
        <v>957</v>
      </c>
      <c r="AA263" s="87" t="s">
        <v>272</v>
      </c>
      <c r="AB263" s="26" t="s">
        <v>320</v>
      </c>
      <c r="AC263" s="135">
        <v>12301000</v>
      </c>
      <c r="AD263" s="136">
        <f t="shared" si="22"/>
        <v>0</v>
      </c>
      <c r="AE263" s="137">
        <f t="shared" si="23"/>
        <v>0</v>
      </c>
      <c r="AF263" s="7"/>
      <c r="AG263" s="7"/>
      <c r="AH263" s="138"/>
      <c r="AI263" s="7"/>
      <c r="AJ263" s="7"/>
      <c r="AK263" s="7">
        <f>VLOOKUP(D263,'[1]Tổng hợp SH'!$D$7:$M$361,10,0)</f>
        <v>1</v>
      </c>
      <c r="AL263" s="7">
        <v>259</v>
      </c>
    </row>
    <row r="264" spans="1:38" ht="69" customHeight="1" x14ac:dyDescent="0.25">
      <c r="A264" s="22" t="s">
        <v>37</v>
      </c>
      <c r="B264" s="22">
        <f t="shared" ref="B264:B327" si="25">AL264</f>
        <v>260</v>
      </c>
      <c r="C264" s="23">
        <v>258</v>
      </c>
      <c r="D264" s="24" t="s">
        <v>1147</v>
      </c>
      <c r="E264" s="25" t="s">
        <v>1148</v>
      </c>
      <c r="F264" s="24" t="s">
        <v>1149</v>
      </c>
      <c r="G264" s="42" t="s">
        <v>629</v>
      </c>
      <c r="H264" s="27" t="s">
        <v>955</v>
      </c>
      <c r="I264" s="128">
        <v>0</v>
      </c>
      <c r="J264" s="41"/>
      <c r="K264" s="128">
        <v>0</v>
      </c>
      <c r="L264" s="130">
        <v>3</v>
      </c>
      <c r="M264" s="29">
        <f t="shared" ref="M264:M327" si="26">L264</f>
        <v>3</v>
      </c>
      <c r="N264" s="41">
        <v>6600000</v>
      </c>
      <c r="O264" s="28">
        <f t="shared" ref="O264:O327" si="27">N264*M264</f>
        <v>19800000</v>
      </c>
      <c r="P264" s="42" t="s">
        <v>1150</v>
      </c>
      <c r="Q264" s="30" t="s">
        <v>1148</v>
      </c>
      <c r="R264" s="42" t="s">
        <v>992</v>
      </c>
      <c r="S264" s="42" t="s">
        <v>993</v>
      </c>
      <c r="T264" s="44" t="s">
        <v>994</v>
      </c>
      <c r="U264" s="42" t="s">
        <v>995</v>
      </c>
      <c r="V264" s="42" t="s">
        <v>996</v>
      </c>
      <c r="W264" s="25" t="s">
        <v>1073</v>
      </c>
      <c r="X264" s="76" t="str">
        <f t="shared" si="24"/>
        <v>IB2500047377; QĐTT số: KQ2500047377_2506111044; 11/6/2025; Bệnh viện Đại học Y Dược Thành phố Hồ Chí Minh; 19 tháng</v>
      </c>
      <c r="Y264" s="45"/>
      <c r="Z264" s="25" t="s">
        <v>957</v>
      </c>
      <c r="AA264" s="87" t="s">
        <v>272</v>
      </c>
      <c r="AB264" s="26" t="s">
        <v>826</v>
      </c>
      <c r="AC264" s="139"/>
      <c r="AD264" s="136" t="e">
        <f t="shared" ref="AD264:AD327" si="28">(N264-AC264)/AC264</f>
        <v>#DIV/0!</v>
      </c>
      <c r="AE264" s="137">
        <f t="shared" ref="AE264:AE327" si="29">O264-(M264*AC264)</f>
        <v>19800000</v>
      </c>
      <c r="AF264" s="7"/>
      <c r="AG264" s="7"/>
      <c r="AH264" s="138"/>
      <c r="AI264" s="7"/>
      <c r="AJ264" s="7"/>
      <c r="AK264" s="7">
        <f>VLOOKUP(D264,'[1]Tổng hợp SH'!$D$7:$M$361,10,0)</f>
        <v>3</v>
      </c>
      <c r="AL264" s="7">
        <v>260</v>
      </c>
    </row>
    <row r="265" spans="1:38" ht="33.75" x14ac:dyDescent="0.25">
      <c r="A265" s="22" t="s">
        <v>37</v>
      </c>
      <c r="B265" s="22">
        <f t="shared" si="25"/>
        <v>261</v>
      </c>
      <c r="C265" s="23">
        <v>259</v>
      </c>
      <c r="D265" s="24" t="s">
        <v>1151</v>
      </c>
      <c r="E265" s="25" t="s">
        <v>1152</v>
      </c>
      <c r="F265" s="24" t="s">
        <v>1153</v>
      </c>
      <c r="G265" s="42" t="s">
        <v>1154</v>
      </c>
      <c r="H265" s="27" t="s">
        <v>955</v>
      </c>
      <c r="I265" s="128">
        <v>0</v>
      </c>
      <c r="J265" s="41"/>
      <c r="K265" s="128">
        <v>0</v>
      </c>
      <c r="L265" s="130">
        <v>2</v>
      </c>
      <c r="M265" s="29">
        <f t="shared" si="26"/>
        <v>2</v>
      </c>
      <c r="N265" s="41">
        <v>2190000</v>
      </c>
      <c r="O265" s="28">
        <f t="shared" si="27"/>
        <v>4380000</v>
      </c>
      <c r="P265" s="42"/>
      <c r="Q265" s="30" t="s">
        <v>1152</v>
      </c>
      <c r="R265" s="26" t="s">
        <v>43</v>
      </c>
      <c r="S265" s="42" t="s">
        <v>44</v>
      </c>
      <c r="T265" s="44" t="s">
        <v>45</v>
      </c>
      <c r="U265" s="26" t="s">
        <v>46</v>
      </c>
      <c r="V265" s="26" t="s">
        <v>47</v>
      </c>
      <c r="W265" s="49" t="s">
        <v>320</v>
      </c>
      <c r="X265" s="76" t="str">
        <f t="shared" si="24"/>
        <v>IB2400465997; QĐTT số: 743/QĐ-BVQY103; 28/02/2025; Bệnh viện Quân y 103; 365 ngày</v>
      </c>
      <c r="Y265" s="43"/>
      <c r="Z265" s="25" t="s">
        <v>957</v>
      </c>
      <c r="AA265" s="87" t="s">
        <v>272</v>
      </c>
      <c r="AB265" s="26" t="s">
        <v>320</v>
      </c>
      <c r="AC265" s="135">
        <v>2190000</v>
      </c>
      <c r="AD265" s="136">
        <f t="shared" si="28"/>
        <v>0</v>
      </c>
      <c r="AE265" s="137">
        <f t="shared" si="29"/>
        <v>0</v>
      </c>
      <c r="AF265" s="7"/>
      <c r="AG265" s="7"/>
      <c r="AH265" s="138"/>
      <c r="AI265" s="7"/>
      <c r="AJ265" s="7"/>
      <c r="AK265" s="7">
        <f>VLOOKUP(D265,'[1]Tổng hợp SH'!$D$7:$M$361,10,0)</f>
        <v>2</v>
      </c>
      <c r="AL265" s="7">
        <v>261</v>
      </c>
    </row>
    <row r="266" spans="1:38" ht="56.25" x14ac:dyDescent="0.25">
      <c r="A266" s="22" t="s">
        <v>37</v>
      </c>
      <c r="B266" s="22">
        <f t="shared" si="25"/>
        <v>262</v>
      </c>
      <c r="C266" s="23">
        <v>260</v>
      </c>
      <c r="D266" s="24" t="s">
        <v>1155</v>
      </c>
      <c r="E266" s="25" t="s">
        <v>1156</v>
      </c>
      <c r="F266" s="24" t="s">
        <v>1157</v>
      </c>
      <c r="G266" s="26" t="s">
        <v>1158</v>
      </c>
      <c r="H266" s="27" t="s">
        <v>955</v>
      </c>
      <c r="I266" s="128">
        <v>0</v>
      </c>
      <c r="J266" s="41"/>
      <c r="K266" s="130">
        <v>1</v>
      </c>
      <c r="L266" s="130">
        <v>1</v>
      </c>
      <c r="M266" s="29">
        <f t="shared" si="26"/>
        <v>1</v>
      </c>
      <c r="N266" s="28">
        <v>22702000</v>
      </c>
      <c r="O266" s="28">
        <f t="shared" si="27"/>
        <v>22702000</v>
      </c>
      <c r="P266" s="42"/>
      <c r="Q266" s="30" t="s">
        <v>1156</v>
      </c>
      <c r="R266" s="26" t="s">
        <v>43</v>
      </c>
      <c r="S266" s="26" t="s">
        <v>44</v>
      </c>
      <c r="T266" s="31" t="s">
        <v>45</v>
      </c>
      <c r="U266" s="26" t="s">
        <v>46</v>
      </c>
      <c r="V266" s="26" t="s">
        <v>47</v>
      </c>
      <c r="W266" s="25" t="s">
        <v>320</v>
      </c>
      <c r="X266" s="76" t="str">
        <f t="shared" si="24"/>
        <v>IB2400465997; QĐTT số: 743/QĐ-BVQY103; 28/02/2025; Bệnh viện Quân y 103; 365 ngày</v>
      </c>
      <c r="Y266" s="43"/>
      <c r="Z266" s="25" t="s">
        <v>957</v>
      </c>
      <c r="AA266" s="87" t="s">
        <v>272</v>
      </c>
      <c r="AB266" s="26" t="s">
        <v>320</v>
      </c>
      <c r="AC266" s="135">
        <v>22702000</v>
      </c>
      <c r="AD266" s="136">
        <f t="shared" si="28"/>
        <v>0</v>
      </c>
      <c r="AE266" s="137">
        <f t="shared" si="29"/>
        <v>0</v>
      </c>
      <c r="AF266" s="7" t="s">
        <v>955</v>
      </c>
      <c r="AG266" s="7">
        <v>1</v>
      </c>
      <c r="AH266" s="138">
        <v>22702000</v>
      </c>
      <c r="AI266" s="7" t="s">
        <v>894</v>
      </c>
      <c r="AJ266" s="7" t="s">
        <v>1158</v>
      </c>
      <c r="AK266" s="7">
        <f>VLOOKUP(D266,'[1]Tổng hợp SH'!$D$7:$M$361,10,0)</f>
        <v>1</v>
      </c>
      <c r="AL266" s="7">
        <v>262</v>
      </c>
    </row>
    <row r="267" spans="1:38" ht="33.75" x14ac:dyDescent="0.25">
      <c r="A267" s="22" t="s">
        <v>37</v>
      </c>
      <c r="B267" s="22">
        <f t="shared" si="25"/>
        <v>263</v>
      </c>
      <c r="C267" s="23">
        <v>261</v>
      </c>
      <c r="D267" s="24" t="s">
        <v>1159</v>
      </c>
      <c r="E267" s="25" t="s">
        <v>1160</v>
      </c>
      <c r="F267" s="24" t="s">
        <v>1161</v>
      </c>
      <c r="G267" s="26" t="s">
        <v>1162</v>
      </c>
      <c r="H267" s="27" t="s">
        <v>955</v>
      </c>
      <c r="I267" s="128">
        <v>0</v>
      </c>
      <c r="J267" s="41"/>
      <c r="K267" s="130">
        <v>1</v>
      </c>
      <c r="L267" s="130">
        <v>1</v>
      </c>
      <c r="M267" s="29">
        <f t="shared" si="26"/>
        <v>1</v>
      </c>
      <c r="N267" s="28">
        <v>2151000</v>
      </c>
      <c r="O267" s="28">
        <f t="shared" si="27"/>
        <v>2151000</v>
      </c>
      <c r="P267" s="42"/>
      <c r="Q267" s="30" t="s">
        <v>1160</v>
      </c>
      <c r="R267" s="26" t="s">
        <v>43</v>
      </c>
      <c r="S267" s="26" t="s">
        <v>44</v>
      </c>
      <c r="T267" s="31" t="s">
        <v>45</v>
      </c>
      <c r="U267" s="26" t="s">
        <v>46</v>
      </c>
      <c r="V267" s="26" t="s">
        <v>47</v>
      </c>
      <c r="W267" s="25" t="s">
        <v>320</v>
      </c>
      <c r="X267" s="76" t="str">
        <f t="shared" si="24"/>
        <v>IB2400465997; QĐTT số: 743/QĐ-BVQY103; 28/02/2025; Bệnh viện Quân y 103; 365 ngày</v>
      </c>
      <c r="Y267" s="43"/>
      <c r="Z267" s="25" t="s">
        <v>957</v>
      </c>
      <c r="AA267" s="87" t="s">
        <v>272</v>
      </c>
      <c r="AB267" s="26" t="s">
        <v>320</v>
      </c>
      <c r="AC267" s="135">
        <v>2151000</v>
      </c>
      <c r="AD267" s="136">
        <f t="shared" si="28"/>
        <v>0</v>
      </c>
      <c r="AE267" s="137">
        <f t="shared" si="29"/>
        <v>0</v>
      </c>
      <c r="AF267" s="7" t="s">
        <v>955</v>
      </c>
      <c r="AG267" s="7">
        <v>1</v>
      </c>
      <c r="AH267" s="138">
        <v>2151000</v>
      </c>
      <c r="AI267" s="7" t="s">
        <v>894</v>
      </c>
      <c r="AJ267" s="7" t="s">
        <v>1162</v>
      </c>
      <c r="AK267" s="7">
        <f>VLOOKUP(D267,'[1]Tổng hợp SH'!$D$7:$M$361,10,0)</f>
        <v>1</v>
      </c>
      <c r="AL267" s="7">
        <v>263</v>
      </c>
    </row>
    <row r="268" spans="1:38" ht="67.5" x14ac:dyDescent="0.25">
      <c r="A268" s="22" t="s">
        <v>37</v>
      </c>
      <c r="B268" s="22">
        <f t="shared" si="25"/>
        <v>264</v>
      </c>
      <c r="C268" s="23">
        <v>262</v>
      </c>
      <c r="D268" s="24" t="s">
        <v>1163</v>
      </c>
      <c r="E268" s="25" t="s">
        <v>1164</v>
      </c>
      <c r="F268" s="24" t="s">
        <v>1165</v>
      </c>
      <c r="G268" s="42" t="s">
        <v>1166</v>
      </c>
      <c r="H268" s="27" t="s">
        <v>955</v>
      </c>
      <c r="I268" s="128">
        <v>0</v>
      </c>
      <c r="J268" s="41"/>
      <c r="K268" s="130">
        <v>1</v>
      </c>
      <c r="L268" s="130">
        <v>3</v>
      </c>
      <c r="M268" s="29">
        <f t="shared" si="26"/>
        <v>3</v>
      </c>
      <c r="N268" s="41">
        <v>4520000</v>
      </c>
      <c r="O268" s="28">
        <f t="shared" si="27"/>
        <v>13560000</v>
      </c>
      <c r="P268" s="42"/>
      <c r="Q268" s="30" t="s">
        <v>1164</v>
      </c>
      <c r="R268" s="26" t="s">
        <v>43</v>
      </c>
      <c r="S268" s="42" t="s">
        <v>44</v>
      </c>
      <c r="T268" s="44" t="s">
        <v>45</v>
      </c>
      <c r="U268" s="26" t="s">
        <v>46</v>
      </c>
      <c r="V268" s="26" t="s">
        <v>47</v>
      </c>
      <c r="W268" s="49" t="s">
        <v>320</v>
      </c>
      <c r="X268" s="76" t="str">
        <f t="shared" si="24"/>
        <v>IB2400465997; QĐTT số: 743/QĐ-BVQY103; 28/02/2025; Bệnh viện Quân y 103; 365 ngày</v>
      </c>
      <c r="Y268" s="43"/>
      <c r="Z268" s="25" t="s">
        <v>957</v>
      </c>
      <c r="AA268" s="87" t="s">
        <v>272</v>
      </c>
      <c r="AB268" s="26" t="s">
        <v>320</v>
      </c>
      <c r="AC268" s="135">
        <v>4520000</v>
      </c>
      <c r="AD268" s="136">
        <f t="shared" si="28"/>
        <v>0</v>
      </c>
      <c r="AE268" s="137">
        <f t="shared" si="29"/>
        <v>0</v>
      </c>
      <c r="AF268" s="7"/>
      <c r="AG268" s="7"/>
      <c r="AH268" s="138"/>
      <c r="AI268" s="7"/>
      <c r="AJ268" s="7"/>
      <c r="AK268" s="7">
        <f>VLOOKUP(D268,'[1]Tổng hợp SH'!$D$7:$M$361,10,0)</f>
        <v>3</v>
      </c>
      <c r="AL268" s="7">
        <v>264</v>
      </c>
    </row>
    <row r="269" spans="1:38" ht="33.75" x14ac:dyDescent="0.25">
      <c r="A269" s="22" t="s">
        <v>37</v>
      </c>
      <c r="B269" s="22">
        <f t="shared" si="25"/>
        <v>265</v>
      </c>
      <c r="C269" s="23">
        <v>263</v>
      </c>
      <c r="D269" s="24" t="s">
        <v>1167</v>
      </c>
      <c r="E269" s="25" t="s">
        <v>1168</v>
      </c>
      <c r="F269" s="24" t="s">
        <v>1169</v>
      </c>
      <c r="G269" s="42"/>
      <c r="H269" s="27" t="s">
        <v>955</v>
      </c>
      <c r="I269" s="128">
        <v>0</v>
      </c>
      <c r="J269" s="41"/>
      <c r="K269" s="130">
        <v>1</v>
      </c>
      <c r="L269" s="130">
        <v>1</v>
      </c>
      <c r="M269" s="29">
        <f t="shared" si="26"/>
        <v>1</v>
      </c>
      <c r="N269" s="41">
        <v>2725905</v>
      </c>
      <c r="O269" s="28">
        <f t="shared" si="27"/>
        <v>2725905</v>
      </c>
      <c r="P269" s="42"/>
      <c r="Q269" s="30" t="s">
        <v>1168</v>
      </c>
      <c r="R269" s="26" t="s">
        <v>43</v>
      </c>
      <c r="S269" s="42" t="s">
        <v>44</v>
      </c>
      <c r="T269" s="44" t="s">
        <v>45</v>
      </c>
      <c r="U269" s="26" t="s">
        <v>46</v>
      </c>
      <c r="V269" s="26" t="s">
        <v>47</v>
      </c>
      <c r="W269" s="25" t="s">
        <v>320</v>
      </c>
      <c r="X269" s="76" t="str">
        <f t="shared" si="24"/>
        <v>IB2400465997; QĐTT số: 743/QĐ-BVQY103; 28/02/2025; Bệnh viện Quân y 103; 365 ngày</v>
      </c>
      <c r="Y269" s="43"/>
      <c r="Z269" s="25" t="s">
        <v>957</v>
      </c>
      <c r="AA269" s="87" t="s">
        <v>272</v>
      </c>
      <c r="AB269" s="26" t="s">
        <v>320</v>
      </c>
      <c r="AC269" s="135">
        <v>2725905</v>
      </c>
      <c r="AD269" s="136">
        <f t="shared" si="28"/>
        <v>0</v>
      </c>
      <c r="AE269" s="137">
        <f t="shared" si="29"/>
        <v>0</v>
      </c>
      <c r="AF269" s="7"/>
      <c r="AG269" s="7"/>
      <c r="AH269" s="138"/>
      <c r="AI269" s="7"/>
      <c r="AJ269" s="7"/>
      <c r="AK269" s="7">
        <f>VLOOKUP(D269,'[1]Tổng hợp SH'!$D$7:$M$361,10,0)</f>
        <v>1</v>
      </c>
      <c r="AL269" s="7">
        <v>265</v>
      </c>
    </row>
    <row r="270" spans="1:38" ht="67.5" x14ac:dyDescent="0.25">
      <c r="A270" s="22" t="s">
        <v>37</v>
      </c>
      <c r="B270" s="22">
        <f t="shared" si="25"/>
        <v>266</v>
      </c>
      <c r="C270" s="23">
        <v>264</v>
      </c>
      <c r="D270" s="24" t="s">
        <v>1170</v>
      </c>
      <c r="E270" s="25" t="s">
        <v>1171</v>
      </c>
      <c r="F270" s="24" t="s">
        <v>1172</v>
      </c>
      <c r="G270" s="42" t="s">
        <v>1173</v>
      </c>
      <c r="H270" s="27" t="s">
        <v>955</v>
      </c>
      <c r="I270" s="128">
        <v>0</v>
      </c>
      <c r="J270" s="41"/>
      <c r="K270" s="130">
        <v>4</v>
      </c>
      <c r="L270" s="130">
        <v>3</v>
      </c>
      <c r="M270" s="29">
        <f t="shared" si="26"/>
        <v>3</v>
      </c>
      <c r="N270" s="41">
        <v>3300550</v>
      </c>
      <c r="O270" s="28">
        <f t="shared" si="27"/>
        <v>9901650</v>
      </c>
      <c r="P270" s="42"/>
      <c r="Q270" s="30" t="s">
        <v>1171</v>
      </c>
      <c r="R270" s="26" t="s">
        <v>43</v>
      </c>
      <c r="S270" s="42" t="s">
        <v>44</v>
      </c>
      <c r="T270" s="44" t="s">
        <v>45</v>
      </c>
      <c r="U270" s="26" t="s">
        <v>46</v>
      </c>
      <c r="V270" s="26" t="s">
        <v>47</v>
      </c>
      <c r="W270" s="49" t="s">
        <v>320</v>
      </c>
      <c r="X270" s="76" t="str">
        <f t="shared" si="24"/>
        <v>IB2400465997; QĐTT số: 743/QĐ-BVQY103; 28/02/2025; Bệnh viện Quân y 103; 365 ngày</v>
      </c>
      <c r="Y270" s="43"/>
      <c r="Z270" s="25" t="s">
        <v>957</v>
      </c>
      <c r="AA270" s="87" t="s">
        <v>272</v>
      </c>
      <c r="AB270" s="26" t="s">
        <v>320</v>
      </c>
      <c r="AC270" s="135">
        <v>3300550</v>
      </c>
      <c r="AD270" s="136">
        <f t="shared" si="28"/>
        <v>0</v>
      </c>
      <c r="AE270" s="137">
        <f t="shared" si="29"/>
        <v>0</v>
      </c>
      <c r="AF270" s="7"/>
      <c r="AG270" s="7"/>
      <c r="AH270" s="138"/>
      <c r="AI270" s="7"/>
      <c r="AJ270" s="7"/>
      <c r="AK270" s="7">
        <f>VLOOKUP(D270,'[1]Tổng hợp SH'!$D$7:$M$361,10,0)</f>
        <v>3</v>
      </c>
      <c r="AL270" s="7">
        <v>266</v>
      </c>
    </row>
    <row r="271" spans="1:38" ht="33.75" x14ac:dyDescent="0.25">
      <c r="A271" s="22" t="s">
        <v>37</v>
      </c>
      <c r="B271" s="22">
        <f t="shared" si="25"/>
        <v>267</v>
      </c>
      <c r="C271" s="23">
        <v>265</v>
      </c>
      <c r="D271" s="24" t="s">
        <v>1174</v>
      </c>
      <c r="E271" s="25" t="s">
        <v>1175</v>
      </c>
      <c r="F271" s="24" t="s">
        <v>1176</v>
      </c>
      <c r="G271" s="42"/>
      <c r="H271" s="27" t="s">
        <v>955</v>
      </c>
      <c r="I271" s="128">
        <v>0</v>
      </c>
      <c r="J271" s="41"/>
      <c r="K271" s="128">
        <v>0</v>
      </c>
      <c r="L271" s="130">
        <v>2</v>
      </c>
      <c r="M271" s="29">
        <f t="shared" si="26"/>
        <v>2</v>
      </c>
      <c r="N271" s="41">
        <v>46068000</v>
      </c>
      <c r="O271" s="28">
        <f t="shared" si="27"/>
        <v>92136000</v>
      </c>
      <c r="P271" s="42" t="s">
        <v>1177</v>
      </c>
      <c r="Q271" s="30" t="s">
        <v>1175</v>
      </c>
      <c r="R271" s="42" t="s">
        <v>1178</v>
      </c>
      <c r="S271" s="42" t="s">
        <v>1179</v>
      </c>
      <c r="T271" s="44" t="s">
        <v>1180</v>
      </c>
      <c r="U271" s="42" t="s">
        <v>1181</v>
      </c>
      <c r="V271" s="42" t="s">
        <v>47</v>
      </c>
      <c r="W271" s="25" t="s">
        <v>1073</v>
      </c>
      <c r="X271" s="76" t="str">
        <f t="shared" si="24"/>
        <v>IB2400494094; QĐTT số: 170/QĐ-BVUBĐN; 04/3/2025; Bệnh viện Ung bướu Đà Nẵng; 365 ngày</v>
      </c>
      <c r="Y271" s="45"/>
      <c r="Z271" s="25" t="s">
        <v>957</v>
      </c>
      <c r="AA271" s="87" t="s">
        <v>272</v>
      </c>
      <c r="AB271" s="26" t="s">
        <v>826</v>
      </c>
      <c r="AC271" s="139"/>
      <c r="AD271" s="136" t="e">
        <f t="shared" si="28"/>
        <v>#DIV/0!</v>
      </c>
      <c r="AE271" s="137">
        <f t="shared" si="29"/>
        <v>92136000</v>
      </c>
      <c r="AF271" s="7"/>
      <c r="AG271" s="7"/>
      <c r="AH271" s="138"/>
      <c r="AI271" s="7"/>
      <c r="AJ271" s="7"/>
      <c r="AK271" s="7">
        <f>VLOOKUP(D271,'[1]Tổng hợp SH'!$D$7:$M$361,10,0)</f>
        <v>2</v>
      </c>
      <c r="AL271" s="7">
        <v>267</v>
      </c>
    </row>
    <row r="272" spans="1:38" ht="45" x14ac:dyDescent="0.25">
      <c r="A272" s="22" t="s">
        <v>37</v>
      </c>
      <c r="B272" s="22">
        <f t="shared" si="25"/>
        <v>268</v>
      </c>
      <c r="C272" s="23">
        <v>266</v>
      </c>
      <c r="D272" s="24" t="s">
        <v>1182</v>
      </c>
      <c r="E272" s="25" t="s">
        <v>1183</v>
      </c>
      <c r="F272" s="24" t="s">
        <v>1184</v>
      </c>
      <c r="G272" s="42"/>
      <c r="H272" s="27" t="s">
        <v>955</v>
      </c>
      <c r="I272" s="128">
        <v>0</v>
      </c>
      <c r="J272" s="41"/>
      <c r="K272" s="130">
        <v>7</v>
      </c>
      <c r="L272" s="130">
        <v>4</v>
      </c>
      <c r="M272" s="29">
        <f t="shared" si="26"/>
        <v>4</v>
      </c>
      <c r="N272" s="41">
        <v>1450000</v>
      </c>
      <c r="O272" s="28">
        <f t="shared" si="27"/>
        <v>5800000</v>
      </c>
      <c r="P272" s="42"/>
      <c r="Q272" s="30" t="s">
        <v>1183</v>
      </c>
      <c r="R272" s="26" t="s">
        <v>43</v>
      </c>
      <c r="S272" s="42" t="s">
        <v>44</v>
      </c>
      <c r="T272" s="44" t="s">
        <v>45</v>
      </c>
      <c r="U272" s="26" t="s">
        <v>46</v>
      </c>
      <c r="V272" s="26" t="s">
        <v>47</v>
      </c>
      <c r="W272" s="25" t="s">
        <v>320</v>
      </c>
      <c r="X272" s="76" t="str">
        <f t="shared" si="24"/>
        <v>IB2400465997; QĐTT số: 743/QĐ-BVQY103; 28/02/2025; Bệnh viện Quân y 103; 365 ngày</v>
      </c>
      <c r="Y272" s="43"/>
      <c r="Z272" s="25" t="s">
        <v>957</v>
      </c>
      <c r="AA272" s="87" t="s">
        <v>272</v>
      </c>
      <c r="AB272" s="26" t="s">
        <v>320</v>
      </c>
      <c r="AC272" s="135">
        <v>1450000</v>
      </c>
      <c r="AD272" s="136">
        <f t="shared" si="28"/>
        <v>0</v>
      </c>
      <c r="AE272" s="137">
        <f t="shared" si="29"/>
        <v>0</v>
      </c>
      <c r="AF272" s="7"/>
      <c r="AG272" s="7"/>
      <c r="AH272" s="138"/>
      <c r="AI272" s="7"/>
      <c r="AJ272" s="7"/>
      <c r="AK272" s="7">
        <f>VLOOKUP(D272,'[1]Tổng hợp SH'!$D$7:$M$361,10,0)</f>
        <v>4</v>
      </c>
      <c r="AL272" s="7">
        <v>268</v>
      </c>
    </row>
    <row r="273" spans="1:38" ht="23.25" customHeight="1" x14ac:dyDescent="0.25">
      <c r="A273" s="22" t="s">
        <v>37</v>
      </c>
      <c r="B273" s="22">
        <f t="shared" si="25"/>
        <v>269</v>
      </c>
      <c r="C273" s="23">
        <v>267</v>
      </c>
      <c r="D273" s="24" t="s">
        <v>1185</v>
      </c>
      <c r="E273" s="25" t="s">
        <v>1186</v>
      </c>
      <c r="F273" s="24" t="s">
        <v>1187</v>
      </c>
      <c r="G273" s="26" t="s">
        <v>1188</v>
      </c>
      <c r="H273" s="27" t="s">
        <v>955</v>
      </c>
      <c r="I273" s="128">
        <v>0</v>
      </c>
      <c r="J273" s="41"/>
      <c r="K273" s="130">
        <v>1</v>
      </c>
      <c r="L273" s="130">
        <v>1</v>
      </c>
      <c r="M273" s="29">
        <f t="shared" si="26"/>
        <v>1</v>
      </c>
      <c r="N273" s="28">
        <v>1575000</v>
      </c>
      <c r="O273" s="28">
        <f t="shared" si="27"/>
        <v>1575000</v>
      </c>
      <c r="P273" s="42"/>
      <c r="Q273" s="30" t="s">
        <v>1186</v>
      </c>
      <c r="R273" s="26" t="s">
        <v>43</v>
      </c>
      <c r="S273" s="26" t="s">
        <v>44</v>
      </c>
      <c r="T273" s="31" t="s">
        <v>45</v>
      </c>
      <c r="U273" s="26" t="s">
        <v>46</v>
      </c>
      <c r="V273" s="26" t="s">
        <v>47</v>
      </c>
      <c r="W273" s="25" t="s">
        <v>320</v>
      </c>
      <c r="X273" s="76" t="str">
        <f t="shared" si="24"/>
        <v>IB2400465997; QĐTT số: 743/QĐ-BVQY103; 28/02/2025; Bệnh viện Quân y 103; 365 ngày</v>
      </c>
      <c r="Y273" s="43"/>
      <c r="Z273" s="25" t="s">
        <v>957</v>
      </c>
      <c r="AA273" s="87" t="s">
        <v>272</v>
      </c>
      <c r="AB273" s="26" t="s">
        <v>320</v>
      </c>
      <c r="AC273" s="135">
        <v>1575000</v>
      </c>
      <c r="AD273" s="136">
        <f t="shared" si="28"/>
        <v>0</v>
      </c>
      <c r="AE273" s="137">
        <f t="shared" si="29"/>
        <v>0</v>
      </c>
      <c r="AF273" s="7" t="s">
        <v>955</v>
      </c>
      <c r="AG273" s="7">
        <v>1</v>
      </c>
      <c r="AH273" s="138">
        <v>1575000</v>
      </c>
      <c r="AI273" s="7" t="s">
        <v>894</v>
      </c>
      <c r="AJ273" s="7" t="s">
        <v>1188</v>
      </c>
      <c r="AK273" s="7">
        <f>VLOOKUP(D273,'[1]Tổng hợp SH'!$D$7:$M$361,10,0)</f>
        <v>1</v>
      </c>
      <c r="AL273" s="7">
        <v>269</v>
      </c>
    </row>
    <row r="274" spans="1:38" ht="27.75" customHeight="1" x14ac:dyDescent="0.25">
      <c r="A274" s="22" t="s">
        <v>37</v>
      </c>
      <c r="B274" s="22">
        <f t="shared" si="25"/>
        <v>270</v>
      </c>
      <c r="C274" s="23">
        <v>268</v>
      </c>
      <c r="D274" s="24" t="s">
        <v>1189</v>
      </c>
      <c r="E274" s="25" t="s">
        <v>1190</v>
      </c>
      <c r="F274" s="24" t="s">
        <v>1191</v>
      </c>
      <c r="G274" s="42"/>
      <c r="H274" s="27" t="s">
        <v>955</v>
      </c>
      <c r="I274" s="128">
        <v>0</v>
      </c>
      <c r="J274" s="41"/>
      <c r="K274" s="130">
        <v>4</v>
      </c>
      <c r="L274" s="130">
        <v>1</v>
      </c>
      <c r="M274" s="29">
        <f t="shared" si="26"/>
        <v>1</v>
      </c>
      <c r="N274" s="41">
        <v>3300550</v>
      </c>
      <c r="O274" s="28">
        <f t="shared" si="27"/>
        <v>3300550</v>
      </c>
      <c r="P274" s="42"/>
      <c r="Q274" s="30" t="s">
        <v>1190</v>
      </c>
      <c r="R274" s="26" t="s">
        <v>43</v>
      </c>
      <c r="S274" s="42" t="s">
        <v>44</v>
      </c>
      <c r="T274" s="44" t="s">
        <v>45</v>
      </c>
      <c r="U274" s="26" t="s">
        <v>46</v>
      </c>
      <c r="V274" s="26" t="s">
        <v>47</v>
      </c>
      <c r="W274" s="25" t="s">
        <v>320</v>
      </c>
      <c r="X274" s="76" t="str">
        <f t="shared" si="24"/>
        <v>IB2400465997; QĐTT số: 743/QĐ-BVQY103; 28/02/2025; Bệnh viện Quân y 103; 365 ngày</v>
      </c>
      <c r="Y274" s="43"/>
      <c r="Z274" s="25" t="s">
        <v>957</v>
      </c>
      <c r="AA274" s="87" t="s">
        <v>272</v>
      </c>
      <c r="AB274" s="26" t="s">
        <v>320</v>
      </c>
      <c r="AC274" s="135">
        <v>3300550</v>
      </c>
      <c r="AD274" s="136">
        <f t="shared" si="28"/>
        <v>0</v>
      </c>
      <c r="AE274" s="137">
        <f t="shared" si="29"/>
        <v>0</v>
      </c>
      <c r="AF274" s="7"/>
      <c r="AG274" s="7"/>
      <c r="AH274" s="138"/>
      <c r="AI274" s="7"/>
      <c r="AJ274" s="7"/>
      <c r="AK274" s="7">
        <f>VLOOKUP(D274,'[1]Tổng hợp SH'!$D$7:$M$361,10,0)</f>
        <v>1</v>
      </c>
      <c r="AL274" s="7">
        <v>270</v>
      </c>
    </row>
    <row r="275" spans="1:38" ht="21" customHeight="1" x14ac:dyDescent="0.25">
      <c r="A275" s="22" t="s">
        <v>37</v>
      </c>
      <c r="B275" s="22">
        <f t="shared" si="25"/>
        <v>271</v>
      </c>
      <c r="C275" s="23">
        <v>269</v>
      </c>
      <c r="D275" s="24" t="s">
        <v>1192</v>
      </c>
      <c r="E275" s="25" t="s">
        <v>1193</v>
      </c>
      <c r="F275" s="36" t="s">
        <v>1194</v>
      </c>
      <c r="G275" s="42"/>
      <c r="H275" s="27" t="s">
        <v>955</v>
      </c>
      <c r="I275" s="128">
        <v>0</v>
      </c>
      <c r="J275" s="41"/>
      <c r="K275" s="130">
        <v>4</v>
      </c>
      <c r="L275" s="130">
        <v>2</v>
      </c>
      <c r="M275" s="29">
        <f t="shared" si="26"/>
        <v>2</v>
      </c>
      <c r="N275" s="41">
        <v>1300000</v>
      </c>
      <c r="O275" s="28">
        <f t="shared" si="27"/>
        <v>2600000</v>
      </c>
      <c r="P275" s="42"/>
      <c r="Q275" s="30" t="s">
        <v>1193</v>
      </c>
      <c r="R275" s="26" t="s">
        <v>43</v>
      </c>
      <c r="S275" s="42" t="s">
        <v>44</v>
      </c>
      <c r="T275" s="44" t="s">
        <v>45</v>
      </c>
      <c r="U275" s="26" t="s">
        <v>46</v>
      </c>
      <c r="V275" s="26" t="s">
        <v>47</v>
      </c>
      <c r="W275" s="25" t="s">
        <v>320</v>
      </c>
      <c r="X275" s="76" t="str">
        <f t="shared" si="24"/>
        <v>IB2400465997; QĐTT số: 743/QĐ-BVQY103; 28/02/2025; Bệnh viện Quân y 103; 365 ngày</v>
      </c>
      <c r="Y275" s="43"/>
      <c r="Z275" s="25" t="s">
        <v>957</v>
      </c>
      <c r="AA275" s="87" t="s">
        <v>272</v>
      </c>
      <c r="AB275" s="26" t="s">
        <v>320</v>
      </c>
      <c r="AC275" s="135">
        <v>1300000</v>
      </c>
      <c r="AD275" s="136">
        <f t="shared" si="28"/>
        <v>0</v>
      </c>
      <c r="AE275" s="137">
        <f t="shared" si="29"/>
        <v>0</v>
      </c>
      <c r="AF275" s="7"/>
      <c r="AG275" s="7"/>
      <c r="AH275" s="138"/>
      <c r="AI275" s="7"/>
      <c r="AJ275" s="7"/>
      <c r="AK275" s="7">
        <f>VLOOKUP(D275,'[1]Tổng hợp SH'!$D$7:$M$361,10,0)</f>
        <v>2</v>
      </c>
      <c r="AL275" s="7">
        <v>271</v>
      </c>
    </row>
    <row r="276" spans="1:38" ht="33.75" x14ac:dyDescent="0.25">
      <c r="A276" s="22" t="s">
        <v>37</v>
      </c>
      <c r="B276" s="22">
        <f t="shared" si="25"/>
        <v>272</v>
      </c>
      <c r="C276" s="23">
        <v>270</v>
      </c>
      <c r="D276" s="24" t="s">
        <v>1195</v>
      </c>
      <c r="E276" s="25" t="s">
        <v>1196</v>
      </c>
      <c r="F276" s="24" t="s">
        <v>1197</v>
      </c>
      <c r="G276" s="42"/>
      <c r="H276" s="27" t="s">
        <v>955</v>
      </c>
      <c r="I276" s="128">
        <v>0</v>
      </c>
      <c r="J276" s="41"/>
      <c r="K276" s="130">
        <v>11</v>
      </c>
      <c r="L276" s="130">
        <v>10</v>
      </c>
      <c r="M276" s="29">
        <f t="shared" si="26"/>
        <v>10</v>
      </c>
      <c r="N276" s="41">
        <v>2888000</v>
      </c>
      <c r="O276" s="28">
        <f t="shared" si="27"/>
        <v>28880000</v>
      </c>
      <c r="P276" s="42"/>
      <c r="Q276" s="30" t="s">
        <v>1196</v>
      </c>
      <c r="R276" s="26" t="s">
        <v>43</v>
      </c>
      <c r="S276" s="42" t="s">
        <v>44</v>
      </c>
      <c r="T276" s="44" t="s">
        <v>45</v>
      </c>
      <c r="U276" s="26" t="s">
        <v>46</v>
      </c>
      <c r="V276" s="26" t="s">
        <v>47</v>
      </c>
      <c r="W276" s="25" t="s">
        <v>320</v>
      </c>
      <c r="X276" s="76" t="str">
        <f t="shared" si="24"/>
        <v>IB2400465997; QĐTT số: 743/QĐ-BVQY103; 28/02/2025; Bệnh viện Quân y 103; 365 ngày</v>
      </c>
      <c r="Y276" s="43"/>
      <c r="Z276" s="25" t="s">
        <v>957</v>
      </c>
      <c r="AA276" s="87" t="s">
        <v>272</v>
      </c>
      <c r="AB276" s="26" t="s">
        <v>320</v>
      </c>
      <c r="AC276" s="135">
        <v>2888000</v>
      </c>
      <c r="AD276" s="136">
        <f t="shared" si="28"/>
        <v>0</v>
      </c>
      <c r="AE276" s="137">
        <f t="shared" si="29"/>
        <v>0</v>
      </c>
      <c r="AF276" s="7"/>
      <c r="AG276" s="7"/>
      <c r="AH276" s="138"/>
      <c r="AI276" s="7"/>
      <c r="AJ276" s="7"/>
      <c r="AK276" s="7">
        <f>VLOOKUP(D276,'[1]Tổng hợp SH'!$D$7:$M$361,10,0)</f>
        <v>10</v>
      </c>
      <c r="AL276" s="7">
        <v>272</v>
      </c>
    </row>
    <row r="277" spans="1:38" ht="33.75" x14ac:dyDescent="0.25">
      <c r="A277" s="22" t="s">
        <v>37</v>
      </c>
      <c r="B277" s="22">
        <f t="shared" si="25"/>
        <v>273</v>
      </c>
      <c r="C277" s="23">
        <v>271</v>
      </c>
      <c r="D277" s="24" t="s">
        <v>1198</v>
      </c>
      <c r="E277" s="25" t="s">
        <v>1199</v>
      </c>
      <c r="F277" s="24" t="s">
        <v>1200</v>
      </c>
      <c r="G277" s="26" t="s">
        <v>1201</v>
      </c>
      <c r="H277" s="27" t="s">
        <v>42</v>
      </c>
      <c r="I277" s="128">
        <v>0</v>
      </c>
      <c r="J277" s="41"/>
      <c r="K277" s="130">
        <v>2</v>
      </c>
      <c r="L277" s="130">
        <v>4</v>
      </c>
      <c r="M277" s="29">
        <f t="shared" si="26"/>
        <v>4</v>
      </c>
      <c r="N277" s="28">
        <v>2442000</v>
      </c>
      <c r="O277" s="28">
        <f t="shared" si="27"/>
        <v>9768000</v>
      </c>
      <c r="P277" s="42"/>
      <c r="Q277" s="30" t="s">
        <v>1199</v>
      </c>
      <c r="R277" s="26" t="s">
        <v>43</v>
      </c>
      <c r="S277" s="26" t="s">
        <v>44</v>
      </c>
      <c r="T277" s="31" t="s">
        <v>45</v>
      </c>
      <c r="U277" s="26" t="s">
        <v>46</v>
      </c>
      <c r="V277" s="26" t="s">
        <v>47</v>
      </c>
      <c r="W277" s="25" t="s">
        <v>320</v>
      </c>
      <c r="X277" s="76" t="str">
        <f t="shared" si="24"/>
        <v>IB2400465997; QĐTT số: 743/QĐ-BVQY103; 28/02/2025; Bệnh viện Quân y 103; 365 ngày</v>
      </c>
      <c r="Y277" s="43"/>
      <c r="Z277" s="25" t="s">
        <v>957</v>
      </c>
      <c r="AA277" s="87" t="s">
        <v>272</v>
      </c>
      <c r="AB277" s="26" t="s">
        <v>320</v>
      </c>
      <c r="AC277" s="135">
        <v>2442000</v>
      </c>
      <c r="AD277" s="136">
        <f t="shared" si="28"/>
        <v>0</v>
      </c>
      <c r="AE277" s="137">
        <f t="shared" si="29"/>
        <v>0</v>
      </c>
      <c r="AF277" s="7" t="s">
        <v>42</v>
      </c>
      <c r="AG277" s="7">
        <v>1</v>
      </c>
      <c r="AH277" s="138">
        <v>2442000</v>
      </c>
      <c r="AI277" s="7" t="s">
        <v>894</v>
      </c>
      <c r="AJ277" s="7" t="s">
        <v>1201</v>
      </c>
      <c r="AK277" s="7">
        <f>VLOOKUP(D277,'[1]Tổng hợp SH'!$D$7:$M$361,10,0)</f>
        <v>4</v>
      </c>
      <c r="AL277" s="7">
        <v>273</v>
      </c>
    </row>
    <row r="278" spans="1:38" ht="27" customHeight="1" x14ac:dyDescent="0.25">
      <c r="A278" s="22" t="s">
        <v>37</v>
      </c>
      <c r="B278" s="22">
        <f t="shared" si="25"/>
        <v>274</v>
      </c>
      <c r="C278" s="23">
        <v>272</v>
      </c>
      <c r="D278" s="24" t="s">
        <v>1202</v>
      </c>
      <c r="E278" s="25" t="s">
        <v>1203</v>
      </c>
      <c r="F278" s="24" t="s">
        <v>1204</v>
      </c>
      <c r="G278" s="42"/>
      <c r="H278" s="27" t="s">
        <v>955</v>
      </c>
      <c r="I278" s="128">
        <v>0</v>
      </c>
      <c r="J278" s="41"/>
      <c r="K278" s="130">
        <v>11</v>
      </c>
      <c r="L278" s="130">
        <v>10</v>
      </c>
      <c r="M278" s="29">
        <f t="shared" si="26"/>
        <v>10</v>
      </c>
      <c r="N278" s="41">
        <v>2370000</v>
      </c>
      <c r="O278" s="28">
        <f t="shared" si="27"/>
        <v>23700000</v>
      </c>
      <c r="P278" s="42"/>
      <c r="Q278" s="30" t="s">
        <v>1203</v>
      </c>
      <c r="R278" s="26" t="s">
        <v>43</v>
      </c>
      <c r="S278" s="42" t="s">
        <v>44</v>
      </c>
      <c r="T278" s="44" t="s">
        <v>45</v>
      </c>
      <c r="U278" s="26" t="s">
        <v>46</v>
      </c>
      <c r="V278" s="26" t="s">
        <v>47</v>
      </c>
      <c r="W278" s="25" t="s">
        <v>320</v>
      </c>
      <c r="X278" s="76" t="str">
        <f t="shared" si="24"/>
        <v>IB2400465997; QĐTT số: 743/QĐ-BVQY103; 28/02/2025; Bệnh viện Quân y 103; 365 ngày</v>
      </c>
      <c r="Y278" s="43"/>
      <c r="Z278" s="25" t="s">
        <v>957</v>
      </c>
      <c r="AA278" s="87" t="s">
        <v>272</v>
      </c>
      <c r="AB278" s="26" t="s">
        <v>320</v>
      </c>
      <c r="AC278" s="135">
        <v>2370000</v>
      </c>
      <c r="AD278" s="136">
        <f t="shared" si="28"/>
        <v>0</v>
      </c>
      <c r="AE278" s="137">
        <f t="shared" si="29"/>
        <v>0</v>
      </c>
      <c r="AF278" s="7"/>
      <c r="AG278" s="7"/>
      <c r="AH278" s="138"/>
      <c r="AI278" s="7"/>
      <c r="AJ278" s="7"/>
      <c r="AK278" s="7">
        <f>VLOOKUP(D278,'[1]Tổng hợp SH'!$D$7:$M$361,10,0)</f>
        <v>10</v>
      </c>
      <c r="AL278" s="7">
        <v>274</v>
      </c>
    </row>
    <row r="279" spans="1:38" ht="27" customHeight="1" x14ac:dyDescent="0.25">
      <c r="A279" s="22" t="s">
        <v>37</v>
      </c>
      <c r="B279" s="22">
        <f t="shared" si="25"/>
        <v>275</v>
      </c>
      <c r="C279" s="23">
        <v>273</v>
      </c>
      <c r="D279" s="24" t="s">
        <v>1205</v>
      </c>
      <c r="E279" s="25" t="s">
        <v>1206</v>
      </c>
      <c r="F279" s="24" t="s">
        <v>1207</v>
      </c>
      <c r="G279" s="42"/>
      <c r="H279" s="27" t="s">
        <v>955</v>
      </c>
      <c r="I279" s="128">
        <v>0</v>
      </c>
      <c r="J279" s="41"/>
      <c r="K279" s="130">
        <v>11</v>
      </c>
      <c r="L279" s="130">
        <v>10</v>
      </c>
      <c r="M279" s="29">
        <f t="shared" si="26"/>
        <v>10</v>
      </c>
      <c r="N279" s="41">
        <v>3230000</v>
      </c>
      <c r="O279" s="28">
        <f t="shared" si="27"/>
        <v>32300000</v>
      </c>
      <c r="P279" s="42"/>
      <c r="Q279" s="30" t="s">
        <v>1206</v>
      </c>
      <c r="R279" s="26" t="s">
        <v>43</v>
      </c>
      <c r="S279" s="42" t="s">
        <v>44</v>
      </c>
      <c r="T279" s="44" t="s">
        <v>45</v>
      </c>
      <c r="U279" s="26" t="s">
        <v>46</v>
      </c>
      <c r="V279" s="26" t="s">
        <v>47</v>
      </c>
      <c r="W279" s="25" t="s">
        <v>320</v>
      </c>
      <c r="X279" s="76" t="str">
        <f t="shared" si="24"/>
        <v>IB2400465997; QĐTT số: 743/QĐ-BVQY103; 28/02/2025; Bệnh viện Quân y 103; 365 ngày</v>
      </c>
      <c r="Y279" s="43"/>
      <c r="Z279" s="25" t="s">
        <v>957</v>
      </c>
      <c r="AA279" s="87" t="s">
        <v>272</v>
      </c>
      <c r="AB279" s="26" t="s">
        <v>320</v>
      </c>
      <c r="AC279" s="135">
        <v>3230000</v>
      </c>
      <c r="AD279" s="136">
        <f t="shared" si="28"/>
        <v>0</v>
      </c>
      <c r="AE279" s="137">
        <f t="shared" si="29"/>
        <v>0</v>
      </c>
      <c r="AF279" s="7"/>
      <c r="AG279" s="7"/>
      <c r="AH279" s="138"/>
      <c r="AI279" s="7"/>
      <c r="AJ279" s="7"/>
      <c r="AK279" s="7">
        <f>VLOOKUP(D279,'[1]Tổng hợp SH'!$D$7:$M$361,10,0)</f>
        <v>10</v>
      </c>
      <c r="AL279" s="7">
        <v>275</v>
      </c>
    </row>
    <row r="280" spans="1:38" ht="37.5" customHeight="1" x14ac:dyDescent="0.25">
      <c r="A280" s="22" t="s">
        <v>37</v>
      </c>
      <c r="B280" s="22">
        <f t="shared" si="25"/>
        <v>276</v>
      </c>
      <c r="C280" s="23">
        <v>274</v>
      </c>
      <c r="D280" s="24" t="s">
        <v>1208</v>
      </c>
      <c r="E280" s="25" t="s">
        <v>1209</v>
      </c>
      <c r="F280" s="24" t="s">
        <v>1210</v>
      </c>
      <c r="G280" s="42"/>
      <c r="H280" s="27" t="s">
        <v>955</v>
      </c>
      <c r="I280" s="128">
        <v>0</v>
      </c>
      <c r="J280" s="41"/>
      <c r="K280" s="130">
        <v>11</v>
      </c>
      <c r="L280" s="130">
        <v>5</v>
      </c>
      <c r="M280" s="29">
        <f t="shared" si="26"/>
        <v>5</v>
      </c>
      <c r="N280" s="41">
        <v>22809050</v>
      </c>
      <c r="O280" s="28">
        <f t="shared" si="27"/>
        <v>114045250</v>
      </c>
      <c r="P280" s="42"/>
      <c r="Q280" s="30" t="s">
        <v>1209</v>
      </c>
      <c r="R280" s="26" t="s">
        <v>43</v>
      </c>
      <c r="S280" s="42" t="s">
        <v>44</v>
      </c>
      <c r="T280" s="44" t="s">
        <v>45</v>
      </c>
      <c r="U280" s="26" t="s">
        <v>46</v>
      </c>
      <c r="V280" s="26" t="s">
        <v>47</v>
      </c>
      <c r="W280" s="25" t="s">
        <v>320</v>
      </c>
      <c r="X280" s="76" t="str">
        <f t="shared" si="24"/>
        <v>IB2400465997; QĐTT số: 743/QĐ-BVQY103; 28/02/2025; Bệnh viện Quân y 103; 365 ngày</v>
      </c>
      <c r="Y280" s="43"/>
      <c r="Z280" s="25" t="s">
        <v>957</v>
      </c>
      <c r="AA280" s="87" t="s">
        <v>272</v>
      </c>
      <c r="AB280" s="26" t="s">
        <v>320</v>
      </c>
      <c r="AC280" s="135">
        <v>22809050</v>
      </c>
      <c r="AD280" s="136">
        <f t="shared" si="28"/>
        <v>0</v>
      </c>
      <c r="AE280" s="137">
        <f t="shared" si="29"/>
        <v>0</v>
      </c>
      <c r="AF280" s="7"/>
      <c r="AG280" s="7"/>
      <c r="AH280" s="138"/>
      <c r="AI280" s="7"/>
      <c r="AJ280" s="7"/>
      <c r="AK280" s="7">
        <f>VLOOKUP(D280,'[1]Tổng hợp SH'!$D$7:$M$361,10,0)</f>
        <v>5</v>
      </c>
      <c r="AL280" s="7">
        <v>276</v>
      </c>
    </row>
    <row r="281" spans="1:38" ht="33.75" x14ac:dyDescent="0.25">
      <c r="A281" s="22" t="s">
        <v>37</v>
      </c>
      <c r="B281" s="22">
        <f t="shared" si="25"/>
        <v>277</v>
      </c>
      <c r="C281" s="23">
        <v>275</v>
      </c>
      <c r="D281" s="24" t="s">
        <v>1211</v>
      </c>
      <c r="E281" s="25" t="s">
        <v>1212</v>
      </c>
      <c r="F281" s="24" t="s">
        <v>1213</v>
      </c>
      <c r="G281" s="26" t="s">
        <v>1214</v>
      </c>
      <c r="H281" s="27" t="s">
        <v>1215</v>
      </c>
      <c r="I281" s="128">
        <v>0</v>
      </c>
      <c r="J281" s="41"/>
      <c r="K281" s="130">
        <v>2</v>
      </c>
      <c r="L281" s="130">
        <v>2</v>
      </c>
      <c r="M281" s="29">
        <f t="shared" si="26"/>
        <v>2</v>
      </c>
      <c r="N281" s="28">
        <v>3822200</v>
      </c>
      <c r="O281" s="28">
        <f t="shared" si="27"/>
        <v>7644400</v>
      </c>
      <c r="P281" s="42"/>
      <c r="Q281" s="30" t="s">
        <v>1212</v>
      </c>
      <c r="R281" s="26" t="s">
        <v>43</v>
      </c>
      <c r="S281" s="26" t="s">
        <v>44</v>
      </c>
      <c r="T281" s="31" t="s">
        <v>45</v>
      </c>
      <c r="U281" s="26" t="s">
        <v>46</v>
      </c>
      <c r="V281" s="26" t="s">
        <v>47</v>
      </c>
      <c r="W281" s="25" t="s">
        <v>320</v>
      </c>
      <c r="X281" s="76" t="str">
        <f t="shared" si="24"/>
        <v>IB2400465997; QĐTT số: 743/QĐ-BVQY103; 28/02/2025; Bệnh viện Quân y 103; 365 ngày</v>
      </c>
      <c r="Y281" s="43"/>
      <c r="Z281" s="25" t="s">
        <v>957</v>
      </c>
      <c r="AA281" s="87" t="s">
        <v>272</v>
      </c>
      <c r="AB281" s="26" t="s">
        <v>320</v>
      </c>
      <c r="AC281" s="135">
        <v>3822200</v>
      </c>
      <c r="AD281" s="136">
        <f t="shared" si="28"/>
        <v>0</v>
      </c>
      <c r="AE281" s="137">
        <f t="shared" si="29"/>
        <v>0</v>
      </c>
      <c r="AF281" s="7" t="s">
        <v>1215</v>
      </c>
      <c r="AG281" s="7">
        <v>1</v>
      </c>
      <c r="AH281" s="138">
        <v>3822200</v>
      </c>
      <c r="AI281" s="7" t="s">
        <v>894</v>
      </c>
      <c r="AJ281" s="68" t="s">
        <v>1214</v>
      </c>
      <c r="AK281" s="7">
        <f>VLOOKUP(D281,'[1]Tổng hợp SH'!$D$7:$M$361,10,0)</f>
        <v>2</v>
      </c>
      <c r="AL281" s="7">
        <v>277</v>
      </c>
    </row>
    <row r="282" spans="1:38" ht="26.25" customHeight="1" x14ac:dyDescent="0.25">
      <c r="A282" s="22" t="s">
        <v>37</v>
      </c>
      <c r="B282" s="22">
        <f t="shared" si="25"/>
        <v>278</v>
      </c>
      <c r="C282" s="23">
        <v>276</v>
      </c>
      <c r="D282" s="24" t="s">
        <v>1216</v>
      </c>
      <c r="E282" s="25" t="s">
        <v>1217</v>
      </c>
      <c r="F282" s="24" t="s">
        <v>1218</v>
      </c>
      <c r="G282" s="42"/>
      <c r="H282" s="27" t="s">
        <v>955</v>
      </c>
      <c r="I282" s="128">
        <v>0</v>
      </c>
      <c r="J282" s="41"/>
      <c r="K282" s="130">
        <v>1</v>
      </c>
      <c r="L282" s="130">
        <v>2</v>
      </c>
      <c r="M282" s="29">
        <f t="shared" si="26"/>
        <v>2</v>
      </c>
      <c r="N282" s="41">
        <v>4925000</v>
      </c>
      <c r="O282" s="28">
        <f t="shared" si="27"/>
        <v>9850000</v>
      </c>
      <c r="P282" s="42"/>
      <c r="Q282" s="30" t="s">
        <v>1217</v>
      </c>
      <c r="R282" s="26" t="s">
        <v>43</v>
      </c>
      <c r="S282" s="42" t="s">
        <v>44</v>
      </c>
      <c r="T282" s="44" t="s">
        <v>45</v>
      </c>
      <c r="U282" s="26" t="s">
        <v>46</v>
      </c>
      <c r="V282" s="26" t="s">
        <v>47</v>
      </c>
      <c r="W282" s="25" t="s">
        <v>320</v>
      </c>
      <c r="X282" s="76" t="str">
        <f t="shared" si="24"/>
        <v>IB2400465997; QĐTT số: 743/QĐ-BVQY103; 28/02/2025; Bệnh viện Quân y 103; 365 ngày</v>
      </c>
      <c r="Y282" s="43"/>
      <c r="Z282" s="25" t="s">
        <v>957</v>
      </c>
      <c r="AA282" s="87" t="s">
        <v>272</v>
      </c>
      <c r="AB282" s="26" t="s">
        <v>320</v>
      </c>
      <c r="AC282" s="135">
        <v>4925000</v>
      </c>
      <c r="AD282" s="136">
        <f t="shared" si="28"/>
        <v>0</v>
      </c>
      <c r="AE282" s="137">
        <f t="shared" si="29"/>
        <v>0</v>
      </c>
      <c r="AF282" s="7"/>
      <c r="AG282" s="7"/>
      <c r="AH282" s="138"/>
      <c r="AI282" s="7"/>
      <c r="AJ282" s="7"/>
      <c r="AK282" s="7">
        <f>VLOOKUP(D282,'[1]Tổng hợp SH'!$D$7:$M$361,10,0)</f>
        <v>2</v>
      </c>
      <c r="AL282" s="7">
        <v>278</v>
      </c>
    </row>
    <row r="283" spans="1:38" ht="33.75" x14ac:dyDescent="0.25">
      <c r="A283" s="22" t="s">
        <v>37</v>
      </c>
      <c r="B283" s="22">
        <f t="shared" si="25"/>
        <v>279</v>
      </c>
      <c r="C283" s="23">
        <v>277</v>
      </c>
      <c r="D283" s="24" t="s">
        <v>1219</v>
      </c>
      <c r="E283" s="25" t="s">
        <v>1220</v>
      </c>
      <c r="F283" s="24" t="s">
        <v>1221</v>
      </c>
      <c r="G283" s="42"/>
      <c r="H283" s="27" t="s">
        <v>955</v>
      </c>
      <c r="I283" s="128">
        <v>0</v>
      </c>
      <c r="J283" s="41"/>
      <c r="K283" s="130">
        <v>1</v>
      </c>
      <c r="L283" s="130">
        <v>2</v>
      </c>
      <c r="M283" s="29">
        <f t="shared" si="26"/>
        <v>2</v>
      </c>
      <c r="N283" s="41">
        <v>2888100</v>
      </c>
      <c r="O283" s="28">
        <f t="shared" si="27"/>
        <v>5776200</v>
      </c>
      <c r="P283" s="42"/>
      <c r="Q283" s="30" t="s">
        <v>1220</v>
      </c>
      <c r="R283" s="26" t="s">
        <v>43</v>
      </c>
      <c r="S283" s="42" t="s">
        <v>44</v>
      </c>
      <c r="T283" s="44" t="s">
        <v>45</v>
      </c>
      <c r="U283" s="26" t="s">
        <v>46</v>
      </c>
      <c r="V283" s="26" t="s">
        <v>47</v>
      </c>
      <c r="W283" s="25" t="s">
        <v>320</v>
      </c>
      <c r="X283" s="76" t="str">
        <f t="shared" si="24"/>
        <v>IB2400465997; QĐTT số: 743/QĐ-BVQY103; 28/02/2025; Bệnh viện Quân y 103; 365 ngày</v>
      </c>
      <c r="Y283" s="43"/>
      <c r="Z283" s="25" t="s">
        <v>957</v>
      </c>
      <c r="AA283" s="87" t="s">
        <v>272</v>
      </c>
      <c r="AB283" s="26" t="s">
        <v>320</v>
      </c>
      <c r="AC283" s="135">
        <v>2888100</v>
      </c>
      <c r="AD283" s="136">
        <f t="shared" si="28"/>
        <v>0</v>
      </c>
      <c r="AE283" s="137">
        <f t="shared" si="29"/>
        <v>0</v>
      </c>
      <c r="AF283" s="7"/>
      <c r="AG283" s="7"/>
      <c r="AH283" s="138"/>
      <c r="AI283" s="7"/>
      <c r="AJ283" s="7"/>
      <c r="AK283" s="7">
        <f>VLOOKUP(D283,'[1]Tổng hợp SH'!$D$7:$M$361,10,0)</f>
        <v>2</v>
      </c>
      <c r="AL283" s="7">
        <v>279</v>
      </c>
    </row>
    <row r="284" spans="1:38" ht="82.5" customHeight="1" x14ac:dyDescent="0.25">
      <c r="A284" s="22" t="s">
        <v>37</v>
      </c>
      <c r="B284" s="22">
        <f t="shared" si="25"/>
        <v>298</v>
      </c>
      <c r="C284" s="23">
        <v>278</v>
      </c>
      <c r="D284" s="24" t="s">
        <v>863</v>
      </c>
      <c r="E284" s="25" t="s">
        <v>1222</v>
      </c>
      <c r="F284" s="24" t="s">
        <v>1223</v>
      </c>
      <c r="G284" s="42" t="s">
        <v>866</v>
      </c>
      <c r="H284" s="27" t="s">
        <v>42</v>
      </c>
      <c r="I284" s="127">
        <v>1</v>
      </c>
      <c r="J284" s="41"/>
      <c r="K284" s="128">
        <v>0</v>
      </c>
      <c r="L284" s="130">
        <v>1</v>
      </c>
      <c r="M284" s="29">
        <f t="shared" si="26"/>
        <v>1</v>
      </c>
      <c r="N284" s="41">
        <v>2245793</v>
      </c>
      <c r="O284" s="28">
        <f t="shared" si="27"/>
        <v>2245793</v>
      </c>
      <c r="P284" s="42" t="s">
        <v>863</v>
      </c>
      <c r="Q284" s="50" t="s">
        <v>1222</v>
      </c>
      <c r="R284" s="26" t="s">
        <v>43</v>
      </c>
      <c r="S284" s="42" t="s">
        <v>44</v>
      </c>
      <c r="T284" s="44" t="s">
        <v>45</v>
      </c>
      <c r="U284" s="26" t="s">
        <v>46</v>
      </c>
      <c r="V284" s="26" t="s">
        <v>47</v>
      </c>
      <c r="W284" s="25" t="s">
        <v>894</v>
      </c>
      <c r="X284" s="76" t="str">
        <f t="shared" si="24"/>
        <v>IB2400465997; QĐTT số: 743/QĐ-BVQY103; 28/02/2025; Bệnh viện Quân y 103; 365 ngày</v>
      </c>
      <c r="Y284" s="43"/>
      <c r="Z284" s="25" t="s">
        <v>1224</v>
      </c>
      <c r="AA284" s="87" t="s">
        <v>272</v>
      </c>
      <c r="AB284" s="26" t="s">
        <v>894</v>
      </c>
      <c r="AC284" s="135">
        <v>2245793</v>
      </c>
      <c r="AD284" s="136">
        <f t="shared" si="28"/>
        <v>0</v>
      </c>
      <c r="AE284" s="137">
        <f t="shared" si="29"/>
        <v>0</v>
      </c>
      <c r="AF284" s="7"/>
      <c r="AG284" s="7"/>
      <c r="AH284" s="138"/>
      <c r="AI284" s="7"/>
      <c r="AJ284" s="7"/>
      <c r="AK284" s="7">
        <v>1</v>
      </c>
      <c r="AL284" s="7">
        <v>298</v>
      </c>
    </row>
    <row r="285" spans="1:38" ht="92.25" customHeight="1" x14ac:dyDescent="0.25">
      <c r="A285" s="22" t="s">
        <v>37</v>
      </c>
      <c r="B285" s="22">
        <f t="shared" si="25"/>
        <v>299</v>
      </c>
      <c r="C285" s="23">
        <v>279</v>
      </c>
      <c r="D285" s="24" t="s">
        <v>877</v>
      </c>
      <c r="E285" s="25" t="s">
        <v>1225</v>
      </c>
      <c r="F285" s="24" t="s">
        <v>1226</v>
      </c>
      <c r="G285" s="42" t="s">
        <v>297</v>
      </c>
      <c r="H285" s="27" t="s">
        <v>42</v>
      </c>
      <c r="I285" s="127">
        <v>70</v>
      </c>
      <c r="J285" s="41"/>
      <c r="K285" s="128">
        <v>0</v>
      </c>
      <c r="L285" s="130">
        <v>40</v>
      </c>
      <c r="M285" s="29">
        <f t="shared" si="26"/>
        <v>40</v>
      </c>
      <c r="N285" s="41">
        <v>28156900</v>
      </c>
      <c r="O285" s="28">
        <f t="shared" si="27"/>
        <v>1126276000</v>
      </c>
      <c r="P285" s="42" t="s">
        <v>877</v>
      </c>
      <c r="Q285" s="50" t="s">
        <v>1225</v>
      </c>
      <c r="R285" s="26" t="s">
        <v>43</v>
      </c>
      <c r="S285" s="42" t="s">
        <v>44</v>
      </c>
      <c r="T285" s="44" t="s">
        <v>45</v>
      </c>
      <c r="U285" s="26" t="s">
        <v>46</v>
      </c>
      <c r="V285" s="26" t="s">
        <v>47</v>
      </c>
      <c r="W285" s="25" t="s">
        <v>894</v>
      </c>
      <c r="X285" s="76" t="str">
        <f t="shared" si="24"/>
        <v>IB2400465997; QĐTT số: 743/QĐ-BVQY103; 28/02/2025; Bệnh viện Quân y 103; 365 ngày</v>
      </c>
      <c r="Y285" s="43"/>
      <c r="Z285" s="25" t="s">
        <v>1224</v>
      </c>
      <c r="AA285" s="87" t="s">
        <v>272</v>
      </c>
      <c r="AB285" s="26" t="s">
        <v>894</v>
      </c>
      <c r="AC285" s="135">
        <v>28156900</v>
      </c>
      <c r="AD285" s="136">
        <f t="shared" si="28"/>
        <v>0</v>
      </c>
      <c r="AE285" s="137">
        <f t="shared" si="29"/>
        <v>0</v>
      </c>
      <c r="AF285" s="7"/>
      <c r="AG285" s="7"/>
      <c r="AH285" s="138"/>
      <c r="AI285" s="7"/>
      <c r="AJ285" s="7"/>
      <c r="AK285" s="7">
        <v>40</v>
      </c>
      <c r="AL285" s="7">
        <v>299</v>
      </c>
    </row>
    <row r="286" spans="1:38" ht="48.75" customHeight="1" x14ac:dyDescent="0.25">
      <c r="A286" s="22" t="s">
        <v>37</v>
      </c>
      <c r="B286" s="22">
        <f t="shared" si="25"/>
        <v>300</v>
      </c>
      <c r="C286" s="23">
        <v>280</v>
      </c>
      <c r="D286" s="24" t="s">
        <v>881</v>
      </c>
      <c r="E286" s="25" t="s">
        <v>1227</v>
      </c>
      <c r="F286" s="24" t="s">
        <v>1228</v>
      </c>
      <c r="G286" s="42" t="s">
        <v>866</v>
      </c>
      <c r="H286" s="27" t="s">
        <v>42</v>
      </c>
      <c r="I286" s="127">
        <v>1</v>
      </c>
      <c r="J286" s="41"/>
      <c r="K286" s="128">
        <v>0</v>
      </c>
      <c r="L286" s="130">
        <v>2</v>
      </c>
      <c r="M286" s="29">
        <f t="shared" si="26"/>
        <v>2</v>
      </c>
      <c r="N286" s="41">
        <v>2263800</v>
      </c>
      <c r="O286" s="28">
        <f t="shared" si="27"/>
        <v>4527600</v>
      </c>
      <c r="P286" s="42" t="s">
        <v>881</v>
      </c>
      <c r="Q286" s="50" t="s">
        <v>1227</v>
      </c>
      <c r="R286" s="26" t="s">
        <v>43</v>
      </c>
      <c r="S286" s="42" t="s">
        <v>44</v>
      </c>
      <c r="T286" s="44" t="s">
        <v>45</v>
      </c>
      <c r="U286" s="26" t="s">
        <v>46</v>
      </c>
      <c r="V286" s="26" t="s">
        <v>47</v>
      </c>
      <c r="W286" s="25" t="s">
        <v>894</v>
      </c>
      <c r="X286" s="76" t="str">
        <f t="shared" si="24"/>
        <v>IB2400465997; QĐTT số: 743/QĐ-BVQY103; 28/02/2025; Bệnh viện Quân y 103; 365 ngày</v>
      </c>
      <c r="Y286" s="43"/>
      <c r="Z286" s="25" t="s">
        <v>1224</v>
      </c>
      <c r="AA286" s="87" t="s">
        <v>272</v>
      </c>
      <c r="AB286" s="26" t="s">
        <v>894</v>
      </c>
      <c r="AC286" s="135">
        <v>2263800</v>
      </c>
      <c r="AD286" s="136">
        <f t="shared" si="28"/>
        <v>0</v>
      </c>
      <c r="AE286" s="137">
        <f t="shared" si="29"/>
        <v>0</v>
      </c>
      <c r="AF286" s="7"/>
      <c r="AG286" s="7"/>
      <c r="AH286" s="138"/>
      <c r="AI286" s="7"/>
      <c r="AJ286" s="7"/>
      <c r="AK286" s="7">
        <f>VLOOKUP(D286,'[1]Tổng hợp SH'!$D$7:$M$361,10,0)</f>
        <v>2</v>
      </c>
      <c r="AL286" s="7">
        <v>300</v>
      </c>
    </row>
    <row r="287" spans="1:38" ht="33.75" x14ac:dyDescent="0.25">
      <c r="A287" s="22" t="s">
        <v>37</v>
      </c>
      <c r="B287" s="22">
        <f t="shared" si="25"/>
        <v>301</v>
      </c>
      <c r="C287" s="23">
        <v>281</v>
      </c>
      <c r="D287" s="24" t="s">
        <v>885</v>
      </c>
      <c r="E287" s="25" t="s">
        <v>1229</v>
      </c>
      <c r="F287" s="24" t="s">
        <v>1230</v>
      </c>
      <c r="G287" s="42" t="s">
        <v>1231</v>
      </c>
      <c r="H287" s="27" t="s">
        <v>42</v>
      </c>
      <c r="I287" s="127">
        <v>57</v>
      </c>
      <c r="J287" s="41"/>
      <c r="K287" s="130">
        <v>81</v>
      </c>
      <c r="L287" s="130">
        <v>60</v>
      </c>
      <c r="M287" s="29">
        <f t="shared" si="26"/>
        <v>60</v>
      </c>
      <c r="N287" s="41">
        <v>57750</v>
      </c>
      <c r="O287" s="28">
        <f t="shared" si="27"/>
        <v>3465000</v>
      </c>
      <c r="P287" s="42" t="s">
        <v>1232</v>
      </c>
      <c r="Q287" s="50" t="s">
        <v>1229</v>
      </c>
      <c r="R287" s="26" t="s">
        <v>43</v>
      </c>
      <c r="S287" s="42" t="s">
        <v>44</v>
      </c>
      <c r="T287" s="44" t="s">
        <v>45</v>
      </c>
      <c r="U287" s="26" t="s">
        <v>46</v>
      </c>
      <c r="V287" s="26" t="s">
        <v>47</v>
      </c>
      <c r="W287" s="25" t="s">
        <v>894</v>
      </c>
      <c r="X287" s="76" t="str">
        <f t="shared" si="24"/>
        <v>IB2400465997; QĐTT số: 743/QĐ-BVQY103; 28/02/2025; Bệnh viện Quân y 103; 365 ngày</v>
      </c>
      <c r="Y287" s="43"/>
      <c r="Z287" s="25" t="s">
        <v>1224</v>
      </c>
      <c r="AA287" s="87" t="s">
        <v>272</v>
      </c>
      <c r="AB287" s="26" t="s">
        <v>894</v>
      </c>
      <c r="AC287" s="135">
        <v>57750</v>
      </c>
      <c r="AD287" s="136">
        <f t="shared" si="28"/>
        <v>0</v>
      </c>
      <c r="AE287" s="137">
        <f t="shared" si="29"/>
        <v>0</v>
      </c>
      <c r="AF287" s="7"/>
      <c r="AG287" s="7"/>
      <c r="AH287" s="138"/>
      <c r="AI287" s="7"/>
      <c r="AJ287" s="7"/>
      <c r="AK287" s="7">
        <v>60</v>
      </c>
      <c r="AL287" s="7">
        <v>301</v>
      </c>
    </row>
    <row r="288" spans="1:38" ht="45" x14ac:dyDescent="0.25">
      <c r="A288" s="22" t="s">
        <v>37</v>
      </c>
      <c r="B288" s="22">
        <f t="shared" si="25"/>
        <v>302</v>
      </c>
      <c r="C288" s="23">
        <v>282</v>
      </c>
      <c r="D288" s="24" t="s">
        <v>890</v>
      </c>
      <c r="E288" s="25" t="s">
        <v>891</v>
      </c>
      <c r="F288" s="24" t="s">
        <v>892</v>
      </c>
      <c r="G288" s="26" t="s">
        <v>893</v>
      </c>
      <c r="H288" s="27" t="s">
        <v>42</v>
      </c>
      <c r="I288" s="127">
        <v>4075</v>
      </c>
      <c r="J288" s="41"/>
      <c r="K288" s="130">
        <v>42</v>
      </c>
      <c r="L288" s="130">
        <v>60</v>
      </c>
      <c r="M288" s="29">
        <f t="shared" si="26"/>
        <v>60</v>
      </c>
      <c r="N288" s="28">
        <v>61000</v>
      </c>
      <c r="O288" s="28">
        <f t="shared" si="27"/>
        <v>3660000</v>
      </c>
      <c r="P288" s="42"/>
      <c r="Q288" s="30" t="s">
        <v>891</v>
      </c>
      <c r="R288" s="26" t="s">
        <v>43</v>
      </c>
      <c r="S288" s="26" t="s">
        <v>44</v>
      </c>
      <c r="T288" s="31" t="s">
        <v>45</v>
      </c>
      <c r="U288" s="26" t="s">
        <v>46</v>
      </c>
      <c r="V288" s="26" t="s">
        <v>47</v>
      </c>
      <c r="W288" s="25" t="s">
        <v>320</v>
      </c>
      <c r="X288" s="76" t="str">
        <f t="shared" si="24"/>
        <v>IB2400465997; QĐTT số: 743/QĐ-BVQY103; 28/02/2025; Bệnh viện Quân y 103; 365 ngày</v>
      </c>
      <c r="Y288" s="43"/>
      <c r="Z288" s="25" t="s">
        <v>1224</v>
      </c>
      <c r="AA288" s="87" t="s">
        <v>272</v>
      </c>
      <c r="AB288" s="26" t="s">
        <v>320</v>
      </c>
      <c r="AC288" s="135">
        <v>61000</v>
      </c>
      <c r="AD288" s="136">
        <f t="shared" si="28"/>
        <v>0</v>
      </c>
      <c r="AE288" s="137">
        <f t="shared" si="29"/>
        <v>0</v>
      </c>
      <c r="AF288" s="7" t="s">
        <v>42</v>
      </c>
      <c r="AG288" s="7">
        <v>42</v>
      </c>
      <c r="AH288" s="138">
        <v>61000</v>
      </c>
      <c r="AI288" s="7" t="s">
        <v>894</v>
      </c>
      <c r="AJ288" s="7" t="s">
        <v>893</v>
      </c>
      <c r="AK288" s="7">
        <v>60</v>
      </c>
      <c r="AL288" s="7">
        <v>302</v>
      </c>
    </row>
    <row r="289" spans="1:38" ht="56.25" x14ac:dyDescent="0.25">
      <c r="A289" s="22" t="s">
        <v>37</v>
      </c>
      <c r="B289" s="22">
        <f t="shared" si="25"/>
        <v>303</v>
      </c>
      <c r="C289" s="23">
        <v>283</v>
      </c>
      <c r="D289" s="24" t="s">
        <v>1233</v>
      </c>
      <c r="E289" s="25" t="s">
        <v>1234</v>
      </c>
      <c r="F289" s="24" t="s">
        <v>1235</v>
      </c>
      <c r="G289" s="26" t="s">
        <v>1236</v>
      </c>
      <c r="H289" s="27" t="s">
        <v>42</v>
      </c>
      <c r="I289" s="127">
        <v>2</v>
      </c>
      <c r="J289" s="41"/>
      <c r="K289" s="130">
        <v>2</v>
      </c>
      <c r="L289" s="130">
        <v>2</v>
      </c>
      <c r="M289" s="29">
        <f t="shared" si="26"/>
        <v>2</v>
      </c>
      <c r="N289" s="28">
        <v>2137785</v>
      </c>
      <c r="O289" s="28">
        <f t="shared" si="27"/>
        <v>4275570</v>
      </c>
      <c r="P289" s="42"/>
      <c r="Q289" s="30" t="s">
        <v>1234</v>
      </c>
      <c r="R289" s="26" t="s">
        <v>43</v>
      </c>
      <c r="S289" s="26" t="s">
        <v>44</v>
      </c>
      <c r="T289" s="31" t="s">
        <v>45</v>
      </c>
      <c r="U289" s="26" t="s">
        <v>46</v>
      </c>
      <c r="V289" s="26" t="s">
        <v>47</v>
      </c>
      <c r="W289" s="25" t="s">
        <v>320</v>
      </c>
      <c r="X289" s="76" t="str">
        <f t="shared" si="24"/>
        <v>IB2400465997; QĐTT số: 743/QĐ-BVQY103; 28/02/2025; Bệnh viện Quân y 103; 365 ngày</v>
      </c>
      <c r="Y289" s="43"/>
      <c r="Z289" s="25" t="s">
        <v>1224</v>
      </c>
      <c r="AA289" s="87" t="s">
        <v>272</v>
      </c>
      <c r="AB289" s="26" t="s">
        <v>320</v>
      </c>
      <c r="AC289" s="135">
        <v>2137785</v>
      </c>
      <c r="AD289" s="136">
        <f t="shared" si="28"/>
        <v>0</v>
      </c>
      <c r="AE289" s="137">
        <f t="shared" si="29"/>
        <v>0</v>
      </c>
      <c r="AF289" s="7" t="s">
        <v>42</v>
      </c>
      <c r="AG289" s="7">
        <v>2</v>
      </c>
      <c r="AH289" s="138">
        <v>2137785</v>
      </c>
      <c r="AI289" s="7" t="s">
        <v>894</v>
      </c>
      <c r="AJ289" s="7" t="s">
        <v>1236</v>
      </c>
      <c r="AK289" s="7">
        <f>VLOOKUP(D289,'[1]Tổng hợp SH'!$D$7:$M$361,10,0)</f>
        <v>2</v>
      </c>
      <c r="AL289" s="7">
        <v>303</v>
      </c>
    </row>
    <row r="290" spans="1:38" ht="33.75" x14ac:dyDescent="0.25">
      <c r="A290" s="22" t="s">
        <v>37</v>
      </c>
      <c r="B290" s="22">
        <f t="shared" si="25"/>
        <v>304</v>
      </c>
      <c r="C290" s="23">
        <v>284</v>
      </c>
      <c r="D290" s="24" t="s">
        <v>1237</v>
      </c>
      <c r="E290" s="25" t="s">
        <v>1238</v>
      </c>
      <c r="F290" s="24" t="s">
        <v>1239</v>
      </c>
      <c r="G290" s="26" t="s">
        <v>1240</v>
      </c>
      <c r="H290" s="27" t="s">
        <v>930</v>
      </c>
      <c r="I290" s="128">
        <v>0</v>
      </c>
      <c r="J290" s="41"/>
      <c r="K290" s="130">
        <v>4</v>
      </c>
      <c r="L290" s="130">
        <v>5</v>
      </c>
      <c r="M290" s="29">
        <f t="shared" si="26"/>
        <v>5</v>
      </c>
      <c r="N290" s="28">
        <v>4828000</v>
      </c>
      <c r="O290" s="28">
        <f t="shared" si="27"/>
        <v>24140000</v>
      </c>
      <c r="P290" s="42"/>
      <c r="Q290" s="30" t="s">
        <v>1238</v>
      </c>
      <c r="R290" s="26" t="s">
        <v>43</v>
      </c>
      <c r="S290" s="26" t="s">
        <v>44</v>
      </c>
      <c r="T290" s="31" t="s">
        <v>45</v>
      </c>
      <c r="U290" s="26" t="s">
        <v>46</v>
      </c>
      <c r="V290" s="26" t="s">
        <v>47</v>
      </c>
      <c r="W290" s="25" t="s">
        <v>320</v>
      </c>
      <c r="X290" s="76" t="str">
        <f t="shared" si="24"/>
        <v>IB2400465997; QĐTT số: 743/QĐ-BVQY103; 28/02/2025; Bệnh viện Quân y 103; 365 ngày</v>
      </c>
      <c r="Y290" s="43"/>
      <c r="Z290" s="25" t="s">
        <v>1224</v>
      </c>
      <c r="AA290" s="87" t="s">
        <v>272</v>
      </c>
      <c r="AB290" s="26" t="s">
        <v>320</v>
      </c>
      <c r="AC290" s="135">
        <v>4828000</v>
      </c>
      <c r="AD290" s="136">
        <f t="shared" si="28"/>
        <v>0</v>
      </c>
      <c r="AE290" s="137">
        <f t="shared" si="29"/>
        <v>0</v>
      </c>
      <c r="AF290" s="7" t="s">
        <v>930</v>
      </c>
      <c r="AG290" s="7">
        <v>4</v>
      </c>
      <c r="AH290" s="138">
        <v>4828000</v>
      </c>
      <c r="AI290" s="7" t="s">
        <v>894</v>
      </c>
      <c r="AJ290" s="7" t="s">
        <v>1240</v>
      </c>
      <c r="AK290" s="7">
        <f>VLOOKUP(D290,'[1]Tổng hợp SH'!$D$7:$M$361,10,0)</f>
        <v>5</v>
      </c>
      <c r="AL290" s="7">
        <v>304</v>
      </c>
    </row>
    <row r="291" spans="1:38" ht="33.75" x14ac:dyDescent="0.25">
      <c r="A291" s="22" t="s">
        <v>37</v>
      </c>
      <c r="B291" s="22">
        <f t="shared" si="25"/>
        <v>305</v>
      </c>
      <c r="C291" s="23">
        <v>285</v>
      </c>
      <c r="D291" s="24" t="s">
        <v>1241</v>
      </c>
      <c r="E291" s="25" t="s">
        <v>1242</v>
      </c>
      <c r="F291" s="24" t="s">
        <v>1243</v>
      </c>
      <c r="G291" s="26" t="s">
        <v>1244</v>
      </c>
      <c r="H291" s="27" t="s">
        <v>42</v>
      </c>
      <c r="I291" s="127">
        <v>40</v>
      </c>
      <c r="J291" s="41"/>
      <c r="K291" s="130">
        <v>40</v>
      </c>
      <c r="L291" s="130">
        <v>25</v>
      </c>
      <c r="M291" s="29">
        <f t="shared" si="26"/>
        <v>25</v>
      </c>
      <c r="N291" s="28">
        <v>1142500</v>
      </c>
      <c r="O291" s="28">
        <f t="shared" si="27"/>
        <v>28562500</v>
      </c>
      <c r="P291" s="42"/>
      <c r="Q291" s="30" t="s">
        <v>1242</v>
      </c>
      <c r="R291" s="26" t="s">
        <v>43</v>
      </c>
      <c r="S291" s="26" t="s">
        <v>44</v>
      </c>
      <c r="T291" s="31" t="s">
        <v>45</v>
      </c>
      <c r="U291" s="26" t="s">
        <v>46</v>
      </c>
      <c r="V291" s="26" t="s">
        <v>47</v>
      </c>
      <c r="W291" s="25" t="s">
        <v>320</v>
      </c>
      <c r="X291" s="76" t="str">
        <f t="shared" si="24"/>
        <v>IB2400465997; QĐTT số: 743/QĐ-BVQY103; 28/02/2025; Bệnh viện Quân y 103; 365 ngày</v>
      </c>
      <c r="Y291" s="43"/>
      <c r="Z291" s="25" t="s">
        <v>1224</v>
      </c>
      <c r="AA291" s="87" t="s">
        <v>272</v>
      </c>
      <c r="AB291" s="26" t="s">
        <v>320</v>
      </c>
      <c r="AC291" s="135">
        <v>1142500</v>
      </c>
      <c r="AD291" s="136">
        <f t="shared" si="28"/>
        <v>0</v>
      </c>
      <c r="AE291" s="137">
        <f t="shared" si="29"/>
        <v>0</v>
      </c>
      <c r="AF291" s="7" t="s">
        <v>42</v>
      </c>
      <c r="AG291" s="7">
        <v>40</v>
      </c>
      <c r="AH291" s="138">
        <v>1142500</v>
      </c>
      <c r="AI291" s="7" t="s">
        <v>894</v>
      </c>
      <c r="AJ291" s="7" t="s">
        <v>1244</v>
      </c>
      <c r="AK291" s="7">
        <v>25</v>
      </c>
      <c r="AL291" s="7">
        <v>305</v>
      </c>
    </row>
    <row r="292" spans="1:38" ht="33.75" x14ac:dyDescent="0.25">
      <c r="A292" s="22" t="s">
        <v>37</v>
      </c>
      <c r="B292" s="22">
        <f t="shared" si="25"/>
        <v>306</v>
      </c>
      <c r="C292" s="23">
        <v>286</v>
      </c>
      <c r="D292" s="24" t="s">
        <v>932</v>
      </c>
      <c r="E292" s="25" t="s">
        <v>1245</v>
      </c>
      <c r="F292" s="24" t="s">
        <v>1246</v>
      </c>
      <c r="G292" s="42" t="s">
        <v>935</v>
      </c>
      <c r="H292" s="27" t="s">
        <v>930</v>
      </c>
      <c r="I292" s="127">
        <v>9</v>
      </c>
      <c r="J292" s="41"/>
      <c r="K292" s="128">
        <v>0</v>
      </c>
      <c r="L292" s="130">
        <v>6</v>
      </c>
      <c r="M292" s="29">
        <f t="shared" si="26"/>
        <v>6</v>
      </c>
      <c r="N292" s="41">
        <v>3139300</v>
      </c>
      <c r="O292" s="28">
        <f t="shared" si="27"/>
        <v>18835800</v>
      </c>
      <c r="P292" s="42" t="s">
        <v>932</v>
      </c>
      <c r="Q292" s="50" t="s">
        <v>1245</v>
      </c>
      <c r="R292" s="26" t="s">
        <v>43</v>
      </c>
      <c r="S292" s="42" t="s">
        <v>44</v>
      </c>
      <c r="T292" s="44" t="s">
        <v>45</v>
      </c>
      <c r="U292" s="26" t="s">
        <v>46</v>
      </c>
      <c r="V292" s="26" t="s">
        <v>47</v>
      </c>
      <c r="W292" s="25" t="s">
        <v>894</v>
      </c>
      <c r="X292" s="76" t="str">
        <f t="shared" si="24"/>
        <v>IB2400465997; QĐTT số: 743/QĐ-BVQY103; 28/02/2025; Bệnh viện Quân y 103; 365 ngày</v>
      </c>
      <c r="Y292" s="43"/>
      <c r="Z292" s="25" t="s">
        <v>1224</v>
      </c>
      <c r="AA292" s="87" t="s">
        <v>272</v>
      </c>
      <c r="AB292" s="26" t="s">
        <v>894</v>
      </c>
      <c r="AC292" s="135">
        <v>3139300</v>
      </c>
      <c r="AD292" s="136">
        <f t="shared" si="28"/>
        <v>0</v>
      </c>
      <c r="AE292" s="137">
        <f t="shared" si="29"/>
        <v>0</v>
      </c>
      <c r="AF292" s="7"/>
      <c r="AG292" s="7"/>
      <c r="AH292" s="138"/>
      <c r="AI292" s="7"/>
      <c r="AJ292" s="7"/>
      <c r="AK292" s="7">
        <v>6</v>
      </c>
      <c r="AL292" s="7">
        <v>306</v>
      </c>
    </row>
    <row r="293" spans="1:38" ht="33.75" x14ac:dyDescent="0.25">
      <c r="A293" s="22" t="s">
        <v>37</v>
      </c>
      <c r="B293" s="22">
        <f t="shared" si="25"/>
        <v>307</v>
      </c>
      <c r="C293" s="23">
        <v>287</v>
      </c>
      <c r="D293" s="24" t="s">
        <v>1247</v>
      </c>
      <c r="E293" s="25" t="s">
        <v>1248</v>
      </c>
      <c r="F293" s="24" t="s">
        <v>1249</v>
      </c>
      <c r="G293" s="26" t="s">
        <v>935</v>
      </c>
      <c r="H293" s="27" t="s">
        <v>42</v>
      </c>
      <c r="I293" s="127">
        <v>5</v>
      </c>
      <c r="J293" s="41"/>
      <c r="K293" s="130">
        <v>7</v>
      </c>
      <c r="L293" s="130">
        <v>4</v>
      </c>
      <c r="M293" s="29">
        <f t="shared" si="26"/>
        <v>4</v>
      </c>
      <c r="N293" s="28">
        <v>1295710</v>
      </c>
      <c r="O293" s="28">
        <f t="shared" si="27"/>
        <v>5182840</v>
      </c>
      <c r="P293" s="42" t="s">
        <v>1247</v>
      </c>
      <c r="Q293" s="30" t="s">
        <v>1250</v>
      </c>
      <c r="R293" s="26" t="s">
        <v>43</v>
      </c>
      <c r="S293" s="26" t="s">
        <v>44</v>
      </c>
      <c r="T293" s="31" t="s">
        <v>45</v>
      </c>
      <c r="U293" s="26" t="s">
        <v>46</v>
      </c>
      <c r="V293" s="26" t="s">
        <v>47</v>
      </c>
      <c r="W293" s="25" t="s">
        <v>320</v>
      </c>
      <c r="X293" s="76" t="str">
        <f t="shared" si="24"/>
        <v>IB2400465997; QĐTT số: 743/QĐ-BVQY103; 28/02/2025; Bệnh viện Quân y 103; 365 ngày</v>
      </c>
      <c r="Y293" s="43"/>
      <c r="Z293" s="25" t="s">
        <v>1224</v>
      </c>
      <c r="AA293" s="87" t="s">
        <v>272</v>
      </c>
      <c r="AB293" s="26" t="s">
        <v>320</v>
      </c>
      <c r="AC293" s="135">
        <v>1295710</v>
      </c>
      <c r="AD293" s="136">
        <f t="shared" si="28"/>
        <v>0</v>
      </c>
      <c r="AE293" s="137">
        <f t="shared" si="29"/>
        <v>0</v>
      </c>
      <c r="AF293" s="7" t="s">
        <v>42</v>
      </c>
      <c r="AG293" s="7">
        <v>7</v>
      </c>
      <c r="AH293" s="138">
        <v>1295710</v>
      </c>
      <c r="AI293" s="7" t="s">
        <v>894</v>
      </c>
      <c r="AJ293" s="7" t="s">
        <v>935</v>
      </c>
      <c r="AK293" s="7">
        <f>VLOOKUP(D293,'[1]Tổng hợp SH'!$D$7:$M$361,10,0)</f>
        <v>4</v>
      </c>
      <c r="AL293" s="7">
        <v>307</v>
      </c>
    </row>
    <row r="294" spans="1:38" ht="27" customHeight="1" x14ac:dyDescent="0.25">
      <c r="A294" s="22" t="s">
        <v>37</v>
      </c>
      <c r="B294" s="22">
        <f t="shared" si="25"/>
        <v>308</v>
      </c>
      <c r="C294" s="23">
        <v>288</v>
      </c>
      <c r="D294" s="24" t="s">
        <v>942</v>
      </c>
      <c r="E294" s="25" t="s">
        <v>1248</v>
      </c>
      <c r="F294" s="24" t="s">
        <v>944</v>
      </c>
      <c r="G294" s="42" t="s">
        <v>1251</v>
      </c>
      <c r="H294" s="27" t="s">
        <v>42</v>
      </c>
      <c r="I294" s="128">
        <v>0</v>
      </c>
      <c r="J294" s="41"/>
      <c r="K294" s="128">
        <v>0</v>
      </c>
      <c r="L294" s="130">
        <v>1</v>
      </c>
      <c r="M294" s="29">
        <f t="shared" si="26"/>
        <v>1</v>
      </c>
      <c r="N294" s="41">
        <v>610000</v>
      </c>
      <c r="O294" s="28">
        <f t="shared" si="27"/>
        <v>610000</v>
      </c>
      <c r="P294" s="42" t="s">
        <v>1252</v>
      </c>
      <c r="Q294" s="50" t="s">
        <v>1248</v>
      </c>
      <c r="R294" s="42" t="s">
        <v>1253</v>
      </c>
      <c r="S294" s="42" t="s">
        <v>1254</v>
      </c>
      <c r="T294" s="44" t="s">
        <v>1255</v>
      </c>
      <c r="U294" s="42" t="s">
        <v>1256</v>
      </c>
      <c r="V294" s="42" t="s">
        <v>319</v>
      </c>
      <c r="W294" s="25" t="s">
        <v>1073</v>
      </c>
      <c r="X294" s="76" t="str">
        <f t="shared" si="24"/>
        <v>IB2300381998; QĐTT số: 923/QĐ-SYT; 13/8/2024; Sở Y tế Đồng Nai; 24 tháng</v>
      </c>
      <c r="Y294" s="45"/>
      <c r="Z294" s="25" t="s">
        <v>1224</v>
      </c>
      <c r="AA294" s="87" t="s">
        <v>272</v>
      </c>
      <c r="AB294" s="26" t="s">
        <v>826</v>
      </c>
      <c r="AC294" s="139"/>
      <c r="AD294" s="136" t="e">
        <f t="shared" si="28"/>
        <v>#DIV/0!</v>
      </c>
      <c r="AE294" s="137">
        <f t="shared" si="29"/>
        <v>610000</v>
      </c>
      <c r="AF294" s="7"/>
      <c r="AG294" s="7"/>
      <c r="AH294" s="138"/>
      <c r="AI294" s="7"/>
      <c r="AJ294" s="7"/>
      <c r="AK294" s="7">
        <v>1</v>
      </c>
      <c r="AL294" s="7">
        <v>308</v>
      </c>
    </row>
    <row r="295" spans="1:38" ht="33.75" x14ac:dyDescent="0.25">
      <c r="A295" s="22" t="s">
        <v>37</v>
      </c>
      <c r="B295" s="22">
        <f t="shared" si="25"/>
        <v>309</v>
      </c>
      <c r="C295" s="23">
        <v>289</v>
      </c>
      <c r="D295" s="24" t="s">
        <v>1257</v>
      </c>
      <c r="E295" s="25" t="s">
        <v>1258</v>
      </c>
      <c r="F295" s="24" t="s">
        <v>1259</v>
      </c>
      <c r="G295" s="26" t="s">
        <v>1260</v>
      </c>
      <c r="H295" s="27" t="s">
        <v>174</v>
      </c>
      <c r="I295" s="127">
        <v>6</v>
      </c>
      <c r="J295" s="41"/>
      <c r="K295" s="130">
        <v>4</v>
      </c>
      <c r="L295" s="130">
        <v>3</v>
      </c>
      <c r="M295" s="29">
        <f t="shared" si="26"/>
        <v>3</v>
      </c>
      <c r="N295" s="28">
        <v>1413720</v>
      </c>
      <c r="O295" s="28">
        <f t="shared" si="27"/>
        <v>4241160</v>
      </c>
      <c r="P295" s="42"/>
      <c r="Q295" s="30" t="s">
        <v>1258</v>
      </c>
      <c r="R295" s="26" t="s">
        <v>43</v>
      </c>
      <c r="S295" s="26" t="s">
        <v>44</v>
      </c>
      <c r="T295" s="31" t="s">
        <v>45</v>
      </c>
      <c r="U295" s="26" t="s">
        <v>46</v>
      </c>
      <c r="V295" s="26" t="s">
        <v>47</v>
      </c>
      <c r="W295" s="25" t="s">
        <v>320</v>
      </c>
      <c r="X295" s="76" t="str">
        <f t="shared" si="24"/>
        <v>IB2400465997; QĐTT số: 743/QĐ-BVQY103; 28/02/2025; Bệnh viện Quân y 103; 365 ngày</v>
      </c>
      <c r="Y295" s="43"/>
      <c r="Z295" s="25" t="s">
        <v>1224</v>
      </c>
      <c r="AA295" s="87" t="s">
        <v>272</v>
      </c>
      <c r="AB295" s="26" t="s">
        <v>320</v>
      </c>
      <c r="AC295" s="135">
        <v>1413720</v>
      </c>
      <c r="AD295" s="136">
        <f t="shared" si="28"/>
        <v>0</v>
      </c>
      <c r="AE295" s="137">
        <f t="shared" si="29"/>
        <v>0</v>
      </c>
      <c r="AF295" s="7" t="s">
        <v>174</v>
      </c>
      <c r="AG295" s="7">
        <v>4</v>
      </c>
      <c r="AH295" s="138">
        <v>1413720</v>
      </c>
      <c r="AI295" s="7" t="s">
        <v>894</v>
      </c>
      <c r="AJ295" s="7" t="s">
        <v>1260</v>
      </c>
      <c r="AK295" s="7">
        <f>VLOOKUP(D295,'[1]Tổng hợp SH'!$D$7:$M$361,10,0)</f>
        <v>3</v>
      </c>
      <c r="AL295" s="7">
        <v>309</v>
      </c>
    </row>
    <row r="296" spans="1:38" ht="26.25" customHeight="1" x14ac:dyDescent="0.25">
      <c r="A296" s="22" t="s">
        <v>37</v>
      </c>
      <c r="B296" s="22">
        <f t="shared" si="25"/>
        <v>310</v>
      </c>
      <c r="C296" s="23">
        <v>290</v>
      </c>
      <c r="D296" s="24" t="s">
        <v>1261</v>
      </c>
      <c r="E296" s="25" t="s">
        <v>1262</v>
      </c>
      <c r="F296" s="24" t="s">
        <v>1263</v>
      </c>
      <c r="G296" s="26" t="s">
        <v>1264</v>
      </c>
      <c r="H296" s="27" t="s">
        <v>42</v>
      </c>
      <c r="I296" s="127">
        <v>1</v>
      </c>
      <c r="J296" s="41"/>
      <c r="K296" s="130">
        <v>5</v>
      </c>
      <c r="L296" s="130">
        <v>1</v>
      </c>
      <c r="M296" s="29">
        <f t="shared" si="26"/>
        <v>1</v>
      </c>
      <c r="N296" s="28">
        <v>4541200</v>
      </c>
      <c r="O296" s="28">
        <f t="shared" si="27"/>
        <v>4541200</v>
      </c>
      <c r="P296" s="42"/>
      <c r="Q296" s="30" t="s">
        <v>1262</v>
      </c>
      <c r="R296" s="26" t="s">
        <v>43</v>
      </c>
      <c r="S296" s="26" t="s">
        <v>44</v>
      </c>
      <c r="T296" s="31" t="s">
        <v>45</v>
      </c>
      <c r="U296" s="26" t="s">
        <v>46</v>
      </c>
      <c r="V296" s="26" t="s">
        <v>47</v>
      </c>
      <c r="W296" s="25" t="s">
        <v>320</v>
      </c>
      <c r="X296" s="76" t="str">
        <f t="shared" si="24"/>
        <v>IB2400465997; QĐTT số: 743/QĐ-BVQY103; 28/02/2025; Bệnh viện Quân y 103; 365 ngày</v>
      </c>
      <c r="Y296" s="43"/>
      <c r="Z296" s="25" t="s">
        <v>1224</v>
      </c>
      <c r="AA296" s="87" t="s">
        <v>272</v>
      </c>
      <c r="AB296" s="26" t="s">
        <v>320</v>
      </c>
      <c r="AC296" s="135">
        <v>4541200</v>
      </c>
      <c r="AD296" s="136">
        <f t="shared" si="28"/>
        <v>0</v>
      </c>
      <c r="AE296" s="137">
        <f t="shared" si="29"/>
        <v>0</v>
      </c>
      <c r="AF296" s="7" t="s">
        <v>42</v>
      </c>
      <c r="AG296" s="7">
        <v>5</v>
      </c>
      <c r="AH296" s="138">
        <v>4541200</v>
      </c>
      <c r="AI296" s="7" t="s">
        <v>894</v>
      </c>
      <c r="AJ296" s="7" t="s">
        <v>1264</v>
      </c>
      <c r="AK296" s="7">
        <f>VLOOKUP(D296,'[1]Tổng hợp SH'!$D$7:$M$361,10,0)</f>
        <v>1</v>
      </c>
      <c r="AL296" s="7">
        <v>310</v>
      </c>
    </row>
    <row r="297" spans="1:38" ht="58.5" customHeight="1" x14ac:dyDescent="0.25">
      <c r="A297" s="22" t="s">
        <v>37</v>
      </c>
      <c r="B297" s="22">
        <f t="shared" si="25"/>
        <v>314</v>
      </c>
      <c r="C297" s="23">
        <v>291</v>
      </c>
      <c r="D297" s="36" t="s">
        <v>1265</v>
      </c>
      <c r="E297" s="25" t="s">
        <v>1266</v>
      </c>
      <c r="F297" s="36" t="s">
        <v>1267</v>
      </c>
      <c r="G297" s="26" t="s">
        <v>362</v>
      </c>
      <c r="H297" s="27" t="s">
        <v>42</v>
      </c>
      <c r="I297" s="127">
        <v>27</v>
      </c>
      <c r="J297" s="41"/>
      <c r="K297" s="130">
        <v>6</v>
      </c>
      <c r="L297" s="130">
        <v>30</v>
      </c>
      <c r="M297" s="29">
        <f t="shared" si="26"/>
        <v>30</v>
      </c>
      <c r="N297" s="28">
        <v>7709783</v>
      </c>
      <c r="O297" s="28">
        <f t="shared" si="27"/>
        <v>231293490</v>
      </c>
      <c r="P297" s="42"/>
      <c r="Q297" s="30" t="s">
        <v>1266</v>
      </c>
      <c r="R297" s="26" t="s">
        <v>43</v>
      </c>
      <c r="S297" s="26" t="s">
        <v>44</v>
      </c>
      <c r="T297" s="31" t="s">
        <v>45</v>
      </c>
      <c r="U297" s="26" t="s">
        <v>46</v>
      </c>
      <c r="V297" s="26" t="s">
        <v>47</v>
      </c>
      <c r="W297" s="25" t="s">
        <v>1268</v>
      </c>
      <c r="X297" s="76" t="str">
        <f t="shared" si="24"/>
        <v>IB2400465997; QĐTT số: 743/QĐ-BVQY103; 28/02/2025; Bệnh viện Quân y 103; 365 ngày</v>
      </c>
      <c r="Y297" s="43"/>
      <c r="Z297" s="25" t="s">
        <v>1269</v>
      </c>
      <c r="AA297" s="87" t="s">
        <v>272</v>
      </c>
      <c r="AB297" s="26" t="s">
        <v>1268</v>
      </c>
      <c r="AC297" s="135">
        <v>7709783</v>
      </c>
      <c r="AD297" s="136">
        <f t="shared" si="28"/>
        <v>0</v>
      </c>
      <c r="AE297" s="137">
        <f t="shared" si="29"/>
        <v>0</v>
      </c>
      <c r="AF297" s="7" t="s">
        <v>42</v>
      </c>
      <c r="AG297" s="7">
        <v>6</v>
      </c>
      <c r="AH297" s="138">
        <v>7709783</v>
      </c>
      <c r="AI297" s="7" t="s">
        <v>1268</v>
      </c>
      <c r="AJ297" s="68" t="s">
        <v>362</v>
      </c>
      <c r="AK297" s="7">
        <f>VLOOKUP(D297,'[1]Tổng hợp SH'!$D$7:$M$361,10,0)</f>
        <v>30</v>
      </c>
      <c r="AL297" s="7">
        <v>314</v>
      </c>
    </row>
    <row r="298" spans="1:38" ht="33.75" x14ac:dyDescent="0.25">
      <c r="A298" s="22" t="s">
        <v>37</v>
      </c>
      <c r="B298" s="22">
        <f t="shared" si="25"/>
        <v>315</v>
      </c>
      <c r="C298" s="23">
        <v>292</v>
      </c>
      <c r="D298" s="36" t="s">
        <v>1270</v>
      </c>
      <c r="E298" s="25" t="s">
        <v>1271</v>
      </c>
      <c r="F298" s="24" t="s">
        <v>1272</v>
      </c>
      <c r="G298" s="26" t="s">
        <v>1273</v>
      </c>
      <c r="H298" s="27" t="s">
        <v>42</v>
      </c>
      <c r="I298" s="127">
        <v>1</v>
      </c>
      <c r="J298" s="41"/>
      <c r="K298" s="130">
        <v>1</v>
      </c>
      <c r="L298" s="130">
        <v>1</v>
      </c>
      <c r="M298" s="29">
        <f t="shared" si="26"/>
        <v>1</v>
      </c>
      <c r="N298" s="28">
        <v>1844310</v>
      </c>
      <c r="O298" s="28">
        <f t="shared" si="27"/>
        <v>1844310</v>
      </c>
      <c r="P298" s="42"/>
      <c r="Q298" s="30" t="s">
        <v>1271</v>
      </c>
      <c r="R298" s="26" t="s">
        <v>43</v>
      </c>
      <c r="S298" s="26" t="s">
        <v>44</v>
      </c>
      <c r="T298" s="31" t="s">
        <v>45</v>
      </c>
      <c r="U298" s="26" t="s">
        <v>46</v>
      </c>
      <c r="V298" s="26" t="s">
        <v>47</v>
      </c>
      <c r="W298" s="25" t="s">
        <v>1268</v>
      </c>
      <c r="X298" s="76" t="str">
        <f t="shared" si="24"/>
        <v>IB2400465997; QĐTT số: 743/QĐ-BVQY103; 28/02/2025; Bệnh viện Quân y 103; 365 ngày</v>
      </c>
      <c r="Y298" s="43"/>
      <c r="Z298" s="25" t="s">
        <v>1269</v>
      </c>
      <c r="AA298" s="87" t="s">
        <v>272</v>
      </c>
      <c r="AB298" s="26" t="s">
        <v>1268</v>
      </c>
      <c r="AC298" s="135">
        <v>1844310</v>
      </c>
      <c r="AD298" s="136">
        <f t="shared" si="28"/>
        <v>0</v>
      </c>
      <c r="AE298" s="137">
        <f t="shared" si="29"/>
        <v>0</v>
      </c>
      <c r="AF298" s="7" t="s">
        <v>42</v>
      </c>
      <c r="AG298" s="7">
        <v>1</v>
      </c>
      <c r="AH298" s="138">
        <v>1844310</v>
      </c>
      <c r="AI298" s="7" t="s">
        <v>1268</v>
      </c>
      <c r="AJ298" s="68" t="s">
        <v>1273</v>
      </c>
      <c r="AK298" s="7">
        <f>VLOOKUP(D298,'[1]Tổng hợp SH'!$D$7:$M$361,10,0)</f>
        <v>1</v>
      </c>
      <c r="AL298" s="7">
        <v>315</v>
      </c>
    </row>
    <row r="299" spans="1:38" ht="101.25" x14ac:dyDescent="0.25">
      <c r="A299" s="22" t="s">
        <v>37</v>
      </c>
      <c r="B299" s="22">
        <f t="shared" si="25"/>
        <v>316</v>
      </c>
      <c r="C299" s="23">
        <v>293</v>
      </c>
      <c r="D299" s="36" t="s">
        <v>1274</v>
      </c>
      <c r="E299" s="25" t="s">
        <v>1275</v>
      </c>
      <c r="F299" s="36" t="s">
        <v>1276</v>
      </c>
      <c r="G299" s="26" t="s">
        <v>362</v>
      </c>
      <c r="H299" s="27" t="s">
        <v>42</v>
      </c>
      <c r="I299" s="127">
        <v>1</v>
      </c>
      <c r="J299" s="41"/>
      <c r="K299" s="130">
        <v>2</v>
      </c>
      <c r="L299" s="130">
        <v>3</v>
      </c>
      <c r="M299" s="29">
        <f t="shared" si="26"/>
        <v>3</v>
      </c>
      <c r="N299" s="28">
        <v>7709783</v>
      </c>
      <c r="O299" s="28">
        <f t="shared" si="27"/>
        <v>23129349</v>
      </c>
      <c r="P299" s="42"/>
      <c r="Q299" s="46" t="s">
        <v>1275</v>
      </c>
      <c r="R299" s="26" t="s">
        <v>43</v>
      </c>
      <c r="S299" s="26" t="s">
        <v>44</v>
      </c>
      <c r="T299" s="31" t="s">
        <v>45</v>
      </c>
      <c r="U299" s="26" t="s">
        <v>46</v>
      </c>
      <c r="V299" s="26" t="s">
        <v>47</v>
      </c>
      <c r="W299" s="47" t="s">
        <v>1268</v>
      </c>
      <c r="X299" s="76" t="str">
        <f t="shared" si="24"/>
        <v>IB2400465997; QĐTT số: 743/QĐ-BVQY103; 28/02/2025; Bệnh viện Quân y 103; 365 ngày</v>
      </c>
      <c r="Y299" s="43"/>
      <c r="Z299" s="25" t="s">
        <v>1269</v>
      </c>
      <c r="AA299" s="87" t="s">
        <v>272</v>
      </c>
      <c r="AB299" s="26" t="s">
        <v>1268</v>
      </c>
      <c r="AC299" s="135">
        <v>7709783</v>
      </c>
      <c r="AD299" s="136">
        <f t="shared" si="28"/>
        <v>0</v>
      </c>
      <c r="AE299" s="137">
        <f t="shared" si="29"/>
        <v>0</v>
      </c>
      <c r="AF299" s="7" t="s">
        <v>42</v>
      </c>
      <c r="AG299" s="7">
        <v>2</v>
      </c>
      <c r="AH299" s="138">
        <v>7709783</v>
      </c>
      <c r="AI299" s="7" t="s">
        <v>1268</v>
      </c>
      <c r="AJ299" s="7" t="s">
        <v>362</v>
      </c>
      <c r="AK299" s="7">
        <f>VLOOKUP(D299,'[1]Tổng hợp SH'!$D$7:$M$361,10,0)</f>
        <v>3</v>
      </c>
      <c r="AL299" s="7">
        <v>316</v>
      </c>
    </row>
    <row r="300" spans="1:38" ht="33.75" x14ac:dyDescent="0.25">
      <c r="A300" s="22" t="s">
        <v>37</v>
      </c>
      <c r="B300" s="22">
        <f t="shared" si="25"/>
        <v>317</v>
      </c>
      <c r="C300" s="23">
        <v>294</v>
      </c>
      <c r="D300" s="36" t="s">
        <v>1277</v>
      </c>
      <c r="E300" s="25" t="s">
        <v>1278</v>
      </c>
      <c r="F300" s="24" t="s">
        <v>1279</v>
      </c>
      <c r="G300" s="26" t="s">
        <v>1280</v>
      </c>
      <c r="H300" s="27" t="s">
        <v>42</v>
      </c>
      <c r="I300" s="127">
        <v>1</v>
      </c>
      <c r="J300" s="41"/>
      <c r="K300" s="130">
        <v>1</v>
      </c>
      <c r="L300" s="130">
        <v>2</v>
      </c>
      <c r="M300" s="29">
        <f t="shared" si="26"/>
        <v>2</v>
      </c>
      <c r="N300" s="28">
        <v>1835663</v>
      </c>
      <c r="O300" s="28">
        <f t="shared" si="27"/>
        <v>3671326</v>
      </c>
      <c r="P300" s="42"/>
      <c r="Q300" s="46" t="s">
        <v>1278</v>
      </c>
      <c r="R300" s="26" t="s">
        <v>43</v>
      </c>
      <c r="S300" s="26" t="s">
        <v>44</v>
      </c>
      <c r="T300" s="31" t="s">
        <v>45</v>
      </c>
      <c r="U300" s="26" t="s">
        <v>46</v>
      </c>
      <c r="V300" s="26" t="s">
        <v>47</v>
      </c>
      <c r="W300" s="47" t="s">
        <v>1268</v>
      </c>
      <c r="X300" s="76" t="str">
        <f t="shared" si="24"/>
        <v>IB2400465997; QĐTT số: 743/QĐ-BVQY103; 28/02/2025; Bệnh viện Quân y 103; 365 ngày</v>
      </c>
      <c r="Y300" s="43"/>
      <c r="Z300" s="25" t="s">
        <v>1269</v>
      </c>
      <c r="AA300" s="87" t="s">
        <v>272</v>
      </c>
      <c r="AB300" s="26" t="s">
        <v>1268</v>
      </c>
      <c r="AC300" s="135">
        <v>1835663</v>
      </c>
      <c r="AD300" s="136">
        <f t="shared" si="28"/>
        <v>0</v>
      </c>
      <c r="AE300" s="137">
        <f t="shared" si="29"/>
        <v>0</v>
      </c>
      <c r="AF300" s="7" t="s">
        <v>42</v>
      </c>
      <c r="AG300" s="7">
        <v>1</v>
      </c>
      <c r="AH300" s="138">
        <v>1835663</v>
      </c>
      <c r="AI300" s="7" t="s">
        <v>1268</v>
      </c>
      <c r="AJ300" s="7" t="s">
        <v>1280</v>
      </c>
      <c r="AK300" s="7">
        <f>VLOOKUP(D300,'[1]Tổng hợp SH'!$D$7:$M$361,10,0)</f>
        <v>2</v>
      </c>
      <c r="AL300" s="7">
        <v>317</v>
      </c>
    </row>
    <row r="301" spans="1:38" ht="101.25" x14ac:dyDescent="0.25">
      <c r="A301" s="22" t="s">
        <v>37</v>
      </c>
      <c r="B301" s="22">
        <f t="shared" si="25"/>
        <v>318</v>
      </c>
      <c r="C301" s="23">
        <v>295</v>
      </c>
      <c r="D301" s="36" t="s">
        <v>1281</v>
      </c>
      <c r="E301" s="25" t="s">
        <v>1282</v>
      </c>
      <c r="F301" s="36" t="s">
        <v>1283</v>
      </c>
      <c r="G301" s="26" t="s">
        <v>362</v>
      </c>
      <c r="H301" s="27" t="s">
        <v>42</v>
      </c>
      <c r="I301" s="127">
        <v>88</v>
      </c>
      <c r="J301" s="41"/>
      <c r="K301" s="130">
        <v>18</v>
      </c>
      <c r="L301" s="130">
        <v>5</v>
      </c>
      <c r="M301" s="29">
        <f t="shared" si="26"/>
        <v>5</v>
      </c>
      <c r="N301" s="28">
        <v>25578000</v>
      </c>
      <c r="O301" s="28">
        <f t="shared" si="27"/>
        <v>127890000</v>
      </c>
      <c r="P301" s="42"/>
      <c r="Q301" s="30" t="s">
        <v>1282</v>
      </c>
      <c r="R301" s="26" t="s">
        <v>43</v>
      </c>
      <c r="S301" s="26" t="s">
        <v>44</v>
      </c>
      <c r="T301" s="31" t="s">
        <v>45</v>
      </c>
      <c r="U301" s="26" t="s">
        <v>46</v>
      </c>
      <c r="V301" s="26" t="s">
        <v>47</v>
      </c>
      <c r="W301" s="25" t="s">
        <v>1268</v>
      </c>
      <c r="X301" s="76" t="str">
        <f t="shared" si="24"/>
        <v>IB2400465997; QĐTT số: 743/QĐ-BVQY103; 28/02/2025; Bệnh viện Quân y 103; 365 ngày</v>
      </c>
      <c r="Y301" s="43"/>
      <c r="Z301" s="25" t="s">
        <v>1269</v>
      </c>
      <c r="AA301" s="87" t="s">
        <v>272</v>
      </c>
      <c r="AB301" s="26" t="s">
        <v>1268</v>
      </c>
      <c r="AC301" s="135">
        <v>25578000</v>
      </c>
      <c r="AD301" s="136">
        <f t="shared" si="28"/>
        <v>0</v>
      </c>
      <c r="AE301" s="137">
        <f t="shared" si="29"/>
        <v>0</v>
      </c>
      <c r="AF301" s="7" t="s">
        <v>42</v>
      </c>
      <c r="AG301" s="7">
        <v>18</v>
      </c>
      <c r="AH301" s="138">
        <v>25578000</v>
      </c>
      <c r="AI301" s="7" t="s">
        <v>1268</v>
      </c>
      <c r="AJ301" s="68" t="s">
        <v>362</v>
      </c>
      <c r="AK301" s="7">
        <f>VLOOKUP(D301,'[1]Tổng hợp SH'!$D$7:$M$361,10,0)</f>
        <v>5</v>
      </c>
      <c r="AL301" s="7">
        <v>318</v>
      </c>
    </row>
    <row r="302" spans="1:38" ht="45" x14ac:dyDescent="0.25">
      <c r="A302" s="22" t="s">
        <v>37</v>
      </c>
      <c r="B302" s="22">
        <f t="shared" si="25"/>
        <v>319</v>
      </c>
      <c r="C302" s="23">
        <v>296</v>
      </c>
      <c r="D302" s="36" t="s">
        <v>1284</v>
      </c>
      <c r="E302" s="25" t="s">
        <v>1285</v>
      </c>
      <c r="F302" s="24" t="s">
        <v>1286</v>
      </c>
      <c r="G302" s="26" t="s">
        <v>1287</v>
      </c>
      <c r="H302" s="27" t="s">
        <v>42</v>
      </c>
      <c r="I302" s="127">
        <v>1</v>
      </c>
      <c r="J302" s="41"/>
      <c r="K302" s="130">
        <v>1</v>
      </c>
      <c r="L302" s="130">
        <v>1</v>
      </c>
      <c r="M302" s="29">
        <f t="shared" si="26"/>
        <v>1</v>
      </c>
      <c r="N302" s="28">
        <v>1323000</v>
      </c>
      <c r="O302" s="28">
        <f t="shared" si="27"/>
        <v>1323000</v>
      </c>
      <c r="P302" s="42"/>
      <c r="Q302" s="30" t="s">
        <v>1285</v>
      </c>
      <c r="R302" s="26" t="s">
        <v>43</v>
      </c>
      <c r="S302" s="26" t="s">
        <v>44</v>
      </c>
      <c r="T302" s="31" t="s">
        <v>45</v>
      </c>
      <c r="U302" s="26" t="s">
        <v>46</v>
      </c>
      <c r="V302" s="26" t="s">
        <v>47</v>
      </c>
      <c r="W302" s="25" t="s">
        <v>1268</v>
      </c>
      <c r="X302" s="76" t="str">
        <f t="shared" si="24"/>
        <v>IB2400465997; QĐTT số: 743/QĐ-BVQY103; 28/02/2025; Bệnh viện Quân y 103; 365 ngày</v>
      </c>
      <c r="Y302" s="43"/>
      <c r="Z302" s="25" t="s">
        <v>1269</v>
      </c>
      <c r="AA302" s="87" t="s">
        <v>272</v>
      </c>
      <c r="AB302" s="26" t="s">
        <v>1268</v>
      </c>
      <c r="AC302" s="135">
        <v>1323000</v>
      </c>
      <c r="AD302" s="136">
        <f t="shared" si="28"/>
        <v>0</v>
      </c>
      <c r="AE302" s="137">
        <f t="shared" si="29"/>
        <v>0</v>
      </c>
      <c r="AF302" s="7" t="s">
        <v>42</v>
      </c>
      <c r="AG302" s="7">
        <v>1</v>
      </c>
      <c r="AH302" s="138">
        <v>1323000</v>
      </c>
      <c r="AI302" s="7" t="s">
        <v>1268</v>
      </c>
      <c r="AJ302" s="7" t="s">
        <v>1287</v>
      </c>
      <c r="AK302" s="7">
        <f>VLOOKUP(D302,'[1]Tổng hợp SH'!$D$7:$M$361,10,0)</f>
        <v>1</v>
      </c>
      <c r="AL302" s="7">
        <v>319</v>
      </c>
    </row>
    <row r="303" spans="1:38" ht="90" x14ac:dyDescent="0.25">
      <c r="A303" s="22" t="s">
        <v>37</v>
      </c>
      <c r="B303" s="22">
        <f t="shared" si="25"/>
        <v>320</v>
      </c>
      <c r="C303" s="23">
        <v>297</v>
      </c>
      <c r="D303" s="36" t="s">
        <v>1288</v>
      </c>
      <c r="E303" s="25" t="s">
        <v>1289</v>
      </c>
      <c r="F303" s="36" t="s">
        <v>1290</v>
      </c>
      <c r="G303" s="26" t="s">
        <v>362</v>
      </c>
      <c r="H303" s="27" t="s">
        <v>42</v>
      </c>
      <c r="I303" s="127">
        <v>10</v>
      </c>
      <c r="J303" s="41"/>
      <c r="K303" s="130">
        <v>13</v>
      </c>
      <c r="L303" s="130">
        <v>6</v>
      </c>
      <c r="M303" s="29">
        <f t="shared" si="26"/>
        <v>6</v>
      </c>
      <c r="N303" s="28">
        <v>6118875</v>
      </c>
      <c r="O303" s="28">
        <f t="shared" si="27"/>
        <v>36713250</v>
      </c>
      <c r="P303" s="42"/>
      <c r="Q303" s="30" t="s">
        <v>1289</v>
      </c>
      <c r="R303" s="26" t="s">
        <v>43</v>
      </c>
      <c r="S303" s="26" t="s">
        <v>44</v>
      </c>
      <c r="T303" s="31" t="s">
        <v>45</v>
      </c>
      <c r="U303" s="26" t="s">
        <v>46</v>
      </c>
      <c r="V303" s="26" t="s">
        <v>47</v>
      </c>
      <c r="W303" s="25" t="s">
        <v>1268</v>
      </c>
      <c r="X303" s="76" t="str">
        <f t="shared" si="24"/>
        <v>IB2400465997; QĐTT số: 743/QĐ-BVQY103; 28/02/2025; Bệnh viện Quân y 103; 365 ngày</v>
      </c>
      <c r="Y303" s="43"/>
      <c r="Z303" s="25" t="s">
        <v>1269</v>
      </c>
      <c r="AA303" s="87" t="s">
        <v>272</v>
      </c>
      <c r="AB303" s="26" t="s">
        <v>1268</v>
      </c>
      <c r="AC303" s="135">
        <v>6118875</v>
      </c>
      <c r="AD303" s="136">
        <f t="shared" si="28"/>
        <v>0</v>
      </c>
      <c r="AE303" s="137">
        <f t="shared" si="29"/>
        <v>0</v>
      </c>
      <c r="AF303" s="7" t="s">
        <v>42</v>
      </c>
      <c r="AG303" s="7">
        <v>13</v>
      </c>
      <c r="AH303" s="138">
        <v>6118875</v>
      </c>
      <c r="AI303" s="7" t="s">
        <v>1268</v>
      </c>
      <c r="AJ303" s="7" t="s">
        <v>362</v>
      </c>
      <c r="AK303" s="7">
        <f>VLOOKUP(D303,'[1]Tổng hợp SH'!$D$7:$M$361,10,0)</f>
        <v>6</v>
      </c>
      <c r="AL303" s="7">
        <v>320</v>
      </c>
    </row>
    <row r="304" spans="1:38" ht="38.25" customHeight="1" x14ac:dyDescent="0.25">
      <c r="A304" s="22" t="s">
        <v>37</v>
      </c>
      <c r="B304" s="22">
        <f t="shared" si="25"/>
        <v>321</v>
      </c>
      <c r="C304" s="23">
        <v>298</v>
      </c>
      <c r="D304" s="36" t="s">
        <v>1291</v>
      </c>
      <c r="E304" s="25" t="s">
        <v>1292</v>
      </c>
      <c r="F304" s="24" t="s">
        <v>1293</v>
      </c>
      <c r="G304" s="26" t="s">
        <v>1280</v>
      </c>
      <c r="H304" s="27" t="s">
        <v>42</v>
      </c>
      <c r="I304" s="127">
        <v>1</v>
      </c>
      <c r="J304" s="41"/>
      <c r="K304" s="130">
        <v>1</v>
      </c>
      <c r="L304" s="130">
        <v>1</v>
      </c>
      <c r="M304" s="29">
        <f t="shared" si="26"/>
        <v>1</v>
      </c>
      <c r="N304" s="28">
        <v>1835663</v>
      </c>
      <c r="O304" s="28">
        <f t="shared" si="27"/>
        <v>1835663</v>
      </c>
      <c r="P304" s="42"/>
      <c r="Q304" s="30" t="s">
        <v>1292</v>
      </c>
      <c r="R304" s="26" t="s">
        <v>43</v>
      </c>
      <c r="S304" s="26" t="s">
        <v>44</v>
      </c>
      <c r="T304" s="31" t="s">
        <v>45</v>
      </c>
      <c r="U304" s="26" t="s">
        <v>46</v>
      </c>
      <c r="V304" s="26" t="s">
        <v>47</v>
      </c>
      <c r="W304" s="25" t="s">
        <v>1268</v>
      </c>
      <c r="X304" s="76" t="str">
        <f t="shared" si="24"/>
        <v>IB2400465997; QĐTT số: 743/QĐ-BVQY103; 28/02/2025; Bệnh viện Quân y 103; 365 ngày</v>
      </c>
      <c r="Y304" s="43"/>
      <c r="Z304" s="25" t="s">
        <v>1269</v>
      </c>
      <c r="AA304" s="87" t="s">
        <v>272</v>
      </c>
      <c r="AB304" s="26" t="s">
        <v>1268</v>
      </c>
      <c r="AC304" s="135">
        <v>1835663</v>
      </c>
      <c r="AD304" s="136">
        <f t="shared" si="28"/>
        <v>0</v>
      </c>
      <c r="AE304" s="137">
        <f t="shared" si="29"/>
        <v>0</v>
      </c>
      <c r="AF304" s="7" t="s">
        <v>42</v>
      </c>
      <c r="AG304" s="7">
        <v>1</v>
      </c>
      <c r="AH304" s="138">
        <v>1835663</v>
      </c>
      <c r="AI304" s="7" t="s">
        <v>1268</v>
      </c>
      <c r="AJ304" s="7" t="s">
        <v>1280</v>
      </c>
      <c r="AK304" s="7">
        <f>VLOOKUP(D304,'[1]Tổng hợp SH'!$D$7:$M$361,10,0)</f>
        <v>1</v>
      </c>
      <c r="AL304" s="7">
        <v>321</v>
      </c>
    </row>
    <row r="305" spans="1:38" ht="69.75" customHeight="1" x14ac:dyDescent="0.25">
      <c r="A305" s="22" t="s">
        <v>37</v>
      </c>
      <c r="B305" s="22">
        <f t="shared" si="25"/>
        <v>322</v>
      </c>
      <c r="C305" s="23">
        <v>299</v>
      </c>
      <c r="D305" s="36" t="s">
        <v>1294</v>
      </c>
      <c r="E305" s="25" t="s">
        <v>1295</v>
      </c>
      <c r="F305" s="36" t="s">
        <v>1296</v>
      </c>
      <c r="G305" s="26" t="s">
        <v>362</v>
      </c>
      <c r="H305" s="27" t="s">
        <v>42</v>
      </c>
      <c r="I305" s="128">
        <v>0</v>
      </c>
      <c r="J305" s="41"/>
      <c r="K305" s="130">
        <v>5</v>
      </c>
      <c r="L305" s="130">
        <v>4</v>
      </c>
      <c r="M305" s="29">
        <f t="shared" si="26"/>
        <v>4</v>
      </c>
      <c r="N305" s="28">
        <v>12828375</v>
      </c>
      <c r="O305" s="28">
        <f t="shared" si="27"/>
        <v>51313500</v>
      </c>
      <c r="P305" s="42"/>
      <c r="Q305" s="30" t="s">
        <v>1295</v>
      </c>
      <c r="R305" s="26" t="s">
        <v>43</v>
      </c>
      <c r="S305" s="26" t="s">
        <v>44</v>
      </c>
      <c r="T305" s="31" t="s">
        <v>45</v>
      </c>
      <c r="U305" s="26" t="s">
        <v>46</v>
      </c>
      <c r="V305" s="26" t="s">
        <v>47</v>
      </c>
      <c r="W305" s="25" t="s">
        <v>1268</v>
      </c>
      <c r="X305" s="76" t="str">
        <f t="shared" si="24"/>
        <v>IB2400465997; QĐTT số: 743/QĐ-BVQY103; 28/02/2025; Bệnh viện Quân y 103; 365 ngày</v>
      </c>
      <c r="Y305" s="43"/>
      <c r="Z305" s="25" t="s">
        <v>1269</v>
      </c>
      <c r="AA305" s="87" t="s">
        <v>272</v>
      </c>
      <c r="AB305" s="26" t="s">
        <v>1268</v>
      </c>
      <c r="AC305" s="135">
        <v>12828375</v>
      </c>
      <c r="AD305" s="136">
        <f t="shared" si="28"/>
        <v>0</v>
      </c>
      <c r="AE305" s="137">
        <f t="shared" si="29"/>
        <v>0</v>
      </c>
      <c r="AF305" s="7" t="s">
        <v>42</v>
      </c>
      <c r="AG305" s="7">
        <v>5</v>
      </c>
      <c r="AH305" s="138">
        <v>12828375</v>
      </c>
      <c r="AI305" s="7" t="s">
        <v>1268</v>
      </c>
      <c r="AJ305" s="7" t="s">
        <v>362</v>
      </c>
      <c r="AK305" s="7">
        <f>VLOOKUP(D305,'[1]Tổng hợp SH'!$D$7:$M$361,10,0)</f>
        <v>4</v>
      </c>
      <c r="AL305" s="7">
        <v>322</v>
      </c>
    </row>
    <row r="306" spans="1:38" ht="45" x14ac:dyDescent="0.25">
      <c r="A306" s="22" t="s">
        <v>37</v>
      </c>
      <c r="B306" s="22">
        <f t="shared" si="25"/>
        <v>323</v>
      </c>
      <c r="C306" s="23">
        <v>300</v>
      </c>
      <c r="D306" s="36" t="s">
        <v>1297</v>
      </c>
      <c r="E306" s="25" t="s">
        <v>1298</v>
      </c>
      <c r="F306" s="24" t="s">
        <v>1299</v>
      </c>
      <c r="G306" s="26" t="s">
        <v>1280</v>
      </c>
      <c r="H306" s="27" t="s">
        <v>42</v>
      </c>
      <c r="I306" s="128">
        <v>0</v>
      </c>
      <c r="J306" s="41"/>
      <c r="K306" s="130">
        <v>1</v>
      </c>
      <c r="L306" s="130">
        <v>1</v>
      </c>
      <c r="M306" s="29">
        <f t="shared" si="26"/>
        <v>1</v>
      </c>
      <c r="N306" s="28">
        <v>6587438</v>
      </c>
      <c r="O306" s="28">
        <f t="shared" si="27"/>
        <v>6587438</v>
      </c>
      <c r="P306" s="42"/>
      <c r="Q306" s="30" t="s">
        <v>1298</v>
      </c>
      <c r="R306" s="26" t="s">
        <v>43</v>
      </c>
      <c r="S306" s="26" t="s">
        <v>44</v>
      </c>
      <c r="T306" s="31" t="s">
        <v>45</v>
      </c>
      <c r="U306" s="26" t="s">
        <v>46</v>
      </c>
      <c r="V306" s="26" t="s">
        <v>47</v>
      </c>
      <c r="W306" s="25" t="s">
        <v>1268</v>
      </c>
      <c r="X306" s="76" t="str">
        <f t="shared" si="24"/>
        <v>IB2400465997; QĐTT số: 743/QĐ-BVQY103; 28/02/2025; Bệnh viện Quân y 103; 365 ngày</v>
      </c>
      <c r="Y306" s="43"/>
      <c r="Z306" s="25" t="s">
        <v>1269</v>
      </c>
      <c r="AA306" s="87" t="s">
        <v>272</v>
      </c>
      <c r="AB306" s="26" t="s">
        <v>1268</v>
      </c>
      <c r="AC306" s="135">
        <v>6587438</v>
      </c>
      <c r="AD306" s="136">
        <f t="shared" si="28"/>
        <v>0</v>
      </c>
      <c r="AE306" s="137">
        <f t="shared" si="29"/>
        <v>0</v>
      </c>
      <c r="AF306" s="7" t="s">
        <v>42</v>
      </c>
      <c r="AG306" s="7">
        <v>1</v>
      </c>
      <c r="AH306" s="138">
        <v>6587438</v>
      </c>
      <c r="AI306" s="7" t="s">
        <v>1268</v>
      </c>
      <c r="AJ306" s="7" t="s">
        <v>1280</v>
      </c>
      <c r="AK306" s="7">
        <f>VLOOKUP(D306,'[1]Tổng hợp SH'!$D$7:$M$361,10,0)</f>
        <v>1</v>
      </c>
      <c r="AL306" s="7">
        <v>323</v>
      </c>
    </row>
    <row r="307" spans="1:38" ht="72.75" customHeight="1" x14ac:dyDescent="0.25">
      <c r="A307" s="22" t="s">
        <v>37</v>
      </c>
      <c r="B307" s="22">
        <f t="shared" si="25"/>
        <v>324</v>
      </c>
      <c r="C307" s="23">
        <v>301</v>
      </c>
      <c r="D307" s="36" t="s">
        <v>1300</v>
      </c>
      <c r="E307" s="25" t="s">
        <v>1301</v>
      </c>
      <c r="F307" s="36" t="s">
        <v>1302</v>
      </c>
      <c r="G307" s="26" t="s">
        <v>362</v>
      </c>
      <c r="H307" s="27" t="s">
        <v>42</v>
      </c>
      <c r="I307" s="127">
        <v>10</v>
      </c>
      <c r="J307" s="41"/>
      <c r="K307" s="130">
        <v>13</v>
      </c>
      <c r="L307" s="130">
        <v>4</v>
      </c>
      <c r="M307" s="29">
        <f t="shared" si="26"/>
        <v>4</v>
      </c>
      <c r="N307" s="28">
        <v>10041619</v>
      </c>
      <c r="O307" s="28">
        <f t="shared" si="27"/>
        <v>40166476</v>
      </c>
      <c r="P307" s="42"/>
      <c r="Q307" s="30" t="s">
        <v>1301</v>
      </c>
      <c r="R307" s="26" t="s">
        <v>43</v>
      </c>
      <c r="S307" s="26" t="s">
        <v>44</v>
      </c>
      <c r="T307" s="31" t="s">
        <v>45</v>
      </c>
      <c r="U307" s="26" t="s">
        <v>46</v>
      </c>
      <c r="V307" s="26" t="s">
        <v>47</v>
      </c>
      <c r="W307" s="25" t="s">
        <v>1268</v>
      </c>
      <c r="X307" s="76" t="str">
        <f t="shared" si="24"/>
        <v>IB2400465997; QĐTT số: 743/QĐ-BVQY103; 28/02/2025; Bệnh viện Quân y 103; 365 ngày</v>
      </c>
      <c r="Y307" s="43"/>
      <c r="Z307" s="25" t="s">
        <v>1269</v>
      </c>
      <c r="AA307" s="87" t="s">
        <v>272</v>
      </c>
      <c r="AB307" s="26" t="s">
        <v>1268</v>
      </c>
      <c r="AC307" s="135">
        <v>10041619</v>
      </c>
      <c r="AD307" s="136">
        <f t="shared" si="28"/>
        <v>0</v>
      </c>
      <c r="AE307" s="137">
        <f t="shared" si="29"/>
        <v>0</v>
      </c>
      <c r="AF307" s="7" t="s">
        <v>42</v>
      </c>
      <c r="AG307" s="7">
        <v>13</v>
      </c>
      <c r="AH307" s="138">
        <v>10041619</v>
      </c>
      <c r="AI307" s="7" t="s">
        <v>1268</v>
      </c>
      <c r="AJ307" s="7" t="s">
        <v>362</v>
      </c>
      <c r="AK307" s="7">
        <f>VLOOKUP(D307,'[1]Tổng hợp SH'!$D$7:$M$361,10,0)</f>
        <v>4</v>
      </c>
      <c r="AL307" s="7">
        <v>324</v>
      </c>
    </row>
    <row r="308" spans="1:38" ht="33.75" x14ac:dyDescent="0.25">
      <c r="A308" s="22" t="s">
        <v>37</v>
      </c>
      <c r="B308" s="22">
        <f t="shared" si="25"/>
        <v>325</v>
      </c>
      <c r="C308" s="23">
        <v>302</v>
      </c>
      <c r="D308" s="36" t="s">
        <v>1303</v>
      </c>
      <c r="E308" s="25" t="s">
        <v>1304</v>
      </c>
      <c r="F308" s="24" t="s">
        <v>1305</v>
      </c>
      <c r="G308" s="26" t="s">
        <v>1280</v>
      </c>
      <c r="H308" s="27" t="s">
        <v>42</v>
      </c>
      <c r="I308" s="127">
        <v>1</v>
      </c>
      <c r="J308" s="41"/>
      <c r="K308" s="130">
        <v>1</v>
      </c>
      <c r="L308" s="130">
        <v>2</v>
      </c>
      <c r="M308" s="29">
        <f t="shared" si="26"/>
        <v>2</v>
      </c>
      <c r="N308" s="28">
        <v>4895289</v>
      </c>
      <c r="O308" s="28">
        <f t="shared" si="27"/>
        <v>9790578</v>
      </c>
      <c r="P308" s="42"/>
      <c r="Q308" s="30" t="s">
        <v>1304</v>
      </c>
      <c r="R308" s="26" t="s">
        <v>43</v>
      </c>
      <c r="S308" s="26" t="s">
        <v>44</v>
      </c>
      <c r="T308" s="31" t="s">
        <v>45</v>
      </c>
      <c r="U308" s="26" t="s">
        <v>46</v>
      </c>
      <c r="V308" s="26" t="s">
        <v>47</v>
      </c>
      <c r="W308" s="25" t="s">
        <v>1268</v>
      </c>
      <c r="X308" s="76" t="str">
        <f t="shared" si="24"/>
        <v>IB2400465997; QĐTT số: 743/QĐ-BVQY103; 28/02/2025; Bệnh viện Quân y 103; 365 ngày</v>
      </c>
      <c r="Y308" s="43"/>
      <c r="Z308" s="25" t="s">
        <v>1269</v>
      </c>
      <c r="AA308" s="87" t="s">
        <v>272</v>
      </c>
      <c r="AB308" s="26" t="s">
        <v>1268</v>
      </c>
      <c r="AC308" s="135">
        <v>4895289</v>
      </c>
      <c r="AD308" s="136">
        <f t="shared" si="28"/>
        <v>0</v>
      </c>
      <c r="AE308" s="137">
        <f t="shared" si="29"/>
        <v>0</v>
      </c>
      <c r="AF308" s="7" t="s">
        <v>42</v>
      </c>
      <c r="AG308" s="7">
        <v>1</v>
      </c>
      <c r="AH308" s="138">
        <v>4895289</v>
      </c>
      <c r="AI308" s="7" t="s">
        <v>1268</v>
      </c>
      <c r="AJ308" s="7" t="s">
        <v>1280</v>
      </c>
      <c r="AK308" s="7">
        <f>VLOOKUP(D308,'[1]Tổng hợp SH'!$D$7:$M$361,10,0)</f>
        <v>2</v>
      </c>
      <c r="AL308" s="7">
        <v>325</v>
      </c>
    </row>
    <row r="309" spans="1:38" ht="112.5" x14ac:dyDescent="0.25">
      <c r="A309" s="22" t="s">
        <v>37</v>
      </c>
      <c r="B309" s="22">
        <f t="shared" si="25"/>
        <v>326</v>
      </c>
      <c r="C309" s="23">
        <v>303</v>
      </c>
      <c r="D309" s="36" t="s">
        <v>1306</v>
      </c>
      <c r="E309" s="25" t="s">
        <v>1307</v>
      </c>
      <c r="F309" s="36" t="s">
        <v>1308</v>
      </c>
      <c r="G309" s="26" t="s">
        <v>362</v>
      </c>
      <c r="H309" s="27" t="s">
        <v>42</v>
      </c>
      <c r="I309" s="127">
        <v>4</v>
      </c>
      <c r="J309" s="41"/>
      <c r="K309" s="130">
        <v>4</v>
      </c>
      <c r="L309" s="130">
        <v>3</v>
      </c>
      <c r="M309" s="29">
        <f t="shared" si="26"/>
        <v>3</v>
      </c>
      <c r="N309" s="28">
        <v>37485000</v>
      </c>
      <c r="O309" s="28">
        <f t="shared" si="27"/>
        <v>112455000</v>
      </c>
      <c r="P309" s="42"/>
      <c r="Q309" s="30" t="s">
        <v>1307</v>
      </c>
      <c r="R309" s="26" t="s">
        <v>43</v>
      </c>
      <c r="S309" s="26" t="s">
        <v>44</v>
      </c>
      <c r="T309" s="31" t="s">
        <v>45</v>
      </c>
      <c r="U309" s="26" t="s">
        <v>46</v>
      </c>
      <c r="V309" s="26" t="s">
        <v>47</v>
      </c>
      <c r="W309" s="25" t="s">
        <v>1268</v>
      </c>
      <c r="X309" s="76" t="str">
        <f t="shared" si="24"/>
        <v>IB2400465997; QĐTT số: 743/QĐ-BVQY103; 28/02/2025; Bệnh viện Quân y 103; 365 ngày</v>
      </c>
      <c r="Y309" s="43"/>
      <c r="Z309" s="25" t="s">
        <v>1269</v>
      </c>
      <c r="AA309" s="87" t="s">
        <v>272</v>
      </c>
      <c r="AB309" s="26" t="s">
        <v>1268</v>
      </c>
      <c r="AC309" s="135">
        <v>37485000</v>
      </c>
      <c r="AD309" s="136">
        <f t="shared" si="28"/>
        <v>0</v>
      </c>
      <c r="AE309" s="137">
        <f t="shared" si="29"/>
        <v>0</v>
      </c>
      <c r="AF309" s="7" t="s">
        <v>42</v>
      </c>
      <c r="AG309" s="7">
        <v>4</v>
      </c>
      <c r="AH309" s="138">
        <v>37485000</v>
      </c>
      <c r="AI309" s="7" t="s">
        <v>1268</v>
      </c>
      <c r="AJ309" s="7" t="s">
        <v>362</v>
      </c>
      <c r="AK309" s="7">
        <f>VLOOKUP(D309,'[1]Tổng hợp SH'!$D$7:$M$361,10,0)</f>
        <v>3</v>
      </c>
      <c r="AL309" s="7">
        <v>326</v>
      </c>
    </row>
    <row r="310" spans="1:38" ht="45" x14ac:dyDescent="0.25">
      <c r="A310" s="22" t="s">
        <v>37</v>
      </c>
      <c r="B310" s="22">
        <f t="shared" si="25"/>
        <v>327</v>
      </c>
      <c r="C310" s="23">
        <v>304</v>
      </c>
      <c r="D310" s="36" t="s">
        <v>1309</v>
      </c>
      <c r="E310" s="25" t="s">
        <v>1310</v>
      </c>
      <c r="F310" s="24" t="s">
        <v>1311</v>
      </c>
      <c r="G310" s="26" t="s">
        <v>1280</v>
      </c>
      <c r="H310" s="27" t="s">
        <v>42</v>
      </c>
      <c r="I310" s="127">
        <v>1</v>
      </c>
      <c r="J310" s="41"/>
      <c r="K310" s="130">
        <v>1</v>
      </c>
      <c r="L310" s="130">
        <v>2</v>
      </c>
      <c r="M310" s="29">
        <f t="shared" si="26"/>
        <v>2</v>
      </c>
      <c r="N310" s="28">
        <v>1488375</v>
      </c>
      <c r="O310" s="28">
        <f t="shared" si="27"/>
        <v>2976750</v>
      </c>
      <c r="P310" s="42"/>
      <c r="Q310" s="30" t="s">
        <v>1310</v>
      </c>
      <c r="R310" s="26" t="s">
        <v>43</v>
      </c>
      <c r="S310" s="26" t="s">
        <v>44</v>
      </c>
      <c r="T310" s="31" t="s">
        <v>45</v>
      </c>
      <c r="U310" s="26" t="s">
        <v>46</v>
      </c>
      <c r="V310" s="26" t="s">
        <v>47</v>
      </c>
      <c r="W310" s="25" t="s">
        <v>1268</v>
      </c>
      <c r="X310" s="76" t="str">
        <f t="shared" si="24"/>
        <v>IB2400465997; QĐTT số: 743/QĐ-BVQY103; 28/02/2025; Bệnh viện Quân y 103; 365 ngày</v>
      </c>
      <c r="Y310" s="43"/>
      <c r="Z310" s="25" t="s">
        <v>1269</v>
      </c>
      <c r="AA310" s="87" t="s">
        <v>272</v>
      </c>
      <c r="AB310" s="26" t="s">
        <v>1268</v>
      </c>
      <c r="AC310" s="135">
        <v>1488375</v>
      </c>
      <c r="AD310" s="136">
        <f t="shared" si="28"/>
        <v>0</v>
      </c>
      <c r="AE310" s="137">
        <f t="shared" si="29"/>
        <v>0</v>
      </c>
      <c r="AF310" s="7" t="s">
        <v>42</v>
      </c>
      <c r="AG310" s="7">
        <v>1</v>
      </c>
      <c r="AH310" s="138">
        <v>1488375</v>
      </c>
      <c r="AI310" s="7" t="s">
        <v>1268</v>
      </c>
      <c r="AJ310" s="7" t="s">
        <v>1280</v>
      </c>
      <c r="AK310" s="7">
        <f>VLOOKUP(D310,'[1]Tổng hợp SH'!$D$7:$M$361,10,0)</f>
        <v>2</v>
      </c>
      <c r="AL310" s="7">
        <v>327</v>
      </c>
    </row>
    <row r="311" spans="1:38" ht="45" x14ac:dyDescent="0.25">
      <c r="A311" s="22" t="s">
        <v>37</v>
      </c>
      <c r="B311" s="22">
        <f t="shared" si="25"/>
        <v>328</v>
      </c>
      <c r="C311" s="23">
        <v>305</v>
      </c>
      <c r="D311" s="36" t="s">
        <v>1312</v>
      </c>
      <c r="E311" s="25" t="s">
        <v>1313</v>
      </c>
      <c r="F311" s="24" t="s">
        <v>1314</v>
      </c>
      <c r="G311" s="26" t="s">
        <v>1280</v>
      </c>
      <c r="H311" s="27" t="s">
        <v>42</v>
      </c>
      <c r="I311" s="127">
        <v>1</v>
      </c>
      <c r="J311" s="41"/>
      <c r="K311" s="130">
        <v>1</v>
      </c>
      <c r="L311" s="130">
        <v>2</v>
      </c>
      <c r="M311" s="29">
        <f t="shared" si="26"/>
        <v>2</v>
      </c>
      <c r="N311" s="28">
        <v>3638250</v>
      </c>
      <c r="O311" s="28">
        <f t="shared" si="27"/>
        <v>7276500</v>
      </c>
      <c r="P311" s="42"/>
      <c r="Q311" s="30" t="s">
        <v>1313</v>
      </c>
      <c r="R311" s="26" t="s">
        <v>43</v>
      </c>
      <c r="S311" s="26" t="s">
        <v>44</v>
      </c>
      <c r="T311" s="31" t="s">
        <v>45</v>
      </c>
      <c r="U311" s="26" t="s">
        <v>46</v>
      </c>
      <c r="V311" s="26" t="s">
        <v>47</v>
      </c>
      <c r="W311" s="25" t="s">
        <v>1268</v>
      </c>
      <c r="X311" s="76" t="str">
        <f t="shared" si="24"/>
        <v>IB2400465997; QĐTT số: 743/QĐ-BVQY103; 28/02/2025; Bệnh viện Quân y 103; 365 ngày</v>
      </c>
      <c r="Y311" s="43"/>
      <c r="Z311" s="25" t="s">
        <v>1269</v>
      </c>
      <c r="AA311" s="87" t="s">
        <v>272</v>
      </c>
      <c r="AB311" s="26" t="s">
        <v>1268</v>
      </c>
      <c r="AC311" s="135">
        <v>3638250</v>
      </c>
      <c r="AD311" s="136">
        <f t="shared" si="28"/>
        <v>0</v>
      </c>
      <c r="AE311" s="137">
        <f t="shared" si="29"/>
        <v>0</v>
      </c>
      <c r="AF311" s="7" t="s">
        <v>42</v>
      </c>
      <c r="AG311" s="7">
        <v>1</v>
      </c>
      <c r="AH311" s="138">
        <v>3638250</v>
      </c>
      <c r="AI311" s="7" t="s">
        <v>1268</v>
      </c>
      <c r="AJ311" s="7" t="s">
        <v>1280</v>
      </c>
      <c r="AK311" s="7">
        <f>VLOOKUP(D311,'[1]Tổng hợp SH'!$D$7:$M$361,10,0)</f>
        <v>2</v>
      </c>
      <c r="AL311" s="7">
        <v>328</v>
      </c>
    </row>
    <row r="312" spans="1:38" ht="78.75" x14ac:dyDescent="0.25">
      <c r="A312" s="22" t="s">
        <v>37</v>
      </c>
      <c r="B312" s="22">
        <f t="shared" si="25"/>
        <v>329</v>
      </c>
      <c r="C312" s="23">
        <v>306</v>
      </c>
      <c r="D312" s="36" t="s">
        <v>1315</v>
      </c>
      <c r="E312" s="25" t="s">
        <v>1316</v>
      </c>
      <c r="F312" s="36" t="s">
        <v>1317</v>
      </c>
      <c r="G312" s="26" t="s">
        <v>362</v>
      </c>
      <c r="H312" s="27" t="s">
        <v>42</v>
      </c>
      <c r="I312" s="127">
        <v>1</v>
      </c>
      <c r="J312" s="41"/>
      <c r="K312" s="130">
        <v>3</v>
      </c>
      <c r="L312" s="130">
        <v>10</v>
      </c>
      <c r="M312" s="29">
        <f t="shared" si="26"/>
        <v>10</v>
      </c>
      <c r="N312" s="28">
        <v>17640000</v>
      </c>
      <c r="O312" s="28">
        <f t="shared" si="27"/>
        <v>176400000</v>
      </c>
      <c r="P312" s="42"/>
      <c r="Q312" s="30" t="s">
        <v>1316</v>
      </c>
      <c r="R312" s="26" t="s">
        <v>43</v>
      </c>
      <c r="S312" s="26" t="s">
        <v>44</v>
      </c>
      <c r="T312" s="31" t="s">
        <v>45</v>
      </c>
      <c r="U312" s="26" t="s">
        <v>46</v>
      </c>
      <c r="V312" s="26" t="s">
        <v>47</v>
      </c>
      <c r="W312" s="25" t="s">
        <v>1268</v>
      </c>
      <c r="X312" s="76" t="str">
        <f t="shared" si="24"/>
        <v>IB2400465997; QĐTT số: 743/QĐ-BVQY103; 28/02/2025; Bệnh viện Quân y 103; 365 ngày</v>
      </c>
      <c r="Y312" s="43"/>
      <c r="Z312" s="25" t="s">
        <v>1269</v>
      </c>
      <c r="AA312" s="87" t="s">
        <v>272</v>
      </c>
      <c r="AB312" s="26" t="s">
        <v>1268</v>
      </c>
      <c r="AC312" s="135">
        <v>17640000</v>
      </c>
      <c r="AD312" s="136">
        <f t="shared" si="28"/>
        <v>0</v>
      </c>
      <c r="AE312" s="137">
        <f t="shared" si="29"/>
        <v>0</v>
      </c>
      <c r="AF312" s="7" t="s">
        <v>42</v>
      </c>
      <c r="AG312" s="7">
        <v>3</v>
      </c>
      <c r="AH312" s="138">
        <v>17640000</v>
      </c>
      <c r="AI312" s="7" t="s">
        <v>1268</v>
      </c>
      <c r="AJ312" s="7" t="s">
        <v>362</v>
      </c>
      <c r="AK312" s="7">
        <f>VLOOKUP(D312,'[1]Tổng hợp SH'!$D$7:$M$361,10,0)</f>
        <v>10</v>
      </c>
      <c r="AL312" s="7">
        <v>329</v>
      </c>
    </row>
    <row r="313" spans="1:38" ht="45" x14ac:dyDescent="0.25">
      <c r="A313" s="22" t="s">
        <v>37</v>
      </c>
      <c r="B313" s="22">
        <f t="shared" si="25"/>
        <v>330</v>
      </c>
      <c r="C313" s="23">
        <v>307</v>
      </c>
      <c r="D313" s="36" t="s">
        <v>1318</v>
      </c>
      <c r="E313" s="25" t="s">
        <v>1319</v>
      </c>
      <c r="F313" s="24" t="s">
        <v>1320</v>
      </c>
      <c r="G313" s="26" t="s">
        <v>1280</v>
      </c>
      <c r="H313" s="27" t="s">
        <v>42</v>
      </c>
      <c r="I313" s="127">
        <v>1</v>
      </c>
      <c r="J313" s="41"/>
      <c r="K313" s="130">
        <v>1</v>
      </c>
      <c r="L313" s="130">
        <v>2</v>
      </c>
      <c r="M313" s="29">
        <f t="shared" si="26"/>
        <v>2</v>
      </c>
      <c r="N313" s="28">
        <v>6174000</v>
      </c>
      <c r="O313" s="28">
        <f t="shared" si="27"/>
        <v>12348000</v>
      </c>
      <c r="P313" s="42"/>
      <c r="Q313" s="50" t="s">
        <v>1319</v>
      </c>
      <c r="R313" s="26" t="s">
        <v>43</v>
      </c>
      <c r="S313" s="26" t="s">
        <v>44</v>
      </c>
      <c r="T313" s="31" t="s">
        <v>45</v>
      </c>
      <c r="U313" s="26" t="s">
        <v>46</v>
      </c>
      <c r="V313" s="26" t="s">
        <v>47</v>
      </c>
      <c r="W313" s="49" t="s">
        <v>1268</v>
      </c>
      <c r="X313" s="76" t="str">
        <f t="shared" si="24"/>
        <v>IB2400465997; QĐTT số: 743/QĐ-BVQY103; 28/02/2025; Bệnh viện Quân y 103; 365 ngày</v>
      </c>
      <c r="Y313" s="43"/>
      <c r="Z313" s="25" t="s">
        <v>1269</v>
      </c>
      <c r="AA313" s="87" t="s">
        <v>272</v>
      </c>
      <c r="AB313" s="26" t="s">
        <v>1268</v>
      </c>
      <c r="AC313" s="135">
        <v>6174000</v>
      </c>
      <c r="AD313" s="136">
        <f t="shared" si="28"/>
        <v>0</v>
      </c>
      <c r="AE313" s="137">
        <f t="shared" si="29"/>
        <v>0</v>
      </c>
      <c r="AF313" s="7" t="s">
        <v>42</v>
      </c>
      <c r="AG313" s="7">
        <v>1</v>
      </c>
      <c r="AH313" s="138">
        <v>6174000</v>
      </c>
      <c r="AI313" s="7" t="s">
        <v>1268</v>
      </c>
      <c r="AJ313" s="7" t="s">
        <v>1280</v>
      </c>
      <c r="AK313" s="7">
        <f>VLOOKUP(D313,'[1]Tổng hợp SH'!$D$7:$M$361,10,0)</f>
        <v>2</v>
      </c>
      <c r="AL313" s="7">
        <v>330</v>
      </c>
    </row>
    <row r="314" spans="1:38" ht="45" x14ac:dyDescent="0.25">
      <c r="A314" s="22" t="s">
        <v>37</v>
      </c>
      <c r="B314" s="22">
        <f t="shared" si="25"/>
        <v>331</v>
      </c>
      <c r="C314" s="23">
        <v>308</v>
      </c>
      <c r="D314" s="36" t="s">
        <v>1321</v>
      </c>
      <c r="E314" s="25" t="s">
        <v>1322</v>
      </c>
      <c r="F314" s="24" t="s">
        <v>1323</v>
      </c>
      <c r="G314" s="26" t="s">
        <v>1280</v>
      </c>
      <c r="H314" s="27" t="s">
        <v>42</v>
      </c>
      <c r="I314" s="127">
        <v>1</v>
      </c>
      <c r="J314" s="41"/>
      <c r="K314" s="130">
        <v>1</v>
      </c>
      <c r="L314" s="130">
        <v>2</v>
      </c>
      <c r="M314" s="29">
        <f t="shared" si="26"/>
        <v>2</v>
      </c>
      <c r="N314" s="28">
        <v>4410000</v>
      </c>
      <c r="O314" s="28">
        <f t="shared" si="27"/>
        <v>8820000</v>
      </c>
      <c r="P314" s="42"/>
      <c r="Q314" s="30" t="s">
        <v>1322</v>
      </c>
      <c r="R314" s="26" t="s">
        <v>43</v>
      </c>
      <c r="S314" s="26" t="s">
        <v>44</v>
      </c>
      <c r="T314" s="31" t="s">
        <v>45</v>
      </c>
      <c r="U314" s="26" t="s">
        <v>46</v>
      </c>
      <c r="V314" s="26" t="s">
        <v>47</v>
      </c>
      <c r="W314" s="25" t="s">
        <v>1268</v>
      </c>
      <c r="X314" s="76" t="str">
        <f t="shared" si="24"/>
        <v>IB2400465997; QĐTT số: 743/QĐ-BVQY103; 28/02/2025; Bệnh viện Quân y 103; 365 ngày</v>
      </c>
      <c r="Y314" s="43"/>
      <c r="Z314" s="25" t="s">
        <v>1269</v>
      </c>
      <c r="AA314" s="87" t="s">
        <v>272</v>
      </c>
      <c r="AB314" s="26" t="s">
        <v>1268</v>
      </c>
      <c r="AC314" s="135">
        <v>4410000</v>
      </c>
      <c r="AD314" s="136">
        <f t="shared" si="28"/>
        <v>0</v>
      </c>
      <c r="AE314" s="137">
        <f t="shared" si="29"/>
        <v>0</v>
      </c>
      <c r="AF314" s="7" t="s">
        <v>42</v>
      </c>
      <c r="AG314" s="7">
        <v>1</v>
      </c>
      <c r="AH314" s="138">
        <v>4410000</v>
      </c>
      <c r="AI314" s="7" t="s">
        <v>1268</v>
      </c>
      <c r="AJ314" s="7" t="s">
        <v>1280</v>
      </c>
      <c r="AK314" s="7">
        <f>VLOOKUP(D314,'[1]Tổng hợp SH'!$D$7:$M$361,10,0)</f>
        <v>2</v>
      </c>
      <c r="AL314" s="7">
        <v>331</v>
      </c>
    </row>
    <row r="315" spans="1:38" ht="45" x14ac:dyDescent="0.25">
      <c r="A315" s="22" t="s">
        <v>37</v>
      </c>
      <c r="B315" s="22">
        <f t="shared" si="25"/>
        <v>332</v>
      </c>
      <c r="C315" s="23">
        <v>309</v>
      </c>
      <c r="D315" s="36" t="s">
        <v>1324</v>
      </c>
      <c r="E315" s="25" t="s">
        <v>1325</v>
      </c>
      <c r="F315" s="24" t="s">
        <v>1326</v>
      </c>
      <c r="G315" s="26" t="s">
        <v>1327</v>
      </c>
      <c r="H315" s="27" t="s">
        <v>42</v>
      </c>
      <c r="I315" s="127">
        <v>1</v>
      </c>
      <c r="J315" s="41"/>
      <c r="K315" s="130">
        <v>1</v>
      </c>
      <c r="L315" s="130">
        <v>3</v>
      </c>
      <c r="M315" s="29">
        <f t="shared" si="26"/>
        <v>3</v>
      </c>
      <c r="N315" s="28">
        <v>2692305</v>
      </c>
      <c r="O315" s="28">
        <f t="shared" si="27"/>
        <v>8076915</v>
      </c>
      <c r="P315" s="42"/>
      <c r="Q315" s="30" t="s">
        <v>1325</v>
      </c>
      <c r="R315" s="26" t="s">
        <v>43</v>
      </c>
      <c r="S315" s="26" t="s">
        <v>44</v>
      </c>
      <c r="T315" s="31" t="s">
        <v>45</v>
      </c>
      <c r="U315" s="26" t="s">
        <v>46</v>
      </c>
      <c r="V315" s="26" t="s">
        <v>47</v>
      </c>
      <c r="W315" s="25" t="s">
        <v>1268</v>
      </c>
      <c r="X315" s="76" t="str">
        <f t="shared" si="24"/>
        <v>IB2400465997; QĐTT số: 743/QĐ-BVQY103; 28/02/2025; Bệnh viện Quân y 103; 365 ngày</v>
      </c>
      <c r="Y315" s="43"/>
      <c r="Z315" s="25" t="s">
        <v>1269</v>
      </c>
      <c r="AA315" s="87" t="s">
        <v>272</v>
      </c>
      <c r="AB315" s="26" t="s">
        <v>1268</v>
      </c>
      <c r="AC315" s="135">
        <v>2692305</v>
      </c>
      <c r="AD315" s="136">
        <f t="shared" si="28"/>
        <v>0</v>
      </c>
      <c r="AE315" s="137">
        <f t="shared" si="29"/>
        <v>0</v>
      </c>
      <c r="AF315" s="7" t="s">
        <v>42</v>
      </c>
      <c r="AG315" s="7">
        <v>1</v>
      </c>
      <c r="AH315" s="138">
        <v>2692305</v>
      </c>
      <c r="AI315" s="7" t="s">
        <v>1268</v>
      </c>
      <c r="AJ315" s="7" t="s">
        <v>1327</v>
      </c>
      <c r="AK315" s="7">
        <f>VLOOKUP(D315,'[1]Tổng hợp SH'!$D$7:$M$361,10,0)</f>
        <v>3</v>
      </c>
      <c r="AL315" s="7">
        <v>332</v>
      </c>
    </row>
    <row r="316" spans="1:38" ht="56.25" x14ac:dyDescent="0.25">
      <c r="A316" s="22" t="s">
        <v>37</v>
      </c>
      <c r="B316" s="22">
        <f t="shared" si="25"/>
        <v>333</v>
      </c>
      <c r="C316" s="23">
        <v>310</v>
      </c>
      <c r="D316" s="36" t="s">
        <v>1328</v>
      </c>
      <c r="E316" s="25" t="s">
        <v>1329</v>
      </c>
      <c r="F316" s="24" t="s">
        <v>1330</v>
      </c>
      <c r="G316" s="26" t="s">
        <v>1327</v>
      </c>
      <c r="H316" s="27" t="s">
        <v>42</v>
      </c>
      <c r="I316" s="127">
        <v>1</v>
      </c>
      <c r="J316" s="41"/>
      <c r="K316" s="130">
        <v>1</v>
      </c>
      <c r="L316" s="130">
        <v>3</v>
      </c>
      <c r="M316" s="29">
        <f t="shared" si="26"/>
        <v>3</v>
      </c>
      <c r="N316" s="28">
        <v>2883459</v>
      </c>
      <c r="O316" s="28">
        <f t="shared" si="27"/>
        <v>8650377</v>
      </c>
      <c r="P316" s="42"/>
      <c r="Q316" s="30" t="s">
        <v>1329</v>
      </c>
      <c r="R316" s="26" t="s">
        <v>43</v>
      </c>
      <c r="S316" s="26" t="s">
        <v>44</v>
      </c>
      <c r="T316" s="31" t="s">
        <v>45</v>
      </c>
      <c r="U316" s="26" t="s">
        <v>46</v>
      </c>
      <c r="V316" s="26" t="s">
        <v>47</v>
      </c>
      <c r="W316" s="25" t="s">
        <v>1268</v>
      </c>
      <c r="X316" s="76" t="str">
        <f t="shared" si="24"/>
        <v>IB2400465997; QĐTT số: 743/QĐ-BVQY103; 28/02/2025; Bệnh viện Quân y 103; 365 ngày</v>
      </c>
      <c r="Y316" s="43"/>
      <c r="Z316" s="25" t="s">
        <v>1269</v>
      </c>
      <c r="AA316" s="87" t="s">
        <v>272</v>
      </c>
      <c r="AB316" s="26" t="s">
        <v>1268</v>
      </c>
      <c r="AC316" s="135">
        <v>2883459</v>
      </c>
      <c r="AD316" s="136">
        <f t="shared" si="28"/>
        <v>0</v>
      </c>
      <c r="AE316" s="137">
        <f t="shared" si="29"/>
        <v>0</v>
      </c>
      <c r="AF316" s="7" t="s">
        <v>42</v>
      </c>
      <c r="AG316" s="7">
        <v>1</v>
      </c>
      <c r="AH316" s="138">
        <v>2883459</v>
      </c>
      <c r="AI316" s="7" t="s">
        <v>1268</v>
      </c>
      <c r="AJ316" s="7" t="s">
        <v>1327</v>
      </c>
      <c r="AK316" s="7">
        <f>VLOOKUP(D316,'[1]Tổng hợp SH'!$D$7:$M$361,10,0)</f>
        <v>3</v>
      </c>
      <c r="AL316" s="7">
        <v>333</v>
      </c>
    </row>
    <row r="317" spans="1:38" ht="67.5" x14ac:dyDescent="0.25">
      <c r="A317" s="22" t="s">
        <v>37</v>
      </c>
      <c r="B317" s="22">
        <f t="shared" si="25"/>
        <v>334</v>
      </c>
      <c r="C317" s="23">
        <v>311</v>
      </c>
      <c r="D317" s="36" t="s">
        <v>1331</v>
      </c>
      <c r="E317" s="25" t="s">
        <v>1332</v>
      </c>
      <c r="F317" s="24" t="s">
        <v>1333</v>
      </c>
      <c r="G317" s="26" t="s">
        <v>1334</v>
      </c>
      <c r="H317" s="27" t="s">
        <v>42</v>
      </c>
      <c r="I317" s="127">
        <v>1</v>
      </c>
      <c r="J317" s="41"/>
      <c r="K317" s="130">
        <v>1</v>
      </c>
      <c r="L317" s="130">
        <v>3</v>
      </c>
      <c r="M317" s="29">
        <f t="shared" si="26"/>
        <v>3</v>
      </c>
      <c r="N317" s="28">
        <v>1598250</v>
      </c>
      <c r="O317" s="28">
        <f t="shared" si="27"/>
        <v>4794750</v>
      </c>
      <c r="P317" s="42"/>
      <c r="Q317" s="30" t="s">
        <v>1332</v>
      </c>
      <c r="R317" s="26" t="s">
        <v>43</v>
      </c>
      <c r="S317" s="26" t="s">
        <v>44</v>
      </c>
      <c r="T317" s="31" t="s">
        <v>45</v>
      </c>
      <c r="U317" s="26" t="s">
        <v>46</v>
      </c>
      <c r="V317" s="26" t="s">
        <v>47</v>
      </c>
      <c r="W317" s="25" t="s">
        <v>1268</v>
      </c>
      <c r="X317" s="76" t="str">
        <f t="shared" si="24"/>
        <v>IB2400465997; QĐTT số: 743/QĐ-BVQY103; 28/02/2025; Bệnh viện Quân y 103; 365 ngày</v>
      </c>
      <c r="Y317" s="43"/>
      <c r="Z317" s="25" t="s">
        <v>1269</v>
      </c>
      <c r="AA317" s="87" t="s">
        <v>272</v>
      </c>
      <c r="AB317" s="26" t="s">
        <v>1268</v>
      </c>
      <c r="AC317" s="135">
        <v>1598250</v>
      </c>
      <c r="AD317" s="136">
        <f t="shared" si="28"/>
        <v>0</v>
      </c>
      <c r="AE317" s="137">
        <f t="shared" si="29"/>
        <v>0</v>
      </c>
      <c r="AF317" s="7" t="s">
        <v>42</v>
      </c>
      <c r="AG317" s="7">
        <v>1</v>
      </c>
      <c r="AH317" s="138">
        <v>1598250</v>
      </c>
      <c r="AI317" s="7" t="s">
        <v>1268</v>
      </c>
      <c r="AJ317" s="7" t="s">
        <v>1334</v>
      </c>
      <c r="AK317" s="7">
        <f>VLOOKUP(D317,'[1]Tổng hợp SH'!$D$7:$M$361,10,0)</f>
        <v>3</v>
      </c>
      <c r="AL317" s="7">
        <v>334</v>
      </c>
    </row>
    <row r="318" spans="1:38" ht="33.75" x14ac:dyDescent="0.25">
      <c r="A318" s="22" t="s">
        <v>37</v>
      </c>
      <c r="B318" s="22">
        <f t="shared" si="25"/>
        <v>335</v>
      </c>
      <c r="C318" s="23">
        <v>312</v>
      </c>
      <c r="D318" s="36" t="s">
        <v>1335</v>
      </c>
      <c r="E318" s="25" t="s">
        <v>1336</v>
      </c>
      <c r="F318" s="24" t="s">
        <v>1337</v>
      </c>
      <c r="G318" s="42" t="s">
        <v>1338</v>
      </c>
      <c r="H318" s="27" t="s">
        <v>42</v>
      </c>
      <c r="I318" s="128">
        <v>0</v>
      </c>
      <c r="J318" s="41"/>
      <c r="K318" s="128">
        <v>0</v>
      </c>
      <c r="L318" s="130">
        <v>2</v>
      </c>
      <c r="M318" s="29">
        <f t="shared" si="26"/>
        <v>2</v>
      </c>
      <c r="N318" s="41">
        <v>4562233</v>
      </c>
      <c r="O318" s="28">
        <f t="shared" si="27"/>
        <v>9124466</v>
      </c>
      <c r="P318" s="42" t="s">
        <v>1339</v>
      </c>
      <c r="Q318" s="30" t="s">
        <v>1336</v>
      </c>
      <c r="R318" s="42" t="s">
        <v>465</v>
      </c>
      <c r="S318" s="42" t="s">
        <v>516</v>
      </c>
      <c r="T318" s="44" t="s">
        <v>467</v>
      </c>
      <c r="U318" s="42" t="s">
        <v>517</v>
      </c>
      <c r="V318" s="42" t="s">
        <v>354</v>
      </c>
      <c r="W318" s="49" t="s">
        <v>1340</v>
      </c>
      <c r="X318" s="76" t="str">
        <f t="shared" si="24"/>
        <v>IB2400543055; QĐTT số: KQ2400543055_250271329; 27/2/2025; Bệnh viện nội tiết Trung ương; 12 tháng</v>
      </c>
      <c r="Y318" s="45"/>
      <c r="Z318" s="25" t="s">
        <v>1269</v>
      </c>
      <c r="AA318" s="87" t="s">
        <v>272</v>
      </c>
      <c r="AB318" s="26" t="s">
        <v>1340</v>
      </c>
      <c r="AC318" s="139"/>
      <c r="AD318" s="136" t="e">
        <f t="shared" si="28"/>
        <v>#DIV/0!</v>
      </c>
      <c r="AE318" s="137">
        <f t="shared" si="29"/>
        <v>9124466</v>
      </c>
      <c r="AF318" s="7"/>
      <c r="AG318" s="7"/>
      <c r="AH318" s="138"/>
      <c r="AI318" s="7"/>
      <c r="AJ318" s="7"/>
      <c r="AK318" s="7">
        <f>VLOOKUP(D318,'[1]Tổng hợp SH'!$D$7:$M$361,10,0)</f>
        <v>2</v>
      </c>
      <c r="AL318" s="7">
        <v>335</v>
      </c>
    </row>
    <row r="319" spans="1:38" ht="33.75" x14ac:dyDescent="0.25">
      <c r="A319" s="22" t="s">
        <v>37</v>
      </c>
      <c r="B319" s="22">
        <f t="shared" si="25"/>
        <v>336</v>
      </c>
      <c r="C319" s="23">
        <v>313</v>
      </c>
      <c r="D319" s="36" t="s">
        <v>1341</v>
      </c>
      <c r="E319" s="25" t="s">
        <v>1342</v>
      </c>
      <c r="F319" s="24" t="s">
        <v>1343</v>
      </c>
      <c r="G319" s="26" t="s">
        <v>1344</v>
      </c>
      <c r="H319" s="27" t="s">
        <v>42</v>
      </c>
      <c r="I319" s="128">
        <v>0</v>
      </c>
      <c r="J319" s="41"/>
      <c r="K319" s="130">
        <v>3</v>
      </c>
      <c r="L319" s="130">
        <v>1</v>
      </c>
      <c r="M319" s="29">
        <f t="shared" si="26"/>
        <v>1</v>
      </c>
      <c r="N319" s="28">
        <v>1578670</v>
      </c>
      <c r="O319" s="28">
        <f t="shared" si="27"/>
        <v>1578670</v>
      </c>
      <c r="P319" s="42"/>
      <c r="Q319" s="30" t="s">
        <v>1342</v>
      </c>
      <c r="R319" s="26" t="s">
        <v>43</v>
      </c>
      <c r="S319" s="26" t="s">
        <v>44</v>
      </c>
      <c r="T319" s="31" t="s">
        <v>45</v>
      </c>
      <c r="U319" s="26" t="s">
        <v>46</v>
      </c>
      <c r="V319" s="26" t="s">
        <v>47</v>
      </c>
      <c r="W319" s="25" t="s">
        <v>1268</v>
      </c>
      <c r="X319" s="76" t="str">
        <f t="shared" si="24"/>
        <v>IB2400465997; QĐTT số: 743/QĐ-BVQY103; 28/02/2025; Bệnh viện Quân y 103; 365 ngày</v>
      </c>
      <c r="Y319" s="43"/>
      <c r="Z319" s="25" t="s">
        <v>1269</v>
      </c>
      <c r="AA319" s="87" t="s">
        <v>272</v>
      </c>
      <c r="AB319" s="26" t="s">
        <v>1268</v>
      </c>
      <c r="AC319" s="135">
        <v>1578670</v>
      </c>
      <c r="AD319" s="136">
        <f t="shared" si="28"/>
        <v>0</v>
      </c>
      <c r="AE319" s="137">
        <f t="shared" si="29"/>
        <v>0</v>
      </c>
      <c r="AF319" s="7" t="s">
        <v>42</v>
      </c>
      <c r="AG319" s="7">
        <v>3</v>
      </c>
      <c r="AH319" s="138">
        <v>1578670</v>
      </c>
      <c r="AI319" s="7" t="s">
        <v>1268</v>
      </c>
      <c r="AJ319" s="7" t="s">
        <v>1344</v>
      </c>
      <c r="AK319" s="7">
        <f>VLOOKUP(D319,'[1]Tổng hợp SH'!$D$7:$M$361,10,0)</f>
        <v>1</v>
      </c>
      <c r="AL319" s="7">
        <v>336</v>
      </c>
    </row>
    <row r="320" spans="1:38" ht="33.75" x14ac:dyDescent="0.25">
      <c r="A320" s="22" t="s">
        <v>37</v>
      </c>
      <c r="B320" s="22">
        <f t="shared" si="25"/>
        <v>337</v>
      </c>
      <c r="C320" s="23">
        <v>314</v>
      </c>
      <c r="D320" s="36" t="s">
        <v>1345</v>
      </c>
      <c r="E320" s="25" t="s">
        <v>1346</v>
      </c>
      <c r="F320" s="24" t="s">
        <v>1347</v>
      </c>
      <c r="G320" s="26" t="s">
        <v>1348</v>
      </c>
      <c r="H320" s="27" t="s">
        <v>42</v>
      </c>
      <c r="I320" s="127">
        <v>1</v>
      </c>
      <c r="J320" s="41"/>
      <c r="K320" s="130">
        <v>3</v>
      </c>
      <c r="L320" s="130">
        <v>1</v>
      </c>
      <c r="M320" s="29">
        <f t="shared" si="26"/>
        <v>1</v>
      </c>
      <c r="N320" s="28">
        <v>4562233</v>
      </c>
      <c r="O320" s="28">
        <f t="shared" si="27"/>
        <v>4562233</v>
      </c>
      <c r="P320" s="42"/>
      <c r="Q320" s="30" t="s">
        <v>1346</v>
      </c>
      <c r="R320" s="26" t="s">
        <v>43</v>
      </c>
      <c r="S320" s="26" t="s">
        <v>44</v>
      </c>
      <c r="T320" s="31" t="s">
        <v>45</v>
      </c>
      <c r="U320" s="26" t="s">
        <v>46</v>
      </c>
      <c r="V320" s="26" t="s">
        <v>47</v>
      </c>
      <c r="W320" s="25" t="s">
        <v>1268</v>
      </c>
      <c r="X320" s="76" t="str">
        <f t="shared" si="24"/>
        <v>IB2400465997; QĐTT số: 743/QĐ-BVQY103; 28/02/2025; Bệnh viện Quân y 103; 365 ngày</v>
      </c>
      <c r="Y320" s="43"/>
      <c r="Z320" s="25" t="s">
        <v>1269</v>
      </c>
      <c r="AA320" s="87" t="s">
        <v>272</v>
      </c>
      <c r="AB320" s="26" t="s">
        <v>1268</v>
      </c>
      <c r="AC320" s="135">
        <v>4562233</v>
      </c>
      <c r="AD320" s="136">
        <f t="shared" si="28"/>
        <v>0</v>
      </c>
      <c r="AE320" s="137">
        <f t="shared" si="29"/>
        <v>0</v>
      </c>
      <c r="AF320" s="7" t="s">
        <v>42</v>
      </c>
      <c r="AG320" s="7">
        <v>3</v>
      </c>
      <c r="AH320" s="138">
        <v>4562233</v>
      </c>
      <c r="AI320" s="7" t="s">
        <v>1268</v>
      </c>
      <c r="AJ320" s="7" t="s">
        <v>1348</v>
      </c>
      <c r="AK320" s="7">
        <f>VLOOKUP(D320,'[1]Tổng hợp SH'!$D$7:$M$361,10,0)</f>
        <v>1</v>
      </c>
      <c r="AL320" s="7">
        <v>337</v>
      </c>
    </row>
    <row r="321" spans="1:38" ht="33.75" x14ac:dyDescent="0.25">
      <c r="A321" s="22" t="s">
        <v>37</v>
      </c>
      <c r="B321" s="22">
        <f t="shared" si="25"/>
        <v>338</v>
      </c>
      <c r="C321" s="23">
        <v>315</v>
      </c>
      <c r="D321" s="36" t="s">
        <v>1349</v>
      </c>
      <c r="E321" s="25" t="s">
        <v>1350</v>
      </c>
      <c r="F321" s="24" t="s">
        <v>1351</v>
      </c>
      <c r="G321" s="26" t="s">
        <v>1352</v>
      </c>
      <c r="H321" s="27" t="s">
        <v>42</v>
      </c>
      <c r="I321" s="127">
        <v>2</v>
      </c>
      <c r="J321" s="41"/>
      <c r="K321" s="130">
        <v>2</v>
      </c>
      <c r="L321" s="130">
        <v>3</v>
      </c>
      <c r="M321" s="29">
        <f t="shared" si="26"/>
        <v>3</v>
      </c>
      <c r="N321" s="28">
        <v>6459084</v>
      </c>
      <c r="O321" s="28">
        <f t="shared" si="27"/>
        <v>19377252</v>
      </c>
      <c r="P321" s="42"/>
      <c r="Q321" s="30" t="s">
        <v>1350</v>
      </c>
      <c r="R321" s="26" t="s">
        <v>43</v>
      </c>
      <c r="S321" s="26" t="s">
        <v>44</v>
      </c>
      <c r="T321" s="31" t="s">
        <v>45</v>
      </c>
      <c r="U321" s="26" t="s">
        <v>46</v>
      </c>
      <c r="V321" s="26" t="s">
        <v>47</v>
      </c>
      <c r="W321" s="25" t="s">
        <v>1268</v>
      </c>
      <c r="X321" s="76" t="str">
        <f t="shared" si="24"/>
        <v>IB2400465997; QĐTT số: 743/QĐ-BVQY103; 28/02/2025; Bệnh viện Quân y 103; 365 ngày</v>
      </c>
      <c r="Y321" s="43"/>
      <c r="Z321" s="25" t="s">
        <v>1269</v>
      </c>
      <c r="AA321" s="87" t="s">
        <v>272</v>
      </c>
      <c r="AB321" s="26" t="s">
        <v>1268</v>
      </c>
      <c r="AC321" s="135">
        <v>6459084</v>
      </c>
      <c r="AD321" s="136">
        <f t="shared" si="28"/>
        <v>0</v>
      </c>
      <c r="AE321" s="137">
        <f t="shared" si="29"/>
        <v>0</v>
      </c>
      <c r="AF321" s="7" t="s">
        <v>42</v>
      </c>
      <c r="AG321" s="7">
        <v>2</v>
      </c>
      <c r="AH321" s="138">
        <v>6459084</v>
      </c>
      <c r="AI321" s="7" t="s">
        <v>1268</v>
      </c>
      <c r="AJ321" s="7" t="s">
        <v>1352</v>
      </c>
      <c r="AK321" s="7">
        <f>VLOOKUP(D321,'[1]Tổng hợp SH'!$D$7:$M$361,10,0)</f>
        <v>3</v>
      </c>
      <c r="AL321" s="7">
        <v>338</v>
      </c>
    </row>
    <row r="322" spans="1:38" ht="33.75" x14ac:dyDescent="0.25">
      <c r="A322" s="22" t="s">
        <v>37</v>
      </c>
      <c r="B322" s="22">
        <f t="shared" si="25"/>
        <v>339</v>
      </c>
      <c r="C322" s="23">
        <v>316</v>
      </c>
      <c r="D322" s="36" t="s">
        <v>1353</v>
      </c>
      <c r="E322" s="25" t="s">
        <v>1354</v>
      </c>
      <c r="F322" s="24" t="s">
        <v>1355</v>
      </c>
      <c r="G322" s="26" t="s">
        <v>1356</v>
      </c>
      <c r="H322" s="27" t="s">
        <v>42</v>
      </c>
      <c r="I322" s="127">
        <v>40</v>
      </c>
      <c r="J322" s="41"/>
      <c r="K322" s="130">
        <v>31</v>
      </c>
      <c r="L322" s="130">
        <v>20</v>
      </c>
      <c r="M322" s="29">
        <f t="shared" si="26"/>
        <v>20</v>
      </c>
      <c r="N322" s="28">
        <v>1608040</v>
      </c>
      <c r="O322" s="28">
        <f t="shared" si="27"/>
        <v>32160800</v>
      </c>
      <c r="P322" s="42"/>
      <c r="Q322" s="30" t="s">
        <v>1354</v>
      </c>
      <c r="R322" s="26" t="s">
        <v>43</v>
      </c>
      <c r="S322" s="26" t="s">
        <v>44</v>
      </c>
      <c r="T322" s="31" t="s">
        <v>45</v>
      </c>
      <c r="U322" s="26" t="s">
        <v>46</v>
      </c>
      <c r="V322" s="26" t="s">
        <v>47</v>
      </c>
      <c r="W322" s="25" t="s">
        <v>1268</v>
      </c>
      <c r="X322" s="76" t="str">
        <f t="shared" si="24"/>
        <v>IB2400465997; QĐTT số: 743/QĐ-BVQY103; 28/02/2025; Bệnh viện Quân y 103; 365 ngày</v>
      </c>
      <c r="Y322" s="43"/>
      <c r="Z322" s="25" t="s">
        <v>1269</v>
      </c>
      <c r="AA322" s="87" t="s">
        <v>272</v>
      </c>
      <c r="AB322" s="26" t="s">
        <v>1268</v>
      </c>
      <c r="AC322" s="135">
        <v>1608040</v>
      </c>
      <c r="AD322" s="136">
        <f t="shared" si="28"/>
        <v>0</v>
      </c>
      <c r="AE322" s="137">
        <f t="shared" si="29"/>
        <v>0</v>
      </c>
      <c r="AF322" s="7" t="s">
        <v>42</v>
      </c>
      <c r="AG322" s="7">
        <v>31</v>
      </c>
      <c r="AH322" s="138">
        <v>1608040</v>
      </c>
      <c r="AI322" s="7" t="s">
        <v>1268</v>
      </c>
      <c r="AJ322" s="7" t="s">
        <v>1356</v>
      </c>
      <c r="AK322" s="7">
        <f>VLOOKUP(D322,'[1]Tổng hợp SH'!$D$7:$M$361,10,0)</f>
        <v>20</v>
      </c>
      <c r="AL322" s="7">
        <v>339</v>
      </c>
    </row>
    <row r="323" spans="1:38" ht="33.75" x14ac:dyDescent="0.25">
      <c r="A323" s="22" t="s">
        <v>37</v>
      </c>
      <c r="B323" s="22">
        <f t="shared" si="25"/>
        <v>340</v>
      </c>
      <c r="C323" s="23">
        <v>317</v>
      </c>
      <c r="D323" s="36" t="s">
        <v>1357</v>
      </c>
      <c r="E323" s="25" t="s">
        <v>1358</v>
      </c>
      <c r="F323" s="24" t="s">
        <v>1359</v>
      </c>
      <c r="G323" s="26" t="s">
        <v>1360</v>
      </c>
      <c r="H323" s="27" t="s">
        <v>42</v>
      </c>
      <c r="I323" s="127">
        <v>38</v>
      </c>
      <c r="J323" s="41"/>
      <c r="K323" s="130">
        <v>24</v>
      </c>
      <c r="L323" s="130">
        <v>20</v>
      </c>
      <c r="M323" s="29">
        <f t="shared" si="26"/>
        <v>20</v>
      </c>
      <c r="N323" s="28">
        <v>1270278</v>
      </c>
      <c r="O323" s="28">
        <f t="shared" si="27"/>
        <v>25405560</v>
      </c>
      <c r="P323" s="42"/>
      <c r="Q323" s="30" t="s">
        <v>1358</v>
      </c>
      <c r="R323" s="26" t="s">
        <v>43</v>
      </c>
      <c r="S323" s="26" t="s">
        <v>44</v>
      </c>
      <c r="T323" s="31" t="s">
        <v>45</v>
      </c>
      <c r="U323" s="26" t="s">
        <v>46</v>
      </c>
      <c r="V323" s="26" t="s">
        <v>47</v>
      </c>
      <c r="W323" s="25" t="s">
        <v>1268</v>
      </c>
      <c r="X323" s="76" t="str">
        <f t="shared" si="24"/>
        <v>IB2400465997; QĐTT số: 743/QĐ-BVQY103; 28/02/2025; Bệnh viện Quân y 103; 365 ngày</v>
      </c>
      <c r="Y323" s="43"/>
      <c r="Z323" s="25" t="s">
        <v>1269</v>
      </c>
      <c r="AA323" s="87" t="s">
        <v>272</v>
      </c>
      <c r="AB323" s="26" t="s">
        <v>1268</v>
      </c>
      <c r="AC323" s="135">
        <v>1270278</v>
      </c>
      <c r="AD323" s="136">
        <f t="shared" si="28"/>
        <v>0</v>
      </c>
      <c r="AE323" s="137">
        <f t="shared" si="29"/>
        <v>0</v>
      </c>
      <c r="AF323" s="7" t="s">
        <v>42</v>
      </c>
      <c r="AG323" s="7">
        <v>24</v>
      </c>
      <c r="AH323" s="138">
        <v>1270278</v>
      </c>
      <c r="AI323" s="7" t="s">
        <v>1268</v>
      </c>
      <c r="AJ323" s="7" t="s">
        <v>1360</v>
      </c>
      <c r="AK323" s="7">
        <f>VLOOKUP(D323,'[1]Tổng hợp SH'!$D$7:$M$361,10,0)</f>
        <v>20</v>
      </c>
      <c r="AL323" s="7">
        <v>340</v>
      </c>
    </row>
    <row r="324" spans="1:38" ht="33.75" x14ac:dyDescent="0.25">
      <c r="A324" s="22" t="s">
        <v>37</v>
      </c>
      <c r="B324" s="22">
        <f t="shared" si="25"/>
        <v>341</v>
      </c>
      <c r="C324" s="23">
        <v>318</v>
      </c>
      <c r="D324" s="36" t="s">
        <v>1361</v>
      </c>
      <c r="E324" s="25" t="s">
        <v>1362</v>
      </c>
      <c r="F324" s="24" t="s">
        <v>1363</v>
      </c>
      <c r="G324" s="26" t="s">
        <v>1364</v>
      </c>
      <c r="H324" s="27" t="s">
        <v>42</v>
      </c>
      <c r="I324" s="127">
        <v>1</v>
      </c>
      <c r="J324" s="41"/>
      <c r="K324" s="130">
        <v>1</v>
      </c>
      <c r="L324" s="130">
        <v>1</v>
      </c>
      <c r="M324" s="29">
        <f t="shared" si="26"/>
        <v>1</v>
      </c>
      <c r="N324" s="28">
        <v>1649649</v>
      </c>
      <c r="O324" s="28">
        <f t="shared" si="27"/>
        <v>1649649</v>
      </c>
      <c r="P324" s="42"/>
      <c r="Q324" s="30" t="s">
        <v>1362</v>
      </c>
      <c r="R324" s="26" t="s">
        <v>43</v>
      </c>
      <c r="S324" s="26" t="s">
        <v>44</v>
      </c>
      <c r="T324" s="31" t="s">
        <v>45</v>
      </c>
      <c r="U324" s="26" t="s">
        <v>46</v>
      </c>
      <c r="V324" s="26" t="s">
        <v>47</v>
      </c>
      <c r="W324" s="25" t="s">
        <v>1268</v>
      </c>
      <c r="X324" s="76" t="str">
        <f t="shared" si="24"/>
        <v>IB2400465997; QĐTT số: 743/QĐ-BVQY103; 28/02/2025; Bệnh viện Quân y 103; 365 ngày</v>
      </c>
      <c r="Y324" s="43"/>
      <c r="Z324" s="25" t="s">
        <v>1269</v>
      </c>
      <c r="AA324" s="87" t="s">
        <v>272</v>
      </c>
      <c r="AB324" s="26" t="s">
        <v>1268</v>
      </c>
      <c r="AC324" s="135">
        <v>1649649</v>
      </c>
      <c r="AD324" s="136">
        <f t="shared" si="28"/>
        <v>0</v>
      </c>
      <c r="AE324" s="137">
        <f t="shared" si="29"/>
        <v>0</v>
      </c>
      <c r="AF324" s="7" t="s">
        <v>42</v>
      </c>
      <c r="AG324" s="7">
        <v>1</v>
      </c>
      <c r="AH324" s="138">
        <v>1649649</v>
      </c>
      <c r="AI324" s="7" t="s">
        <v>1268</v>
      </c>
      <c r="AJ324" s="7" t="s">
        <v>1364</v>
      </c>
      <c r="AK324" s="7">
        <f>VLOOKUP(D324,'[1]Tổng hợp SH'!$D$7:$M$361,10,0)</f>
        <v>1</v>
      </c>
      <c r="AL324" s="7">
        <v>341</v>
      </c>
    </row>
    <row r="325" spans="1:38" ht="33.75" x14ac:dyDescent="0.25">
      <c r="A325" s="22" t="s">
        <v>37</v>
      </c>
      <c r="B325" s="22">
        <f t="shared" si="25"/>
        <v>342</v>
      </c>
      <c r="C325" s="23">
        <v>319</v>
      </c>
      <c r="D325" s="36" t="s">
        <v>1365</v>
      </c>
      <c r="E325" s="25" t="s">
        <v>1366</v>
      </c>
      <c r="F325" s="24" t="s">
        <v>1367</v>
      </c>
      <c r="G325" s="26" t="s">
        <v>1356</v>
      </c>
      <c r="H325" s="27" t="s">
        <v>42</v>
      </c>
      <c r="I325" s="127">
        <v>32</v>
      </c>
      <c r="J325" s="41"/>
      <c r="K325" s="130">
        <v>19</v>
      </c>
      <c r="L325" s="130">
        <v>20</v>
      </c>
      <c r="M325" s="29">
        <f t="shared" si="26"/>
        <v>20</v>
      </c>
      <c r="N325" s="28">
        <v>1906800</v>
      </c>
      <c r="O325" s="28">
        <f t="shared" si="27"/>
        <v>38136000</v>
      </c>
      <c r="P325" s="42"/>
      <c r="Q325" s="30" t="s">
        <v>1366</v>
      </c>
      <c r="R325" s="26" t="s">
        <v>43</v>
      </c>
      <c r="S325" s="26" t="s">
        <v>44</v>
      </c>
      <c r="T325" s="31" t="s">
        <v>45</v>
      </c>
      <c r="U325" s="26" t="s">
        <v>46</v>
      </c>
      <c r="V325" s="26" t="s">
        <v>47</v>
      </c>
      <c r="W325" s="25" t="s">
        <v>1268</v>
      </c>
      <c r="X325" s="76" t="str">
        <f t="shared" si="24"/>
        <v>IB2400465997; QĐTT số: 743/QĐ-BVQY103; 28/02/2025; Bệnh viện Quân y 103; 365 ngày</v>
      </c>
      <c r="Y325" s="43"/>
      <c r="Z325" s="25" t="s">
        <v>1269</v>
      </c>
      <c r="AA325" s="87" t="s">
        <v>272</v>
      </c>
      <c r="AB325" s="26" t="s">
        <v>1268</v>
      </c>
      <c r="AC325" s="135">
        <v>1906800</v>
      </c>
      <c r="AD325" s="136">
        <f t="shared" si="28"/>
        <v>0</v>
      </c>
      <c r="AE325" s="137">
        <f t="shared" si="29"/>
        <v>0</v>
      </c>
      <c r="AF325" s="7" t="s">
        <v>42</v>
      </c>
      <c r="AG325" s="7">
        <v>19</v>
      </c>
      <c r="AH325" s="138">
        <v>1906800</v>
      </c>
      <c r="AI325" s="7" t="s">
        <v>1268</v>
      </c>
      <c r="AJ325" s="7" t="s">
        <v>1356</v>
      </c>
      <c r="AK325" s="7">
        <f>VLOOKUP(D325,'[1]Tổng hợp SH'!$D$7:$M$361,10,0)</f>
        <v>20</v>
      </c>
      <c r="AL325" s="7">
        <v>342</v>
      </c>
    </row>
    <row r="326" spans="1:38" ht="33.75" x14ac:dyDescent="0.25">
      <c r="A326" s="22" t="s">
        <v>37</v>
      </c>
      <c r="B326" s="22">
        <f t="shared" si="25"/>
        <v>343</v>
      </c>
      <c r="C326" s="23">
        <v>320</v>
      </c>
      <c r="D326" s="36" t="s">
        <v>1368</v>
      </c>
      <c r="E326" s="25" t="s">
        <v>1369</v>
      </c>
      <c r="F326" s="24" t="s">
        <v>1370</v>
      </c>
      <c r="G326" s="26" t="s">
        <v>1371</v>
      </c>
      <c r="H326" s="27" t="s">
        <v>42</v>
      </c>
      <c r="I326" s="128">
        <v>0</v>
      </c>
      <c r="J326" s="41"/>
      <c r="K326" s="130">
        <v>1</v>
      </c>
      <c r="L326" s="130">
        <v>1</v>
      </c>
      <c r="M326" s="29">
        <f t="shared" si="26"/>
        <v>1</v>
      </c>
      <c r="N326" s="28">
        <v>1630535</v>
      </c>
      <c r="O326" s="28">
        <f t="shared" si="27"/>
        <v>1630535</v>
      </c>
      <c r="P326" s="42"/>
      <c r="Q326" s="30" t="s">
        <v>1369</v>
      </c>
      <c r="R326" s="26" t="s">
        <v>43</v>
      </c>
      <c r="S326" s="26" t="s">
        <v>44</v>
      </c>
      <c r="T326" s="31" t="s">
        <v>45</v>
      </c>
      <c r="U326" s="26" t="s">
        <v>46</v>
      </c>
      <c r="V326" s="26" t="s">
        <v>47</v>
      </c>
      <c r="W326" s="25" t="s">
        <v>1268</v>
      </c>
      <c r="X326" s="76" t="str">
        <f t="shared" si="24"/>
        <v>IB2400465997; QĐTT số: 743/QĐ-BVQY103; 28/02/2025; Bệnh viện Quân y 103; 365 ngày</v>
      </c>
      <c r="Y326" s="43"/>
      <c r="Z326" s="25" t="s">
        <v>1269</v>
      </c>
      <c r="AA326" s="87" t="s">
        <v>272</v>
      </c>
      <c r="AB326" s="26" t="s">
        <v>1268</v>
      </c>
      <c r="AC326" s="135">
        <v>1630535</v>
      </c>
      <c r="AD326" s="136">
        <f t="shared" si="28"/>
        <v>0</v>
      </c>
      <c r="AE326" s="137">
        <f t="shared" si="29"/>
        <v>0</v>
      </c>
      <c r="AF326" s="7" t="s">
        <v>42</v>
      </c>
      <c r="AG326" s="7">
        <v>1</v>
      </c>
      <c r="AH326" s="138">
        <v>1630535</v>
      </c>
      <c r="AI326" s="7" t="s">
        <v>1268</v>
      </c>
      <c r="AJ326" s="7" t="s">
        <v>1371</v>
      </c>
      <c r="AK326" s="7">
        <f>VLOOKUP(D326,'[1]Tổng hợp SH'!$D$7:$M$361,10,0)</f>
        <v>1</v>
      </c>
      <c r="AL326" s="7">
        <v>343</v>
      </c>
    </row>
    <row r="327" spans="1:38" ht="90" x14ac:dyDescent="0.25">
      <c r="A327" s="22" t="s">
        <v>37</v>
      </c>
      <c r="B327" s="22">
        <f t="shared" si="25"/>
        <v>344</v>
      </c>
      <c r="C327" s="23">
        <v>321</v>
      </c>
      <c r="D327" s="45" t="s">
        <v>1372</v>
      </c>
      <c r="E327" s="25" t="s">
        <v>1373</v>
      </c>
      <c r="F327" s="36" t="s">
        <v>1374</v>
      </c>
      <c r="G327" s="42" t="s">
        <v>362</v>
      </c>
      <c r="H327" s="27" t="s">
        <v>42</v>
      </c>
      <c r="I327" s="127">
        <v>6</v>
      </c>
      <c r="J327" s="41"/>
      <c r="K327" s="128">
        <v>0</v>
      </c>
      <c r="L327" s="130">
        <v>4</v>
      </c>
      <c r="M327" s="29">
        <f t="shared" si="26"/>
        <v>4</v>
      </c>
      <c r="N327" s="41">
        <v>31586926</v>
      </c>
      <c r="O327" s="28">
        <f t="shared" si="27"/>
        <v>126347704</v>
      </c>
      <c r="P327" s="42" t="s">
        <v>1372</v>
      </c>
      <c r="Q327" s="30" t="s">
        <v>1373</v>
      </c>
      <c r="R327" s="42" t="s">
        <v>175</v>
      </c>
      <c r="S327" s="42" t="s">
        <v>176</v>
      </c>
      <c r="T327" s="44" t="s">
        <v>177</v>
      </c>
      <c r="U327" s="42" t="s">
        <v>178</v>
      </c>
      <c r="V327" s="42" t="s">
        <v>179</v>
      </c>
      <c r="W327" s="49" t="s">
        <v>1268</v>
      </c>
      <c r="X327" s="76" t="str">
        <f t="shared" ref="X327:X338" si="30">R327&amp;"; QĐTT số: "&amp;S327&amp;"; "&amp;T327&amp;"; "&amp;U327&amp;"; "&amp;V327</f>
        <v>IB2500107281; QĐTT số: KQ2500107281_2505120936; 12/5/2025; Bệnh viện Quân y 175; 730 ngày</v>
      </c>
      <c r="Y327" s="45"/>
      <c r="Z327" s="25" t="s">
        <v>1269</v>
      </c>
      <c r="AA327" s="87" t="s">
        <v>272</v>
      </c>
      <c r="AB327" s="26" t="s">
        <v>1268</v>
      </c>
      <c r="AC327" s="139"/>
      <c r="AD327" s="136" t="e">
        <f t="shared" si="28"/>
        <v>#DIV/0!</v>
      </c>
      <c r="AE327" s="137">
        <f t="shared" si="29"/>
        <v>126347704</v>
      </c>
      <c r="AF327" s="7"/>
      <c r="AG327" s="7"/>
      <c r="AH327" s="138"/>
      <c r="AI327" s="7"/>
      <c r="AJ327" s="7"/>
      <c r="AK327" s="7">
        <f>VLOOKUP(D327,'[1]Tổng hợp SH'!$D$7:$M$361,10,0)</f>
        <v>4</v>
      </c>
      <c r="AL327" s="7">
        <v>344</v>
      </c>
    </row>
    <row r="328" spans="1:38" ht="33.75" x14ac:dyDescent="0.25">
      <c r="A328" s="22" t="s">
        <v>37</v>
      </c>
      <c r="B328" s="22">
        <f t="shared" ref="B328:B338" si="31">AL328</f>
        <v>345</v>
      </c>
      <c r="C328" s="23">
        <v>322</v>
      </c>
      <c r="D328" s="45" t="s">
        <v>1375</v>
      </c>
      <c r="E328" s="25" t="s">
        <v>1376</v>
      </c>
      <c r="F328" s="24" t="s">
        <v>1377</v>
      </c>
      <c r="G328" s="42" t="s">
        <v>1378</v>
      </c>
      <c r="H328" s="27" t="s">
        <v>42</v>
      </c>
      <c r="I328" s="128">
        <v>0</v>
      </c>
      <c r="J328" s="41"/>
      <c r="K328" s="128">
        <v>0</v>
      </c>
      <c r="L328" s="130">
        <v>1</v>
      </c>
      <c r="M328" s="29">
        <f t="shared" ref="M328:M338" si="32">L328</f>
        <v>1</v>
      </c>
      <c r="N328" s="41">
        <v>5917203</v>
      </c>
      <c r="O328" s="28">
        <f t="shared" ref="O328:O338" si="33">N328*M328</f>
        <v>5917203</v>
      </c>
      <c r="P328" s="42" t="s">
        <v>1379</v>
      </c>
      <c r="Q328" s="30" t="s">
        <v>1376</v>
      </c>
      <c r="R328" s="42" t="s">
        <v>175</v>
      </c>
      <c r="S328" s="42" t="s">
        <v>176</v>
      </c>
      <c r="T328" s="44" t="s">
        <v>177</v>
      </c>
      <c r="U328" s="42" t="s">
        <v>178</v>
      </c>
      <c r="V328" s="42" t="s">
        <v>179</v>
      </c>
      <c r="W328" s="49" t="s">
        <v>1268</v>
      </c>
      <c r="X328" s="76" t="str">
        <f t="shared" si="30"/>
        <v>IB2500107281; QĐTT số: KQ2500107281_2505120936; 12/5/2025; Bệnh viện Quân y 175; 730 ngày</v>
      </c>
      <c r="Y328" s="45"/>
      <c r="Z328" s="25" t="s">
        <v>1269</v>
      </c>
      <c r="AA328" s="87" t="s">
        <v>272</v>
      </c>
      <c r="AB328" s="26" t="s">
        <v>1268</v>
      </c>
      <c r="AC328" s="139"/>
      <c r="AD328" s="136" t="e">
        <f t="shared" ref="AD328:AD338" si="34">(N328-AC328)/AC328</f>
        <v>#DIV/0!</v>
      </c>
      <c r="AE328" s="137">
        <f t="shared" ref="AE328:AE338" si="35">O328-(M328*AC328)</f>
        <v>5917203</v>
      </c>
      <c r="AF328" s="7"/>
      <c r="AG328" s="7"/>
      <c r="AH328" s="138"/>
      <c r="AI328" s="7"/>
      <c r="AJ328" s="7"/>
      <c r="AK328" s="7">
        <f>VLOOKUP(D328,'[1]Tổng hợp SH'!$D$7:$M$361,10,0)</f>
        <v>1</v>
      </c>
      <c r="AL328" s="7">
        <v>345</v>
      </c>
    </row>
    <row r="329" spans="1:38" ht="33.75" x14ac:dyDescent="0.25">
      <c r="A329" s="22" t="s">
        <v>37</v>
      </c>
      <c r="B329" s="22">
        <f t="shared" si="31"/>
        <v>346</v>
      </c>
      <c r="C329" s="23">
        <v>323</v>
      </c>
      <c r="D329" s="45" t="s">
        <v>1380</v>
      </c>
      <c r="E329" s="25" t="s">
        <v>1381</v>
      </c>
      <c r="F329" s="24" t="s">
        <v>1382</v>
      </c>
      <c r="G329" s="42" t="s">
        <v>1383</v>
      </c>
      <c r="H329" s="27" t="s">
        <v>42</v>
      </c>
      <c r="I329" s="128">
        <v>0</v>
      </c>
      <c r="J329" s="41"/>
      <c r="K329" s="128">
        <v>0</v>
      </c>
      <c r="L329" s="130">
        <v>2</v>
      </c>
      <c r="M329" s="29">
        <f t="shared" si="32"/>
        <v>2</v>
      </c>
      <c r="N329" s="41">
        <v>4732567</v>
      </c>
      <c r="O329" s="28">
        <f t="shared" si="33"/>
        <v>9465134</v>
      </c>
      <c r="P329" s="42" t="s">
        <v>1384</v>
      </c>
      <c r="Q329" s="30" t="s">
        <v>1381</v>
      </c>
      <c r="R329" s="42" t="s">
        <v>175</v>
      </c>
      <c r="S329" s="42" t="s">
        <v>176</v>
      </c>
      <c r="T329" s="44" t="s">
        <v>177</v>
      </c>
      <c r="U329" s="42" t="s">
        <v>178</v>
      </c>
      <c r="V329" s="42" t="s">
        <v>179</v>
      </c>
      <c r="W329" s="49" t="s">
        <v>1268</v>
      </c>
      <c r="X329" s="76" t="str">
        <f t="shared" si="30"/>
        <v>IB2500107281; QĐTT số: KQ2500107281_2505120936; 12/5/2025; Bệnh viện Quân y 175; 730 ngày</v>
      </c>
      <c r="Y329" s="45"/>
      <c r="Z329" s="25" t="s">
        <v>1269</v>
      </c>
      <c r="AA329" s="87" t="s">
        <v>272</v>
      </c>
      <c r="AB329" s="26" t="s">
        <v>1268</v>
      </c>
      <c r="AC329" s="139"/>
      <c r="AD329" s="136" t="e">
        <f t="shared" si="34"/>
        <v>#DIV/0!</v>
      </c>
      <c r="AE329" s="137">
        <f t="shared" si="35"/>
        <v>9465134</v>
      </c>
      <c r="AF329" s="7"/>
      <c r="AG329" s="7"/>
      <c r="AH329" s="138"/>
      <c r="AI329" s="7"/>
      <c r="AJ329" s="7"/>
      <c r="AK329" s="7">
        <f>VLOOKUP(D329,'[1]Tổng hợp SH'!$D$7:$M$361,10,0)</f>
        <v>2</v>
      </c>
      <c r="AL329" s="7">
        <v>346</v>
      </c>
    </row>
    <row r="330" spans="1:38" ht="33.75" x14ac:dyDescent="0.25">
      <c r="A330" s="22" t="s">
        <v>37</v>
      </c>
      <c r="B330" s="22">
        <f t="shared" si="31"/>
        <v>347</v>
      </c>
      <c r="C330" s="23">
        <v>324</v>
      </c>
      <c r="D330" s="45" t="s">
        <v>1385</v>
      </c>
      <c r="E330" s="25" t="s">
        <v>1386</v>
      </c>
      <c r="F330" s="24" t="s">
        <v>1387</v>
      </c>
      <c r="G330" s="42" t="s">
        <v>1388</v>
      </c>
      <c r="H330" s="27" t="s">
        <v>42</v>
      </c>
      <c r="I330" s="127">
        <v>6</v>
      </c>
      <c r="J330" s="41"/>
      <c r="K330" s="128">
        <v>0</v>
      </c>
      <c r="L330" s="130">
        <v>4</v>
      </c>
      <c r="M330" s="29">
        <f t="shared" si="32"/>
        <v>4</v>
      </c>
      <c r="N330" s="41">
        <v>1183142</v>
      </c>
      <c r="O330" s="28">
        <f t="shared" si="33"/>
        <v>4732568</v>
      </c>
      <c r="P330" s="42" t="s">
        <v>1389</v>
      </c>
      <c r="Q330" s="30" t="s">
        <v>1386</v>
      </c>
      <c r="R330" s="42" t="s">
        <v>175</v>
      </c>
      <c r="S330" s="42" t="s">
        <v>176</v>
      </c>
      <c r="T330" s="44" t="s">
        <v>177</v>
      </c>
      <c r="U330" s="42" t="s">
        <v>178</v>
      </c>
      <c r="V330" s="42" t="s">
        <v>179</v>
      </c>
      <c r="W330" s="49" t="s">
        <v>1268</v>
      </c>
      <c r="X330" s="76" t="str">
        <f t="shared" si="30"/>
        <v>IB2500107281; QĐTT số: KQ2500107281_2505120936; 12/5/2025; Bệnh viện Quân y 175; 730 ngày</v>
      </c>
      <c r="Y330" s="45"/>
      <c r="Z330" s="25" t="s">
        <v>1269</v>
      </c>
      <c r="AA330" s="87" t="s">
        <v>272</v>
      </c>
      <c r="AB330" s="26" t="s">
        <v>1268</v>
      </c>
      <c r="AC330" s="139"/>
      <c r="AD330" s="136" t="e">
        <f t="shared" si="34"/>
        <v>#DIV/0!</v>
      </c>
      <c r="AE330" s="137">
        <f t="shared" si="35"/>
        <v>4732568</v>
      </c>
      <c r="AF330" s="7"/>
      <c r="AG330" s="7"/>
      <c r="AH330" s="138"/>
      <c r="AI330" s="7"/>
      <c r="AJ330" s="7"/>
      <c r="AK330" s="7">
        <f>VLOOKUP(D330,'[1]Tổng hợp SH'!$D$7:$M$361,10,0)</f>
        <v>4</v>
      </c>
      <c r="AL330" s="7">
        <v>347</v>
      </c>
    </row>
    <row r="331" spans="1:38" ht="45" x14ac:dyDescent="0.25">
      <c r="A331" s="22" t="s">
        <v>37</v>
      </c>
      <c r="B331" s="22">
        <f t="shared" si="31"/>
        <v>348</v>
      </c>
      <c r="C331" s="23">
        <v>325</v>
      </c>
      <c r="D331" s="24" t="s">
        <v>1390</v>
      </c>
      <c r="E331" s="25" t="s">
        <v>1391</v>
      </c>
      <c r="F331" s="36" t="s">
        <v>1392</v>
      </c>
      <c r="G331" s="26" t="s">
        <v>1393</v>
      </c>
      <c r="H331" s="27" t="s">
        <v>42</v>
      </c>
      <c r="I331" s="127">
        <v>4</v>
      </c>
      <c r="J331" s="41"/>
      <c r="K331" s="130">
        <v>4</v>
      </c>
      <c r="L331" s="130">
        <v>10</v>
      </c>
      <c r="M331" s="29">
        <f t="shared" si="32"/>
        <v>10</v>
      </c>
      <c r="N331" s="28">
        <v>37485000</v>
      </c>
      <c r="O331" s="28">
        <f t="shared" si="33"/>
        <v>374850000</v>
      </c>
      <c r="P331" s="42" t="s">
        <v>1390</v>
      </c>
      <c r="Q331" s="51" t="s">
        <v>1391</v>
      </c>
      <c r="R331" s="26" t="s">
        <v>43</v>
      </c>
      <c r="S331" s="26" t="s">
        <v>44</v>
      </c>
      <c r="T331" s="31" t="s">
        <v>45</v>
      </c>
      <c r="U331" s="26" t="s">
        <v>46</v>
      </c>
      <c r="V331" s="26" t="s">
        <v>47</v>
      </c>
      <c r="W331" s="25" t="s">
        <v>1394</v>
      </c>
      <c r="X331" s="76" t="str">
        <f t="shared" si="30"/>
        <v>IB2400465997; QĐTT số: 743/QĐ-BVQY103; 28/02/2025; Bệnh viện Quân y 103; 365 ngày</v>
      </c>
      <c r="Y331" s="43"/>
      <c r="Z331" s="25" t="s">
        <v>1395</v>
      </c>
      <c r="AA331" s="87" t="s">
        <v>272</v>
      </c>
      <c r="AB331" s="26" t="s">
        <v>1394</v>
      </c>
      <c r="AC331" s="135">
        <v>37485000</v>
      </c>
      <c r="AD331" s="136">
        <f t="shared" si="34"/>
        <v>0</v>
      </c>
      <c r="AE331" s="137">
        <f t="shared" si="35"/>
        <v>0</v>
      </c>
      <c r="AF331" s="7" t="s">
        <v>42</v>
      </c>
      <c r="AG331" s="7">
        <v>4</v>
      </c>
      <c r="AH331" s="138">
        <v>37485000</v>
      </c>
      <c r="AI331" s="7" t="s">
        <v>1394</v>
      </c>
      <c r="AJ331" s="68" t="s">
        <v>1393</v>
      </c>
      <c r="AK331" s="7">
        <f>VLOOKUP(D331,'[1]Tổng hợp SH'!$D$7:$M$361,10,0)</f>
        <v>10</v>
      </c>
      <c r="AL331" s="7">
        <v>348</v>
      </c>
    </row>
    <row r="332" spans="1:38" ht="33.75" x14ac:dyDescent="0.25">
      <c r="A332" s="22" t="s">
        <v>37</v>
      </c>
      <c r="B332" s="22">
        <f t="shared" si="31"/>
        <v>349</v>
      </c>
      <c r="C332" s="23">
        <v>326</v>
      </c>
      <c r="D332" s="45" t="s">
        <v>1396</v>
      </c>
      <c r="E332" s="25" t="s">
        <v>1397</v>
      </c>
      <c r="F332" s="45" t="s">
        <v>1398</v>
      </c>
      <c r="G332" s="42" t="s">
        <v>1399</v>
      </c>
      <c r="H332" s="52" t="s">
        <v>42</v>
      </c>
      <c r="I332" s="127">
        <v>1</v>
      </c>
      <c r="J332" s="41"/>
      <c r="K332" s="41">
        <v>1</v>
      </c>
      <c r="L332" s="130">
        <v>3</v>
      </c>
      <c r="M332" s="29">
        <f t="shared" si="32"/>
        <v>3</v>
      </c>
      <c r="N332" s="41">
        <v>4670000</v>
      </c>
      <c r="O332" s="28">
        <f t="shared" si="33"/>
        <v>14010000</v>
      </c>
      <c r="P332" s="42" t="s">
        <v>1400</v>
      </c>
      <c r="Q332" s="42" t="s">
        <v>1397</v>
      </c>
      <c r="R332" s="42" t="s">
        <v>1401</v>
      </c>
      <c r="S332" s="42" t="s">
        <v>1402</v>
      </c>
      <c r="T332" s="44" t="s">
        <v>1403</v>
      </c>
      <c r="U332" s="42" t="s">
        <v>1404</v>
      </c>
      <c r="V332" s="42" t="s">
        <v>354</v>
      </c>
      <c r="W332" s="42" t="s">
        <v>1405</v>
      </c>
      <c r="X332" s="76" t="str">
        <f t="shared" si="30"/>
        <v>IB2500005654; QĐTT số: KQ2500005654_2506171434; 17/6/2025; Bệnh viện TP Thủ Đức; 12 tháng</v>
      </c>
      <c r="Y332" s="45"/>
      <c r="Z332" s="42" t="s">
        <v>1406</v>
      </c>
      <c r="AA332" s="87" t="s">
        <v>272</v>
      </c>
      <c r="AB332" s="26" t="s">
        <v>1407</v>
      </c>
      <c r="AC332" s="139"/>
      <c r="AD332" s="136" t="e">
        <f t="shared" si="34"/>
        <v>#DIV/0!</v>
      </c>
      <c r="AE332" s="137">
        <f t="shared" si="35"/>
        <v>14010000</v>
      </c>
      <c r="AK332" s="7">
        <f>VLOOKUP(D332,'[1]Tổng hợp SH'!$D$7:$M$361,10,0)</f>
        <v>3</v>
      </c>
      <c r="AL332" s="7">
        <v>349</v>
      </c>
    </row>
    <row r="333" spans="1:38" ht="33.75" x14ac:dyDescent="0.25">
      <c r="A333" s="22" t="s">
        <v>37</v>
      </c>
      <c r="B333" s="22">
        <f t="shared" si="31"/>
        <v>350</v>
      </c>
      <c r="C333" s="23">
        <v>327</v>
      </c>
      <c r="D333" s="45" t="s">
        <v>1408</v>
      </c>
      <c r="E333" s="25" t="s">
        <v>1409</v>
      </c>
      <c r="F333" s="45" t="s">
        <v>1398</v>
      </c>
      <c r="G333" s="42" t="s">
        <v>1399</v>
      </c>
      <c r="H333" s="52" t="s">
        <v>42</v>
      </c>
      <c r="I333" s="127">
        <v>1</v>
      </c>
      <c r="J333" s="41"/>
      <c r="K333" s="41">
        <v>2</v>
      </c>
      <c r="L333" s="130">
        <v>3</v>
      </c>
      <c r="M333" s="29">
        <f t="shared" si="32"/>
        <v>3</v>
      </c>
      <c r="N333" s="41">
        <v>6390000</v>
      </c>
      <c r="O333" s="28">
        <f t="shared" si="33"/>
        <v>19170000</v>
      </c>
      <c r="P333" s="42" t="s">
        <v>1410</v>
      </c>
      <c r="Q333" s="42" t="s">
        <v>1409</v>
      </c>
      <c r="R333" s="53" t="s">
        <v>1411</v>
      </c>
      <c r="S333" s="53" t="s">
        <v>1412</v>
      </c>
      <c r="T333" s="54" t="s">
        <v>1413</v>
      </c>
      <c r="U333" s="53" t="s">
        <v>1414</v>
      </c>
      <c r="V333" s="53" t="s">
        <v>354</v>
      </c>
      <c r="W333" s="42" t="s">
        <v>1415</v>
      </c>
      <c r="X333" s="76" t="str">
        <f t="shared" si="30"/>
        <v>IB2500161119; QĐTT số: KQ2500161119_2506041625; 16/6/2025; Bệnh viện Phụ Sản Hà Nội; 12 tháng</v>
      </c>
      <c r="Y333" s="45"/>
      <c r="Z333" s="42" t="s">
        <v>1406</v>
      </c>
      <c r="AA333" s="87" t="s">
        <v>272</v>
      </c>
      <c r="AB333" s="26" t="s">
        <v>1415</v>
      </c>
      <c r="AC333" s="139"/>
      <c r="AD333" s="136" t="e">
        <f t="shared" si="34"/>
        <v>#DIV/0!</v>
      </c>
      <c r="AE333" s="137">
        <f t="shared" si="35"/>
        <v>19170000</v>
      </c>
      <c r="AK333" s="7">
        <f>VLOOKUP(D333,'[1]Tổng hợp SH'!$D$7:$M$361,10,0)</f>
        <v>3</v>
      </c>
      <c r="AL333" s="7">
        <v>350</v>
      </c>
    </row>
    <row r="334" spans="1:38" ht="78.75" x14ac:dyDescent="0.25">
      <c r="A334" s="22" t="s">
        <v>37</v>
      </c>
      <c r="B334" s="22">
        <f t="shared" si="31"/>
        <v>351</v>
      </c>
      <c r="C334" s="23">
        <v>328</v>
      </c>
      <c r="D334" s="45" t="s">
        <v>1416</v>
      </c>
      <c r="E334" s="25" t="s">
        <v>1417</v>
      </c>
      <c r="F334" s="45" t="s">
        <v>1418</v>
      </c>
      <c r="G334" s="42" t="s">
        <v>362</v>
      </c>
      <c r="H334" s="52" t="s">
        <v>42</v>
      </c>
      <c r="I334" s="127">
        <v>1</v>
      </c>
      <c r="J334" s="41"/>
      <c r="K334" s="41">
        <v>1</v>
      </c>
      <c r="L334" s="130">
        <v>2</v>
      </c>
      <c r="M334" s="29">
        <f t="shared" si="32"/>
        <v>2</v>
      </c>
      <c r="N334" s="41">
        <v>5384610</v>
      </c>
      <c r="O334" s="28">
        <f t="shared" si="33"/>
        <v>10769220</v>
      </c>
      <c r="P334" s="42" t="s">
        <v>1416</v>
      </c>
      <c r="Q334" s="26" t="s">
        <v>1417</v>
      </c>
      <c r="R334" s="55" t="s">
        <v>43</v>
      </c>
      <c r="S334" s="55" t="s">
        <v>44</v>
      </c>
      <c r="T334" s="56" t="s">
        <v>45</v>
      </c>
      <c r="U334" s="55" t="s">
        <v>46</v>
      </c>
      <c r="V334" s="55" t="s">
        <v>47</v>
      </c>
      <c r="W334" s="26" t="s">
        <v>1268</v>
      </c>
      <c r="X334" s="76" t="str">
        <f t="shared" si="30"/>
        <v>IB2400465997; QĐTT số: 743/QĐ-BVQY103; 28/02/2025; Bệnh viện Quân y 103; 365 ngày</v>
      </c>
      <c r="Y334" s="45"/>
      <c r="Z334" s="42" t="s">
        <v>1269</v>
      </c>
      <c r="AA334" s="87" t="s">
        <v>272</v>
      </c>
      <c r="AB334" s="26" t="s">
        <v>1268</v>
      </c>
      <c r="AC334" s="135">
        <v>5384610</v>
      </c>
      <c r="AD334" s="136">
        <f t="shared" si="34"/>
        <v>0</v>
      </c>
      <c r="AE334" s="137">
        <f t="shared" si="35"/>
        <v>0</v>
      </c>
      <c r="AK334" s="7">
        <f>VLOOKUP(D334,'[1]Tổng hợp SH'!$D$7:$M$361,10,0)</f>
        <v>2</v>
      </c>
      <c r="AL334" s="7">
        <v>351</v>
      </c>
    </row>
    <row r="335" spans="1:38" ht="78.75" x14ac:dyDescent="0.25">
      <c r="A335" s="22" t="s">
        <v>37</v>
      </c>
      <c r="B335" s="22">
        <f t="shared" si="31"/>
        <v>352</v>
      </c>
      <c r="C335" s="23">
        <v>329</v>
      </c>
      <c r="D335" s="45" t="s">
        <v>1419</v>
      </c>
      <c r="E335" s="25" t="s">
        <v>1420</v>
      </c>
      <c r="F335" s="45" t="s">
        <v>1421</v>
      </c>
      <c r="G335" s="42" t="s">
        <v>1422</v>
      </c>
      <c r="H335" s="52" t="s">
        <v>42</v>
      </c>
      <c r="I335" s="127">
        <v>1</v>
      </c>
      <c r="J335" s="41"/>
      <c r="K335" s="41">
        <v>1</v>
      </c>
      <c r="L335" s="130">
        <v>1</v>
      </c>
      <c r="M335" s="29">
        <f t="shared" si="32"/>
        <v>1</v>
      </c>
      <c r="N335" s="41">
        <v>2205000</v>
      </c>
      <c r="O335" s="28">
        <f t="shared" si="33"/>
        <v>2205000</v>
      </c>
      <c r="P335" s="42" t="s">
        <v>1419</v>
      </c>
      <c r="Q335" s="26" t="s">
        <v>1420</v>
      </c>
      <c r="R335" s="55" t="s">
        <v>43</v>
      </c>
      <c r="S335" s="55" t="s">
        <v>44</v>
      </c>
      <c r="T335" s="56" t="s">
        <v>45</v>
      </c>
      <c r="U335" s="55" t="s">
        <v>46</v>
      </c>
      <c r="V335" s="55" t="s">
        <v>47</v>
      </c>
      <c r="W335" s="57" t="s">
        <v>1268</v>
      </c>
      <c r="X335" s="76" t="str">
        <f t="shared" si="30"/>
        <v>IB2400465997; QĐTT số: 743/QĐ-BVQY103; 28/02/2025; Bệnh viện Quân y 103; 365 ngày</v>
      </c>
      <c r="Y335" s="45"/>
      <c r="Z335" s="42" t="s">
        <v>1269</v>
      </c>
      <c r="AA335" s="87" t="s">
        <v>272</v>
      </c>
      <c r="AB335" s="26" t="s">
        <v>1268</v>
      </c>
      <c r="AC335" s="135">
        <v>2205000</v>
      </c>
      <c r="AD335" s="136">
        <f t="shared" si="34"/>
        <v>0</v>
      </c>
      <c r="AE335" s="137">
        <f t="shared" si="35"/>
        <v>0</v>
      </c>
      <c r="AK335" s="7">
        <f>VLOOKUP(D335,'[1]Tổng hợp SH'!$D$7:$M$361,10,0)</f>
        <v>1</v>
      </c>
      <c r="AL335" s="7">
        <v>352</v>
      </c>
    </row>
    <row r="336" spans="1:38" ht="78.75" x14ac:dyDescent="0.25">
      <c r="A336" s="22" t="s">
        <v>37</v>
      </c>
      <c r="B336" s="22">
        <f t="shared" si="31"/>
        <v>353</v>
      </c>
      <c r="C336" s="23">
        <v>330</v>
      </c>
      <c r="D336" s="45" t="s">
        <v>1423</v>
      </c>
      <c r="E336" s="25" t="s">
        <v>1424</v>
      </c>
      <c r="F336" s="45" t="s">
        <v>1425</v>
      </c>
      <c r="G336" s="42" t="s">
        <v>362</v>
      </c>
      <c r="H336" s="52" t="s">
        <v>42</v>
      </c>
      <c r="I336" s="127">
        <v>1</v>
      </c>
      <c r="J336" s="41"/>
      <c r="K336" s="41">
        <v>1</v>
      </c>
      <c r="L336" s="130">
        <v>2</v>
      </c>
      <c r="M336" s="29">
        <f t="shared" si="32"/>
        <v>2</v>
      </c>
      <c r="N336" s="41">
        <v>27562500</v>
      </c>
      <c r="O336" s="28">
        <f t="shared" si="33"/>
        <v>55125000</v>
      </c>
      <c r="P336" s="42" t="s">
        <v>1423</v>
      </c>
      <c r="Q336" s="26" t="s">
        <v>1424</v>
      </c>
      <c r="R336" s="55" t="s">
        <v>43</v>
      </c>
      <c r="S336" s="55" t="s">
        <v>44</v>
      </c>
      <c r="T336" s="56" t="s">
        <v>45</v>
      </c>
      <c r="U336" s="55" t="s">
        <v>46</v>
      </c>
      <c r="V336" s="55" t="s">
        <v>47</v>
      </c>
      <c r="W336" s="57" t="s">
        <v>1268</v>
      </c>
      <c r="X336" s="76" t="str">
        <f t="shared" si="30"/>
        <v>IB2400465997; QĐTT số: 743/QĐ-BVQY103; 28/02/2025; Bệnh viện Quân y 103; 365 ngày</v>
      </c>
      <c r="Y336" s="45"/>
      <c r="Z336" s="42" t="s">
        <v>1269</v>
      </c>
      <c r="AA336" s="87" t="s">
        <v>272</v>
      </c>
      <c r="AB336" s="26" t="s">
        <v>1268</v>
      </c>
      <c r="AC336" s="135">
        <v>27562500</v>
      </c>
      <c r="AD336" s="136">
        <f t="shared" si="34"/>
        <v>0</v>
      </c>
      <c r="AE336" s="137">
        <f t="shared" si="35"/>
        <v>0</v>
      </c>
      <c r="AK336" s="7">
        <f>VLOOKUP(D336,'[1]Tổng hợp SH'!$D$7:$M$361,10,0)</f>
        <v>2</v>
      </c>
      <c r="AL336" s="7">
        <v>353</v>
      </c>
    </row>
    <row r="337" spans="1:38" ht="56.25" x14ac:dyDescent="0.25">
      <c r="A337" s="22" t="s">
        <v>37</v>
      </c>
      <c r="B337" s="22">
        <f t="shared" si="31"/>
        <v>354</v>
      </c>
      <c r="C337" s="23">
        <v>331</v>
      </c>
      <c r="D337" s="45" t="s">
        <v>1426</v>
      </c>
      <c r="E337" s="25" t="s">
        <v>1427</v>
      </c>
      <c r="F337" s="45" t="s">
        <v>1428</v>
      </c>
      <c r="G337" s="42" t="s">
        <v>1334</v>
      </c>
      <c r="H337" s="52" t="s">
        <v>42</v>
      </c>
      <c r="I337" s="127">
        <v>1</v>
      </c>
      <c r="J337" s="41"/>
      <c r="K337" s="41">
        <v>1</v>
      </c>
      <c r="L337" s="130">
        <v>1</v>
      </c>
      <c r="M337" s="29">
        <f t="shared" si="32"/>
        <v>1</v>
      </c>
      <c r="N337" s="41">
        <v>3059438</v>
      </c>
      <c r="O337" s="28">
        <f t="shared" si="33"/>
        <v>3059438</v>
      </c>
      <c r="P337" s="42" t="s">
        <v>1426</v>
      </c>
      <c r="Q337" s="26" t="s">
        <v>1427</v>
      </c>
      <c r="R337" s="55" t="s">
        <v>43</v>
      </c>
      <c r="S337" s="55" t="s">
        <v>44</v>
      </c>
      <c r="T337" s="56" t="s">
        <v>45</v>
      </c>
      <c r="U337" s="55" t="s">
        <v>46</v>
      </c>
      <c r="V337" s="55" t="s">
        <v>47</v>
      </c>
      <c r="W337" s="57" t="s">
        <v>1268</v>
      </c>
      <c r="X337" s="76" t="str">
        <f t="shared" si="30"/>
        <v>IB2400465997; QĐTT số: 743/QĐ-BVQY103; 28/02/2025; Bệnh viện Quân y 103; 365 ngày</v>
      </c>
      <c r="Y337" s="45"/>
      <c r="Z337" s="42" t="s">
        <v>1269</v>
      </c>
      <c r="AA337" s="87" t="s">
        <v>272</v>
      </c>
      <c r="AB337" s="26" t="s">
        <v>1268</v>
      </c>
      <c r="AC337" s="135">
        <v>3059438</v>
      </c>
      <c r="AD337" s="136">
        <f t="shared" si="34"/>
        <v>0</v>
      </c>
      <c r="AE337" s="137">
        <f t="shared" si="35"/>
        <v>0</v>
      </c>
      <c r="AK337" s="7">
        <f>VLOOKUP(D337,'[1]Tổng hợp SH'!$D$7:$M$361,10,0)</f>
        <v>1</v>
      </c>
      <c r="AL337" s="7">
        <v>354</v>
      </c>
    </row>
    <row r="338" spans="1:38" ht="72.75" customHeight="1" x14ac:dyDescent="0.25">
      <c r="A338" s="22" t="s">
        <v>37</v>
      </c>
      <c r="B338" s="22">
        <f t="shared" si="31"/>
        <v>355</v>
      </c>
      <c r="C338" s="23">
        <v>332</v>
      </c>
      <c r="D338" s="45" t="s">
        <v>1429</v>
      </c>
      <c r="E338" s="25" t="s">
        <v>1430</v>
      </c>
      <c r="F338" s="45" t="s">
        <v>1431</v>
      </c>
      <c r="G338" s="42" t="s">
        <v>1334</v>
      </c>
      <c r="H338" s="52" t="s">
        <v>42</v>
      </c>
      <c r="I338" s="127">
        <v>1</v>
      </c>
      <c r="J338" s="41"/>
      <c r="K338" s="41">
        <v>1</v>
      </c>
      <c r="L338" s="130">
        <v>1</v>
      </c>
      <c r="M338" s="29">
        <f t="shared" si="32"/>
        <v>1</v>
      </c>
      <c r="N338" s="41">
        <v>7709783</v>
      </c>
      <c r="O338" s="28">
        <f t="shared" si="33"/>
        <v>7709783</v>
      </c>
      <c r="P338" s="42" t="s">
        <v>1432</v>
      </c>
      <c r="Q338" s="26" t="s">
        <v>1430</v>
      </c>
      <c r="R338" s="55" t="s">
        <v>43</v>
      </c>
      <c r="S338" s="55" t="s">
        <v>44</v>
      </c>
      <c r="T338" s="56" t="s">
        <v>45</v>
      </c>
      <c r="U338" s="55" t="s">
        <v>46</v>
      </c>
      <c r="V338" s="55" t="s">
        <v>47</v>
      </c>
      <c r="W338" s="57" t="s">
        <v>1268</v>
      </c>
      <c r="X338" s="76" t="str">
        <f t="shared" si="30"/>
        <v>IB2400465997; QĐTT số: 743/QĐ-BVQY103; 28/02/2025; Bệnh viện Quân y 103; 365 ngày</v>
      </c>
      <c r="Y338" s="45"/>
      <c r="Z338" s="42" t="s">
        <v>1269</v>
      </c>
      <c r="AA338" s="87" t="s">
        <v>272</v>
      </c>
      <c r="AB338" s="26" t="s">
        <v>1268</v>
      </c>
      <c r="AC338" s="135">
        <v>7709783</v>
      </c>
      <c r="AD338" s="136">
        <f t="shared" si="34"/>
        <v>0</v>
      </c>
      <c r="AE338" s="137">
        <f t="shared" si="35"/>
        <v>0</v>
      </c>
      <c r="AK338" s="7">
        <f>VLOOKUP(D338,'[1]Tổng hợp SH'!$D$7:$M$361,10,0)</f>
        <v>1</v>
      </c>
      <c r="AL338" s="7">
        <v>355</v>
      </c>
    </row>
    <row r="339" spans="1:38" ht="4.5" customHeight="1" x14ac:dyDescent="0.25">
      <c r="C339" s="58"/>
      <c r="D339" s="5"/>
      <c r="E339" s="61"/>
      <c r="F339" s="5"/>
      <c r="G339" s="62"/>
      <c r="H339" s="58"/>
      <c r="I339" s="129"/>
      <c r="J339" s="63"/>
      <c r="K339" s="63"/>
      <c r="L339" s="63"/>
      <c r="M339" s="60"/>
      <c r="N339" s="63"/>
      <c r="O339" s="140"/>
      <c r="P339" s="62"/>
      <c r="Q339" s="62"/>
      <c r="R339" s="64"/>
      <c r="S339" s="64"/>
      <c r="T339" s="65"/>
      <c r="U339" s="64"/>
      <c r="V339" s="64"/>
      <c r="W339" s="62"/>
      <c r="X339" s="155"/>
      <c r="Y339" s="5"/>
    </row>
    <row r="340" spans="1:38" ht="18.75" x14ac:dyDescent="0.25">
      <c r="D340" s="66" t="s">
        <v>2911</v>
      </c>
      <c r="E340" s="67"/>
    </row>
    <row r="342" spans="1:38" x14ac:dyDescent="0.25">
      <c r="O342" s="10">
        <v>14996200934</v>
      </c>
    </row>
    <row r="343" spans="1:38" x14ac:dyDescent="0.25">
      <c r="O343" s="10">
        <v>9995337174.8571434</v>
      </c>
    </row>
    <row r="344" spans="1:38" x14ac:dyDescent="0.25">
      <c r="O344" s="10" t="e">
        <f>SUM(O343,O342,#REF!)</f>
        <v>#REF!</v>
      </c>
    </row>
    <row r="345" spans="1:38" x14ac:dyDescent="0.25">
      <c r="O345" s="10" t="e">
        <f>[2]!vnd(O344)</f>
        <v>#VALUE!</v>
      </c>
    </row>
  </sheetData>
  <autoFilter ref="A6:AK338" xr:uid="{24A23183-F1CF-41DF-B59D-2A7FE95DB8A1}"/>
  <mergeCells count="4">
    <mergeCell ref="C1:X1"/>
    <mergeCell ref="C2:X2"/>
    <mergeCell ref="C3:X3"/>
    <mergeCell ref="C4:X4"/>
  </mergeCells>
  <printOptions horizontalCentered="1"/>
  <pageMargins left="0.2" right="0.2" top="0.5" bottom="0.5" header="0.3" footer="0.3"/>
  <pageSetup paperSize="9" scale="90" orientation="portrait" r:id="rId1"/>
  <headerFooter>
    <oddFooter>&amp;C&amp;"Times New Roman,Regular"&amp;10&amp;P/&amp;N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332B-ED93-4F46-B787-AFE0377C1650}">
  <dimension ref="A1:AQ125"/>
  <sheetViews>
    <sheetView view="pageBreakPreview" zoomScale="130" zoomScaleNormal="100" zoomScaleSheetLayoutView="130" workbookViewId="0">
      <pane xSplit="4" ySplit="5" topLeftCell="E123" activePane="bottomRight" state="frozen"/>
      <selection activeCell="AG6" sqref="AG6"/>
      <selection pane="topRight" activeCell="AG6" sqref="AG6"/>
      <selection pane="bottomLeft" activeCell="AG6" sqref="AG6"/>
      <selection pane="bottomRight" activeCell="E129" sqref="E129"/>
    </sheetView>
  </sheetViews>
  <sheetFormatPr defaultRowHeight="11.25" x14ac:dyDescent="0.25"/>
  <cols>
    <col min="1" max="1" width="9.140625" style="1" hidden="1" customWidth="1"/>
    <col min="2" max="2" width="7.42578125" style="1" hidden="1" customWidth="1"/>
    <col min="3" max="3" width="4.85546875" style="3" customWidth="1"/>
    <col min="4" max="4" width="23.42578125" style="1" customWidth="1"/>
    <col min="5" max="5" width="59.28515625" style="1" customWidth="1"/>
    <col min="6" max="6" width="10" style="8" hidden="1" customWidth="1"/>
    <col min="7" max="7" width="9.5703125" style="3" customWidth="1"/>
    <col min="8" max="8" width="9.5703125" style="141" hidden="1" customWidth="1"/>
    <col min="9" max="9" width="8.42578125" style="108" hidden="1" customWidth="1"/>
    <col min="10" max="10" width="8.28515625" style="108" hidden="1" customWidth="1"/>
    <col min="11" max="11" width="8.85546875" style="108" hidden="1" customWidth="1"/>
    <col min="12" max="12" width="14.140625" style="4" customWidth="1"/>
    <col min="13" max="13" width="11.28515625" style="10" hidden="1" customWidth="1"/>
    <col min="14" max="14" width="14.140625" style="10" hidden="1" customWidth="1"/>
    <col min="15" max="15" width="13.28515625" style="8" hidden="1" customWidth="1"/>
    <col min="16" max="16" width="15" style="8" hidden="1" customWidth="1"/>
    <col min="17" max="17" width="12.5703125" style="8" hidden="1" customWidth="1"/>
    <col min="18" max="18" width="13.5703125" style="8" hidden="1" customWidth="1"/>
    <col min="19" max="19" width="9" style="11" hidden="1" customWidth="1"/>
    <col min="20" max="21" width="9.7109375" style="8" hidden="1" customWidth="1"/>
    <col min="22" max="22" width="11.140625" style="8" hidden="1" customWidth="1"/>
    <col min="23" max="23" width="28.7109375" style="68" hidden="1" customWidth="1"/>
    <col min="24" max="24" width="24.42578125" style="1" hidden="1" customWidth="1"/>
    <col min="25" max="25" width="9.28515625" style="3" hidden="1" customWidth="1"/>
    <col min="26" max="26" width="9.7109375" style="1" hidden="1" customWidth="1"/>
    <col min="27" max="27" width="12.140625" style="1" hidden="1" customWidth="1"/>
    <col min="28" max="28" width="12.5703125" style="4" hidden="1" customWidth="1"/>
    <col min="29" max="29" width="10.140625" style="4" hidden="1" customWidth="1"/>
    <col min="30" max="30" width="9.85546875" style="1" hidden="1" customWidth="1"/>
    <col min="31" max="34" width="0" style="69" hidden="1" customWidth="1"/>
    <col min="35" max="35" width="0" style="1" hidden="1" customWidth="1"/>
    <col min="36" max="36" width="0" style="69" hidden="1" customWidth="1"/>
    <col min="37" max="41" width="0" style="1" hidden="1" customWidth="1"/>
    <col min="42" max="42" width="12.85546875" style="4" hidden="1" customWidth="1"/>
    <col min="43" max="44" width="0" style="1" hidden="1" customWidth="1"/>
    <col min="45" max="16384" width="9.140625" style="1"/>
  </cols>
  <sheetData>
    <row r="1" spans="1:43" ht="18.75" x14ac:dyDescent="0.25">
      <c r="C1" s="166" t="s">
        <v>2316</v>
      </c>
      <c r="D1" s="166"/>
      <c r="E1" s="166"/>
      <c r="F1" s="166"/>
      <c r="G1" s="166"/>
      <c r="H1" s="167"/>
      <c r="I1" s="166"/>
      <c r="J1" s="166"/>
      <c r="K1" s="166"/>
      <c r="L1" s="168"/>
      <c r="M1" s="166"/>
      <c r="N1" s="166"/>
      <c r="O1" s="166"/>
      <c r="P1" s="169"/>
      <c r="Q1" s="166"/>
      <c r="R1" s="166"/>
      <c r="S1" s="166"/>
      <c r="T1" s="166"/>
      <c r="U1" s="166"/>
      <c r="V1" s="166"/>
      <c r="W1" s="166"/>
    </row>
    <row r="2" spans="1:43" ht="43.5" customHeight="1" x14ac:dyDescent="0.25">
      <c r="C2" s="161" t="s">
        <v>2907</v>
      </c>
      <c r="D2" s="161"/>
      <c r="E2" s="161"/>
      <c r="F2" s="161"/>
      <c r="G2" s="161"/>
      <c r="H2" s="170"/>
      <c r="I2" s="161"/>
      <c r="J2" s="161"/>
      <c r="K2" s="161"/>
      <c r="L2" s="162"/>
      <c r="M2" s="161"/>
      <c r="N2" s="161"/>
      <c r="O2" s="161"/>
      <c r="P2" s="171"/>
      <c r="Q2" s="161"/>
      <c r="R2" s="161"/>
      <c r="S2" s="161"/>
      <c r="T2" s="161"/>
      <c r="U2" s="161"/>
      <c r="V2" s="161"/>
      <c r="W2" s="161"/>
    </row>
    <row r="3" spans="1:43" ht="18.75" x14ac:dyDescent="0.25">
      <c r="C3" s="172" t="s">
        <v>2912</v>
      </c>
      <c r="D3" s="172"/>
      <c r="E3" s="172"/>
      <c r="F3" s="172"/>
      <c r="G3" s="172"/>
      <c r="H3" s="173"/>
      <c r="I3" s="172"/>
      <c r="J3" s="172"/>
      <c r="K3" s="172"/>
      <c r="L3" s="174"/>
      <c r="M3" s="172"/>
      <c r="N3" s="172"/>
      <c r="O3" s="172"/>
      <c r="P3" s="172"/>
      <c r="Q3" s="172"/>
      <c r="R3" s="172"/>
      <c r="S3" s="172"/>
      <c r="T3" s="172"/>
      <c r="U3" s="172"/>
      <c r="V3" s="172"/>
      <c r="W3" s="172"/>
      <c r="X3" s="59"/>
    </row>
    <row r="4" spans="1:43" x14ac:dyDescent="0.25">
      <c r="W4" s="156" t="s">
        <v>2</v>
      </c>
    </row>
    <row r="5" spans="1:43" s="3" customFormat="1" ht="21.75" customHeight="1" x14ac:dyDescent="0.25">
      <c r="A5" s="12" t="s">
        <v>3</v>
      </c>
      <c r="B5" s="12" t="s">
        <v>2317</v>
      </c>
      <c r="C5" s="13" t="s">
        <v>5</v>
      </c>
      <c r="D5" s="13" t="s">
        <v>6</v>
      </c>
      <c r="E5" s="13" t="s">
        <v>2904</v>
      </c>
      <c r="F5" s="15" t="s">
        <v>8</v>
      </c>
      <c r="G5" s="13" t="s">
        <v>9</v>
      </c>
      <c r="H5" s="17" t="s">
        <v>10</v>
      </c>
      <c r="I5" s="17" t="s">
        <v>11</v>
      </c>
      <c r="J5" s="17" t="s">
        <v>12</v>
      </c>
      <c r="K5" s="17" t="s">
        <v>13</v>
      </c>
      <c r="L5" s="16" t="s">
        <v>2906</v>
      </c>
      <c r="M5" s="17" t="s">
        <v>14</v>
      </c>
      <c r="N5" s="17" t="s">
        <v>15</v>
      </c>
      <c r="O5" s="15" t="s">
        <v>16</v>
      </c>
      <c r="P5" s="15" t="s">
        <v>7</v>
      </c>
      <c r="Q5" s="15" t="s">
        <v>17</v>
      </c>
      <c r="R5" s="15" t="s">
        <v>18</v>
      </c>
      <c r="S5" s="18" t="s">
        <v>19</v>
      </c>
      <c r="T5" s="15" t="s">
        <v>20</v>
      </c>
      <c r="U5" s="15" t="s">
        <v>21</v>
      </c>
      <c r="V5" s="15" t="s">
        <v>22</v>
      </c>
      <c r="W5" s="154" t="s">
        <v>23</v>
      </c>
      <c r="X5" s="19" t="s">
        <v>24</v>
      </c>
      <c r="Y5" s="72" t="s">
        <v>25</v>
      </c>
      <c r="Z5" s="72" t="s">
        <v>26</v>
      </c>
      <c r="AA5" s="72" t="s">
        <v>22</v>
      </c>
      <c r="AB5" s="20" t="s">
        <v>27</v>
      </c>
      <c r="AC5" s="20" t="s">
        <v>28</v>
      </c>
      <c r="AD5" s="21" t="s">
        <v>29</v>
      </c>
      <c r="AE5" s="109" t="s">
        <v>2318</v>
      </c>
      <c r="AF5" s="109" t="s">
        <v>2319</v>
      </c>
      <c r="AG5" s="109"/>
      <c r="AH5" s="109" t="s">
        <v>2320</v>
      </c>
      <c r="AJ5" s="109" t="s">
        <v>2321</v>
      </c>
      <c r="AL5" s="3" t="s">
        <v>2322</v>
      </c>
      <c r="AN5" s="3" t="s">
        <v>1452</v>
      </c>
      <c r="AP5" s="9" t="s">
        <v>2323</v>
      </c>
    </row>
    <row r="6" spans="1:43" s="22" customFormat="1" ht="87" customHeight="1" x14ac:dyDescent="0.25">
      <c r="A6" s="22" t="s">
        <v>37</v>
      </c>
      <c r="B6" s="22">
        <v>1</v>
      </c>
      <c r="C6" s="23">
        <v>1</v>
      </c>
      <c r="D6" s="32" t="s">
        <v>2324</v>
      </c>
      <c r="E6" s="32" t="s">
        <v>2325</v>
      </c>
      <c r="F6" s="26" t="s">
        <v>2326</v>
      </c>
      <c r="G6" s="23" t="s">
        <v>42</v>
      </c>
      <c r="H6" s="110">
        <v>3</v>
      </c>
      <c r="I6" s="110"/>
      <c r="J6" s="110">
        <v>3</v>
      </c>
      <c r="K6" s="110">
        <v>3</v>
      </c>
      <c r="L6" s="29">
        <f>K6</f>
        <v>3</v>
      </c>
      <c r="M6" s="28">
        <v>145110000</v>
      </c>
      <c r="N6" s="28">
        <f>M6*L6</f>
        <v>435330000</v>
      </c>
      <c r="O6" s="26" t="s">
        <v>2324</v>
      </c>
      <c r="P6" s="26" t="s">
        <v>2327</v>
      </c>
      <c r="Q6" s="26" t="s">
        <v>2328</v>
      </c>
      <c r="R6" s="26" t="s">
        <v>2329</v>
      </c>
      <c r="S6" s="26" t="s">
        <v>2330</v>
      </c>
      <c r="T6" s="26" t="s">
        <v>46</v>
      </c>
      <c r="U6" s="26" t="s">
        <v>47</v>
      </c>
      <c r="V6" s="26" t="s">
        <v>2331</v>
      </c>
      <c r="W6" s="76" t="str">
        <f>Q6&amp;"; QĐTT số: "&amp;R6&amp;"; "&amp;S6&amp;"; "&amp;T6&amp;"; "&amp;U6</f>
        <v>IB2400466073; QĐTT số: 779/QĐ-BVQY103; 03/03/2025; Bệnh viện Quân y 103; 365 ngày</v>
      </c>
      <c r="X6" s="32"/>
      <c r="Y6" s="80" t="s">
        <v>2332</v>
      </c>
      <c r="Z6" s="80" t="s">
        <v>1511</v>
      </c>
      <c r="AA6" s="80" t="s">
        <v>2331</v>
      </c>
      <c r="AB6" s="79">
        <v>145110000</v>
      </c>
      <c r="AC6" s="33">
        <f t="shared" ref="AC6:AC69" si="0">(M6-AB6)/AB6</f>
        <v>0</v>
      </c>
      <c r="AD6" s="34">
        <f t="shared" ref="AD6:AD69" si="1">N6-(L6*AB6)</f>
        <v>0</v>
      </c>
      <c r="AE6" s="81" t="s">
        <v>2333</v>
      </c>
      <c r="AF6" s="81" t="s">
        <v>2333</v>
      </c>
      <c r="AG6" s="81">
        <f>VLOOKUP(D6,'[3]1.TongHopXuatNhapTon'!$E$11:$AK$2000,33,0)</f>
        <v>3</v>
      </c>
      <c r="AH6" s="81" t="str">
        <f>VLOOKUP(B6,'[4]HHTM sau rà soát'!$C$6:$M$172,2,0)</f>
        <v>Bộ hóa chất xét nghiệm hòa hợp tổ chức mô ghép, phát hiện HLA lớp 2 loại HLA- DRB1</v>
      </c>
      <c r="AI6" s="22" t="b">
        <f>AH6=D6</f>
        <v>1</v>
      </c>
      <c r="AJ6" s="81" t="str">
        <f>VLOOKUP(B6,'[4]HHTM sau rà soát'!$C$6:$M$172,3,0)</f>
        <v>Bộ hóa chất IVD theo chỉ định của FDA xét nghiệm hòa hợp tổ chức mô ghép định type HLA lớp 2 Locus DRB1 bằng kỹ thuật SSO trên đoạn DNA mang thông tin mã hóa 2 (Exons 2)
Thành phần:  LABType Bead Mix, Locus Specific Primer Set, Primer Set D-Mix, Các lọ dung dịch đệm,…
Hộp ≥100 test
Tương thích với hệ thống máy Luminex tại bệnh viện</v>
      </c>
      <c r="AK6" s="22" t="b">
        <f>AJ6=E6</f>
        <v>1</v>
      </c>
      <c r="AL6" s="81" t="str">
        <f>VLOOKUP(B6,'[4]HHTM sau rà soát'!$C$6:$M$172,5,0)</f>
        <v>Hộp</v>
      </c>
      <c r="AM6" s="22" t="b">
        <f>AL6=G6</f>
        <v>1</v>
      </c>
      <c r="AN6" s="81">
        <f>VLOOKUP(B6,'[4]HHTM sau rà soát'!$C$6:$M$172,10,0)</f>
        <v>5</v>
      </c>
      <c r="AO6" s="22" t="b">
        <f>AN6=L6</f>
        <v>0</v>
      </c>
      <c r="AP6" s="111">
        <f>VLOOKUP(B6,'[4]HHTM sau rà soát'!$C$6:$M$172,11,0)</f>
        <v>145110000</v>
      </c>
      <c r="AQ6" s="22" t="b">
        <f t="shared" ref="AQ6:AQ69" si="2">AP6=M6</f>
        <v>1</v>
      </c>
    </row>
    <row r="7" spans="1:43" s="22" customFormat="1" ht="81" customHeight="1" x14ac:dyDescent="0.25">
      <c r="A7" s="22" t="s">
        <v>2334</v>
      </c>
      <c r="B7" s="22">
        <v>2</v>
      </c>
      <c r="C7" s="23">
        <v>2</v>
      </c>
      <c r="D7" s="32" t="s">
        <v>2335</v>
      </c>
      <c r="E7" s="32" t="s">
        <v>2336</v>
      </c>
      <c r="F7" s="26" t="s">
        <v>2326</v>
      </c>
      <c r="G7" s="23" t="s">
        <v>42</v>
      </c>
      <c r="H7" s="110">
        <v>3</v>
      </c>
      <c r="I7" s="110"/>
      <c r="J7" s="110">
        <v>3</v>
      </c>
      <c r="K7" s="110">
        <v>3</v>
      </c>
      <c r="L7" s="29">
        <f t="shared" ref="L7:L70" si="3">K7</f>
        <v>3</v>
      </c>
      <c r="M7" s="28">
        <v>145110000</v>
      </c>
      <c r="N7" s="28">
        <f t="shared" ref="N7:N70" si="4">M7*L7</f>
        <v>435330000</v>
      </c>
      <c r="O7" s="26" t="s">
        <v>2335</v>
      </c>
      <c r="P7" s="26" t="s">
        <v>2337</v>
      </c>
      <c r="Q7" s="26" t="s">
        <v>2328</v>
      </c>
      <c r="R7" s="26" t="s">
        <v>2329</v>
      </c>
      <c r="S7" s="26" t="s">
        <v>2330</v>
      </c>
      <c r="T7" s="26" t="s">
        <v>46</v>
      </c>
      <c r="U7" s="26" t="s">
        <v>47</v>
      </c>
      <c r="V7" s="26" t="s">
        <v>2331</v>
      </c>
      <c r="W7" s="76" t="str">
        <f t="shared" ref="W7:W70" si="5">Q7&amp;"; QĐTT số: "&amp;R7&amp;"; "&amp;S7&amp;"; "&amp;T7&amp;"; "&amp;U7</f>
        <v>IB2400466073; QĐTT số: 779/QĐ-BVQY103; 03/03/2025; Bệnh viện Quân y 103; 365 ngày</v>
      </c>
      <c r="X7" s="32"/>
      <c r="Y7" s="80" t="s">
        <v>2332</v>
      </c>
      <c r="Z7" s="80" t="s">
        <v>1511</v>
      </c>
      <c r="AA7" s="80" t="s">
        <v>2331</v>
      </c>
      <c r="AB7" s="79">
        <v>145110000</v>
      </c>
      <c r="AC7" s="33">
        <f t="shared" si="0"/>
        <v>0</v>
      </c>
      <c r="AD7" s="34">
        <f t="shared" si="1"/>
        <v>0</v>
      </c>
      <c r="AE7" s="81" t="s">
        <v>2333</v>
      </c>
      <c r="AF7" s="81" t="s">
        <v>2333</v>
      </c>
      <c r="AG7" s="81">
        <f>VLOOKUP(D7,'[3]1.TongHopXuatNhapTon'!$E$11:$AK$2000,33,0)</f>
        <v>3</v>
      </c>
      <c r="AH7" s="81" t="str">
        <f>VLOOKUP(B7,'[4]HHTM sau rà soát'!$C$6:$M$172,2,0)</f>
        <v>Bộ hóa chất xét nghiệm hòa hợp tổ chức mô ghép phát hiện HLA lớp 1 loại HLA- A</v>
      </c>
      <c r="AI7" s="22" t="b">
        <f t="shared" ref="AI7:AI70" si="6">AH7=D7</f>
        <v>1</v>
      </c>
      <c r="AJ7" s="81" t="str">
        <f>VLOOKUP(B7,'[4]HHTM sau rà soát'!$C$6:$M$172,3,0)</f>
        <v>Bộ hóa chất IVD theo chỉ định của FDA xét nghiệm hòa hợp tổ chức mô ghép định type HLA lớp 1 Locus A bằng kỹ thuật SSO trên Exons 2-5.
Thành phần:  LABType Bead Mix, Locus Specific Primer Set, Primer Set D-Mix, Các lọ dung dịch đệm,...
Hộp ≥100 test
Tương thích với hệ thống máy Luminex tại bệnh viện</v>
      </c>
      <c r="AK7" s="22" t="b">
        <f t="shared" ref="AK7:AK70" si="7">AJ7=E7</f>
        <v>1</v>
      </c>
      <c r="AL7" s="81" t="str">
        <f>VLOOKUP(B7,'[4]HHTM sau rà soát'!$C$6:$M$172,5,0)</f>
        <v>Hộp</v>
      </c>
      <c r="AM7" s="22" t="b">
        <f t="shared" ref="AM7:AM70" si="8">AL7=G7</f>
        <v>1</v>
      </c>
      <c r="AN7" s="81">
        <f>VLOOKUP(B7,'[4]HHTM sau rà soát'!$C$6:$M$172,10,0)</f>
        <v>5</v>
      </c>
      <c r="AO7" s="22" t="b">
        <f t="shared" ref="AO7:AO70" si="9">AN7=L7</f>
        <v>0</v>
      </c>
      <c r="AP7" s="111">
        <f>VLOOKUP(B7,'[4]HHTM sau rà soát'!$C$6:$M$172,11,0)</f>
        <v>145110000</v>
      </c>
      <c r="AQ7" s="22" t="b">
        <f t="shared" si="2"/>
        <v>1</v>
      </c>
    </row>
    <row r="8" spans="1:43" s="22" customFormat="1" ht="67.5" x14ac:dyDescent="0.25">
      <c r="A8" s="22" t="s">
        <v>2338</v>
      </c>
      <c r="B8" s="22">
        <v>3</v>
      </c>
      <c r="C8" s="23">
        <v>3</v>
      </c>
      <c r="D8" s="32" t="s">
        <v>2339</v>
      </c>
      <c r="E8" s="32" t="s">
        <v>2340</v>
      </c>
      <c r="F8" s="26" t="s">
        <v>2326</v>
      </c>
      <c r="G8" s="23" t="s">
        <v>42</v>
      </c>
      <c r="H8" s="110">
        <v>3</v>
      </c>
      <c r="I8" s="110"/>
      <c r="J8" s="110">
        <v>3</v>
      </c>
      <c r="K8" s="110">
        <v>3</v>
      </c>
      <c r="L8" s="29">
        <f t="shared" si="3"/>
        <v>3</v>
      </c>
      <c r="M8" s="28">
        <v>145110000</v>
      </c>
      <c r="N8" s="28">
        <f t="shared" si="4"/>
        <v>435330000</v>
      </c>
      <c r="O8" s="26" t="s">
        <v>2339</v>
      </c>
      <c r="P8" s="26" t="s">
        <v>2341</v>
      </c>
      <c r="Q8" s="26" t="s">
        <v>2328</v>
      </c>
      <c r="R8" s="26" t="s">
        <v>2329</v>
      </c>
      <c r="S8" s="26" t="s">
        <v>2330</v>
      </c>
      <c r="T8" s="26" t="s">
        <v>46</v>
      </c>
      <c r="U8" s="26" t="s">
        <v>47</v>
      </c>
      <c r="V8" s="26" t="s">
        <v>2331</v>
      </c>
      <c r="W8" s="76" t="str">
        <f t="shared" si="5"/>
        <v>IB2400466073; QĐTT số: 779/QĐ-BVQY103; 03/03/2025; Bệnh viện Quân y 103; 365 ngày</v>
      </c>
      <c r="X8" s="32"/>
      <c r="Y8" s="80" t="s">
        <v>2332</v>
      </c>
      <c r="Z8" s="80" t="s">
        <v>1511</v>
      </c>
      <c r="AA8" s="80" t="s">
        <v>2331</v>
      </c>
      <c r="AB8" s="79">
        <v>145110000</v>
      </c>
      <c r="AC8" s="33">
        <f t="shared" si="0"/>
        <v>0</v>
      </c>
      <c r="AD8" s="34">
        <f t="shared" si="1"/>
        <v>0</v>
      </c>
      <c r="AE8" s="81" t="s">
        <v>2333</v>
      </c>
      <c r="AF8" s="81" t="s">
        <v>2333</v>
      </c>
      <c r="AG8" s="81">
        <f>VLOOKUP(D8,'[3]1.TongHopXuatNhapTon'!$E$11:$AK$2000,33,0)</f>
        <v>3</v>
      </c>
      <c r="AH8" s="81" t="str">
        <f>VLOOKUP(B8,'[4]HHTM sau rà soát'!$C$6:$M$172,2,0)</f>
        <v>Bộ hóa chất xét nghiệm hòa hợp tổ chức mô ghép phát hiện HLA lớp 1 loại HLA- B</v>
      </c>
      <c r="AI8" s="22" t="b">
        <f t="shared" si="6"/>
        <v>1</v>
      </c>
      <c r="AJ8" s="81" t="str">
        <f>VLOOKUP(B8,'[4]HHTM sau rà soát'!$C$6:$M$172,3,0)</f>
        <v>Bộ hóa chất IVD theo chỉ định của FDA xét nghiệm hòa hợp tổ chức mô ghép định type HLA lớp 1 Locus B bằng kỹ thuật SSO độ phân giải cao trên Exons 2-5
- Thành phần:  LABType Bead Mix, Locus Specific Primer Set, Primer Set D-Mix, Các lọ dung dịch đệm,…
Hộp ≥100 test
Tương thích với hệ thống máy Luminex tại bệnh viện</v>
      </c>
      <c r="AK8" s="22" t="b">
        <f t="shared" si="7"/>
        <v>1</v>
      </c>
      <c r="AL8" s="81" t="str">
        <f>VLOOKUP(B8,'[4]HHTM sau rà soát'!$C$6:$M$172,5,0)</f>
        <v>Hộp</v>
      </c>
      <c r="AM8" s="22" t="b">
        <f t="shared" si="8"/>
        <v>1</v>
      </c>
      <c r="AN8" s="81">
        <f>VLOOKUP(B8,'[4]HHTM sau rà soát'!$C$6:$M$172,10,0)</f>
        <v>4</v>
      </c>
      <c r="AO8" s="22" t="b">
        <f t="shared" si="9"/>
        <v>0</v>
      </c>
      <c r="AP8" s="111">
        <f>VLOOKUP(B8,'[4]HHTM sau rà soát'!$C$6:$M$172,11,0)</f>
        <v>145110000</v>
      </c>
      <c r="AQ8" s="22" t="b">
        <f t="shared" si="2"/>
        <v>1</v>
      </c>
    </row>
    <row r="9" spans="1:43" s="22" customFormat="1" ht="132" customHeight="1" x14ac:dyDescent="0.25">
      <c r="A9" s="22" t="s">
        <v>2342</v>
      </c>
      <c r="B9" s="22">
        <v>4</v>
      </c>
      <c r="C9" s="23">
        <v>4</v>
      </c>
      <c r="D9" s="32" t="s">
        <v>2343</v>
      </c>
      <c r="E9" s="32" t="s">
        <v>2344</v>
      </c>
      <c r="F9" s="26" t="s">
        <v>2345</v>
      </c>
      <c r="G9" s="23" t="s">
        <v>42</v>
      </c>
      <c r="H9" s="110">
        <v>3</v>
      </c>
      <c r="I9" s="110"/>
      <c r="J9" s="110">
        <v>3</v>
      </c>
      <c r="K9" s="110">
        <v>3</v>
      </c>
      <c r="L9" s="29">
        <f t="shared" si="3"/>
        <v>3</v>
      </c>
      <c r="M9" s="28">
        <v>8640000</v>
      </c>
      <c r="N9" s="28">
        <f t="shared" si="4"/>
        <v>25920000</v>
      </c>
      <c r="O9" s="26" t="s">
        <v>2343</v>
      </c>
      <c r="P9" s="26" t="s">
        <v>2346</v>
      </c>
      <c r="Q9" s="26" t="s">
        <v>2328</v>
      </c>
      <c r="R9" s="26" t="s">
        <v>2329</v>
      </c>
      <c r="S9" s="26" t="s">
        <v>2330</v>
      </c>
      <c r="T9" s="26" t="s">
        <v>46</v>
      </c>
      <c r="U9" s="26" t="s">
        <v>47</v>
      </c>
      <c r="V9" s="26" t="s">
        <v>2331</v>
      </c>
      <c r="W9" s="76" t="str">
        <f t="shared" si="5"/>
        <v>IB2400466073; QĐTT số: 779/QĐ-BVQY103; 03/03/2025; Bệnh viện Quân y 103; 365 ngày</v>
      </c>
      <c r="X9" s="32"/>
      <c r="Y9" s="80" t="s">
        <v>2332</v>
      </c>
      <c r="Z9" s="80" t="s">
        <v>1511</v>
      </c>
      <c r="AA9" s="80" t="s">
        <v>2331</v>
      </c>
      <c r="AB9" s="79">
        <v>8640000</v>
      </c>
      <c r="AC9" s="33">
        <f t="shared" si="0"/>
        <v>0</v>
      </c>
      <c r="AD9" s="34">
        <f t="shared" si="1"/>
        <v>0</v>
      </c>
      <c r="AE9" s="81" t="s">
        <v>2333</v>
      </c>
      <c r="AF9" s="81" t="s">
        <v>2333</v>
      </c>
      <c r="AG9" s="81">
        <f>VLOOKUP(D9,'[3]1.TongHopXuatNhapTon'!$E$11:$AK$2000,33,0)</f>
        <v>3</v>
      </c>
      <c r="AH9" s="81" t="str">
        <f>VLOOKUP(B9,'[4]HHTM sau rà soát'!$C$6:$M$172,2,0)</f>
        <v>Bộ kít tách chiết cho mẫu xét nghiệm HLA phù hợp máy tách có sẵn của bệnh viện</v>
      </c>
      <c r="AI9" s="22" t="b">
        <f t="shared" si="6"/>
        <v>1</v>
      </c>
      <c r="AJ9" s="81" t="str">
        <f>VLOOKUP(B9,'[4]HHTM sau rà soát'!$C$6:$M$172,3,0)</f>
        <v>Bộ kit cung cấp giải pháp tách chiết nucleic acid tự động bằng cách sử dụng hạt bead phủ silicon dioxide có khả năng hấp thụ phân tử mang điện tích âm để tách chiết DNA ra khỏi mẫu.
Công suất: 40 phút/ lần chạy
Thành phần: 96 Ống thuốc thử 6 giếng với buffer,2 giá 8 ống base, 1.5 ml  đệm Elution chứa Nuclease-Free Water, 1ml Proteinase K  nồng độ 20 mg/ml được bảo quản ở 4℃
24 Strip 8 kênh,...
Thiết bị tương thích: SLA-16/32, SLA-E132 Series
Hộp ≥ 96 test
Tương thích với hệ thống máy Luminex tại bệnh viện</v>
      </c>
      <c r="AK9" s="22" t="b">
        <f t="shared" si="7"/>
        <v>1</v>
      </c>
      <c r="AL9" s="81" t="str">
        <f>VLOOKUP(B9,'[4]HHTM sau rà soát'!$C$6:$M$172,5,0)</f>
        <v>Hộp</v>
      </c>
      <c r="AM9" s="22" t="b">
        <f t="shared" si="8"/>
        <v>1</v>
      </c>
      <c r="AN9" s="81">
        <f>VLOOKUP(B9,'[4]HHTM sau rà soát'!$C$6:$M$172,10,0)</f>
        <v>5</v>
      </c>
      <c r="AO9" s="22" t="b">
        <f t="shared" si="9"/>
        <v>0</v>
      </c>
      <c r="AP9" s="111">
        <f>VLOOKUP(B9,'[4]HHTM sau rà soát'!$C$6:$M$172,11,0)</f>
        <v>8640000</v>
      </c>
      <c r="AQ9" s="22" t="b">
        <f t="shared" si="2"/>
        <v>1</v>
      </c>
    </row>
    <row r="10" spans="1:43" s="22" customFormat="1" ht="63.75" customHeight="1" x14ac:dyDescent="0.25">
      <c r="A10" s="22" t="s">
        <v>2347</v>
      </c>
      <c r="B10" s="22">
        <v>5</v>
      </c>
      <c r="C10" s="23">
        <v>5</v>
      </c>
      <c r="D10" s="32" t="s">
        <v>2348</v>
      </c>
      <c r="E10" s="32" t="s">
        <v>2349</v>
      </c>
      <c r="F10" s="26" t="s">
        <v>2350</v>
      </c>
      <c r="G10" s="23" t="s">
        <v>930</v>
      </c>
      <c r="H10" s="110">
        <v>3</v>
      </c>
      <c r="I10" s="110"/>
      <c r="J10" s="110">
        <v>29</v>
      </c>
      <c r="K10" s="110">
        <v>5</v>
      </c>
      <c r="L10" s="29">
        <f t="shared" si="3"/>
        <v>5</v>
      </c>
      <c r="M10" s="28">
        <v>2992500</v>
      </c>
      <c r="N10" s="28">
        <f t="shared" si="4"/>
        <v>14962500</v>
      </c>
      <c r="O10" s="26" t="s">
        <v>2348</v>
      </c>
      <c r="P10" s="26" t="s">
        <v>2351</v>
      </c>
      <c r="Q10" s="26" t="s">
        <v>2328</v>
      </c>
      <c r="R10" s="26" t="s">
        <v>2329</v>
      </c>
      <c r="S10" s="26" t="s">
        <v>2330</v>
      </c>
      <c r="T10" s="26" t="s">
        <v>46</v>
      </c>
      <c r="U10" s="26" t="s">
        <v>47</v>
      </c>
      <c r="V10" s="26" t="s">
        <v>2331</v>
      </c>
      <c r="W10" s="76" t="str">
        <f t="shared" si="5"/>
        <v>IB2400466073; QĐTT số: 779/QĐ-BVQY103; 03/03/2025; Bệnh viện Quân y 103; 365 ngày</v>
      </c>
      <c r="X10" s="32"/>
      <c r="Y10" s="80" t="s">
        <v>2332</v>
      </c>
      <c r="Z10" s="80" t="s">
        <v>1511</v>
      </c>
      <c r="AA10" s="80" t="s">
        <v>2331</v>
      </c>
      <c r="AB10" s="79">
        <v>2992500</v>
      </c>
      <c r="AC10" s="33">
        <f t="shared" si="0"/>
        <v>0</v>
      </c>
      <c r="AD10" s="34">
        <f t="shared" si="1"/>
        <v>0</v>
      </c>
      <c r="AE10" s="81" t="s">
        <v>2333</v>
      </c>
      <c r="AF10" s="81" t="s">
        <v>2333</v>
      </c>
      <c r="AG10" s="81">
        <f>VLOOKUP(D10,'[3]1.TongHopXuatNhapTon'!$E$11:$AK$2000,33,0)</f>
        <v>3</v>
      </c>
      <c r="AH10" s="81" t="str">
        <f>VLOOKUP(B10,'[4]HHTM sau rà soát'!$C$6:$M$172,2,0)</f>
        <v>Dung dịch chạy máy phân tích HLA-SSO</v>
      </c>
      <c r="AI10" s="22" t="b">
        <f t="shared" si="6"/>
        <v>1</v>
      </c>
      <c r="AJ10" s="81" t="str">
        <f>VLOOKUP(B10,'[4]HHTM sau rà soát'!$C$6:$M$172,3,0)</f>
        <v>Dung dịch chạy máy cho xét nghiệm định tuýp HLA và xét nghiệm kháng thể kháng HLA. Hóa chất đóng vai trò là phương tiện phân phối, mang mẫu đến bộ phận quang học của thiết bị dựa trên công nghệ Luminex xMAP®.
Thùng ≥20 lít
Tương thích với hệ thống máy Luminex tại bệnh viện</v>
      </c>
      <c r="AK10" s="22" t="b">
        <f t="shared" si="7"/>
        <v>1</v>
      </c>
      <c r="AL10" s="81" t="str">
        <f>VLOOKUP(B10,'[4]HHTM sau rà soát'!$C$6:$M$172,5,0)</f>
        <v>Thùng</v>
      </c>
      <c r="AM10" s="22" t="b">
        <f t="shared" si="8"/>
        <v>1</v>
      </c>
      <c r="AN10" s="81">
        <f>VLOOKUP(B10,'[4]HHTM sau rà soát'!$C$6:$M$172,10,0)</f>
        <v>7</v>
      </c>
      <c r="AO10" s="22" t="b">
        <f t="shared" si="9"/>
        <v>0</v>
      </c>
      <c r="AP10" s="111">
        <f>VLOOKUP(B10,'[4]HHTM sau rà soát'!$C$6:$M$172,11,0)</f>
        <v>2992500</v>
      </c>
      <c r="AQ10" s="22" t="b">
        <f t="shared" si="2"/>
        <v>1</v>
      </c>
    </row>
    <row r="11" spans="1:43" s="22" customFormat="1" ht="67.5" customHeight="1" x14ac:dyDescent="0.25">
      <c r="A11" s="22" t="s">
        <v>2352</v>
      </c>
      <c r="B11" s="22">
        <v>6</v>
      </c>
      <c r="C11" s="23">
        <v>6</v>
      </c>
      <c r="D11" s="32" t="s">
        <v>2353</v>
      </c>
      <c r="E11" s="32" t="s">
        <v>2354</v>
      </c>
      <c r="F11" s="26" t="s">
        <v>2355</v>
      </c>
      <c r="G11" s="23" t="s">
        <v>42</v>
      </c>
      <c r="H11" s="110">
        <v>1</v>
      </c>
      <c r="I11" s="110"/>
      <c r="J11" s="110">
        <v>1</v>
      </c>
      <c r="K11" s="110">
        <v>1</v>
      </c>
      <c r="L11" s="29">
        <f t="shared" si="3"/>
        <v>1</v>
      </c>
      <c r="M11" s="28">
        <v>23650000</v>
      </c>
      <c r="N11" s="28">
        <f t="shared" si="4"/>
        <v>23650000</v>
      </c>
      <c r="O11" s="26" t="s">
        <v>2353</v>
      </c>
      <c r="P11" s="26" t="s">
        <v>2356</v>
      </c>
      <c r="Q11" s="26" t="s">
        <v>2328</v>
      </c>
      <c r="R11" s="26" t="s">
        <v>2329</v>
      </c>
      <c r="S11" s="26" t="s">
        <v>2330</v>
      </c>
      <c r="T11" s="26" t="s">
        <v>46</v>
      </c>
      <c r="U11" s="26" t="s">
        <v>47</v>
      </c>
      <c r="V11" s="26" t="s">
        <v>2331</v>
      </c>
      <c r="W11" s="76" t="str">
        <f t="shared" si="5"/>
        <v>IB2400466073; QĐTT số: 779/QĐ-BVQY103; 03/03/2025; Bệnh viện Quân y 103; 365 ngày</v>
      </c>
      <c r="X11" s="32"/>
      <c r="Y11" s="80" t="s">
        <v>2332</v>
      </c>
      <c r="Z11" s="80" t="s">
        <v>1511</v>
      </c>
      <c r="AA11" s="80" t="s">
        <v>2331</v>
      </c>
      <c r="AB11" s="79">
        <v>23650000</v>
      </c>
      <c r="AC11" s="33">
        <f t="shared" si="0"/>
        <v>0</v>
      </c>
      <c r="AD11" s="34">
        <f t="shared" si="1"/>
        <v>0</v>
      </c>
      <c r="AE11" s="81" t="s">
        <v>2333</v>
      </c>
      <c r="AF11" s="81" t="s">
        <v>2333</v>
      </c>
      <c r="AG11" s="81">
        <f>VLOOKUP(D11,'[3]1.TongHopXuatNhapTon'!$E$11:$AK$2000,33,0)</f>
        <v>1</v>
      </c>
      <c r="AH11" s="81" t="str">
        <f>VLOOKUP(B11,'[4]HHTM sau rà soát'!$C$6:$M$172,2,0)</f>
        <v>Hóa chất chuẩn hóa hệ thống phân tích HLA</v>
      </c>
      <c r="AI11" s="22" t="b">
        <f t="shared" si="6"/>
        <v>1</v>
      </c>
      <c r="AJ11" s="81" t="str">
        <f>VLOOKUP(B11,'[4]HHTM sau rà soát'!$C$6:$M$172,3,0)</f>
        <v>Bộ hóa chất chuẩn hóa máy xét nghiệm kháng thể kháng HLA và xét nghiệm định tuýp HLA bao gồm các thuốc thử để xác minh tính hiệu chuẩn và tính toàn vẹn quang học cho hệ thống máy
Hộp ≥ 25 test
Tương thích với hệ thống máy Luminex tại bệnh viện</v>
      </c>
      <c r="AK11" s="22" t="b">
        <f t="shared" si="7"/>
        <v>1</v>
      </c>
      <c r="AL11" s="81" t="str">
        <f>VLOOKUP(B11,'[4]HHTM sau rà soát'!$C$6:$M$172,5,0)</f>
        <v>Hộp</v>
      </c>
      <c r="AM11" s="22" t="b">
        <f t="shared" si="8"/>
        <v>1</v>
      </c>
      <c r="AN11" s="81">
        <f>VLOOKUP(B11,'[4]HHTM sau rà soát'!$C$6:$M$172,10,0)</f>
        <v>2</v>
      </c>
      <c r="AO11" s="22" t="b">
        <f t="shared" si="9"/>
        <v>0</v>
      </c>
      <c r="AP11" s="111">
        <f>VLOOKUP(B11,'[4]HHTM sau rà soát'!$C$6:$M$172,11,0)</f>
        <v>23650000</v>
      </c>
      <c r="AQ11" s="22" t="b">
        <f t="shared" si="2"/>
        <v>1</v>
      </c>
    </row>
    <row r="12" spans="1:43" s="22" customFormat="1" ht="99.75" customHeight="1" x14ac:dyDescent="0.25">
      <c r="A12" s="22" t="s">
        <v>2357</v>
      </c>
      <c r="B12" s="22">
        <v>7</v>
      </c>
      <c r="C12" s="23">
        <v>7</v>
      </c>
      <c r="D12" s="32" t="s">
        <v>2358</v>
      </c>
      <c r="E12" s="32" t="s">
        <v>2359</v>
      </c>
      <c r="F12" s="26" t="s">
        <v>2360</v>
      </c>
      <c r="G12" s="23" t="s">
        <v>174</v>
      </c>
      <c r="H12" s="110">
        <v>1</v>
      </c>
      <c r="I12" s="110">
        <v>3</v>
      </c>
      <c r="J12" s="110">
        <v>1</v>
      </c>
      <c r="K12" s="110">
        <v>6</v>
      </c>
      <c r="L12" s="29">
        <f t="shared" si="3"/>
        <v>6</v>
      </c>
      <c r="M12" s="28">
        <v>13744000</v>
      </c>
      <c r="N12" s="28">
        <f t="shared" si="4"/>
        <v>82464000</v>
      </c>
      <c r="O12" s="26" t="s">
        <v>2358</v>
      </c>
      <c r="P12" s="26" t="s">
        <v>2361</v>
      </c>
      <c r="Q12" s="26" t="s">
        <v>2328</v>
      </c>
      <c r="R12" s="26" t="s">
        <v>2329</v>
      </c>
      <c r="S12" s="26" t="s">
        <v>2330</v>
      </c>
      <c r="T12" s="26" t="s">
        <v>46</v>
      </c>
      <c r="U12" s="26" t="s">
        <v>47</v>
      </c>
      <c r="V12" s="26" t="s">
        <v>2331</v>
      </c>
      <c r="W12" s="76" t="str">
        <f t="shared" si="5"/>
        <v>IB2400466073; QĐTT số: 779/QĐ-BVQY103; 03/03/2025; Bệnh viện Quân y 103; 365 ngày</v>
      </c>
      <c r="X12" s="32"/>
      <c r="Y12" s="80" t="s">
        <v>2362</v>
      </c>
      <c r="Z12" s="80" t="s">
        <v>272</v>
      </c>
      <c r="AA12" s="80" t="s">
        <v>2331</v>
      </c>
      <c r="AB12" s="79">
        <v>13744000</v>
      </c>
      <c r="AC12" s="33">
        <f t="shared" si="0"/>
        <v>0</v>
      </c>
      <c r="AD12" s="34">
        <f t="shared" si="1"/>
        <v>0</v>
      </c>
      <c r="AE12" s="81"/>
      <c r="AF12" s="81"/>
      <c r="AG12" s="81">
        <f>VLOOKUP(D12,'[3]1.TongHopXuatNhapTon'!$E$11:$AK$2000,33,0)</f>
        <v>1</v>
      </c>
      <c r="AH12" s="81" t="str">
        <f>VLOOKUP(B12,'[4]HHTM sau rà soát'!$C$6:$M$172,2,0)</f>
        <v>Hóa chất Conjugated Goat Anti - Human IgG</v>
      </c>
      <c r="AI12" s="22" t="b">
        <f t="shared" si="6"/>
        <v>1</v>
      </c>
      <c r="AJ12" s="81" t="str">
        <f>VLOOKUP(B12,'[4]HHTM sau rà soát'!$C$6:$M$172,3,0)</f>
        <v>Liên hợp kháng thể IgG người và PE ở dạng đông khô dùng để phát hiện kháng thể IgG của bệnh nhân; 
- Thuốc thử: R-Phycoerythrin kết hợp với kháng thể tinh khiết ái lực.
- Nguồn Phycoerythrin: rong biển
- Dung dịch đệm: natri photphat, natri clorid
- Chất ổn định: albumin huyết thanh bò
- Chất bảo quản: natri azide
Lọ ≥ 1ml</v>
      </c>
      <c r="AK12" s="22" t="b">
        <f t="shared" si="7"/>
        <v>1</v>
      </c>
      <c r="AL12" s="81" t="str">
        <f>VLOOKUP(B12,'[4]HHTM sau rà soát'!$C$6:$M$172,5,0)</f>
        <v>Lọ</v>
      </c>
      <c r="AM12" s="22" t="b">
        <f t="shared" si="8"/>
        <v>1</v>
      </c>
      <c r="AN12" s="81">
        <f>VLOOKUP(B12,'[4]HHTM sau rà soát'!$C$6:$M$172,10,0)</f>
        <v>7</v>
      </c>
      <c r="AO12" s="22" t="b">
        <f t="shared" si="9"/>
        <v>0</v>
      </c>
      <c r="AP12" s="111">
        <f>VLOOKUP(B12,'[4]HHTM sau rà soát'!$C$6:$M$172,11,0)</f>
        <v>13744000</v>
      </c>
      <c r="AQ12" s="22" t="b">
        <f t="shared" si="2"/>
        <v>1</v>
      </c>
    </row>
    <row r="13" spans="1:43" s="22" customFormat="1" ht="98.25" customHeight="1" x14ac:dyDescent="0.25">
      <c r="A13" s="22" t="s">
        <v>2363</v>
      </c>
      <c r="B13" s="22">
        <v>8</v>
      </c>
      <c r="C13" s="23">
        <v>8</v>
      </c>
      <c r="D13" s="32" t="s">
        <v>2364</v>
      </c>
      <c r="E13" s="32" t="s">
        <v>2365</v>
      </c>
      <c r="F13" s="26" t="s">
        <v>2366</v>
      </c>
      <c r="G13" s="23" t="s">
        <v>42</v>
      </c>
      <c r="H13" s="110">
        <v>9</v>
      </c>
      <c r="I13" s="110"/>
      <c r="J13" s="110">
        <v>9</v>
      </c>
      <c r="K13" s="110">
        <v>8</v>
      </c>
      <c r="L13" s="29">
        <f t="shared" si="3"/>
        <v>8</v>
      </c>
      <c r="M13" s="28">
        <v>49712500</v>
      </c>
      <c r="N13" s="28">
        <f t="shared" si="4"/>
        <v>397700000</v>
      </c>
      <c r="O13" s="26" t="s">
        <v>2364</v>
      </c>
      <c r="P13" s="26" t="s">
        <v>2367</v>
      </c>
      <c r="Q13" s="26" t="s">
        <v>2328</v>
      </c>
      <c r="R13" s="26" t="s">
        <v>2329</v>
      </c>
      <c r="S13" s="26" t="s">
        <v>2330</v>
      </c>
      <c r="T13" s="26" t="s">
        <v>46</v>
      </c>
      <c r="U13" s="26" t="s">
        <v>47</v>
      </c>
      <c r="V13" s="26" t="s">
        <v>2331</v>
      </c>
      <c r="W13" s="76" t="str">
        <f t="shared" si="5"/>
        <v>IB2400466073; QĐTT số: 779/QĐ-BVQY103; 03/03/2025; Bệnh viện Quân y 103; 365 ngày</v>
      </c>
      <c r="X13" s="32"/>
      <c r="Y13" s="80" t="s">
        <v>2332</v>
      </c>
      <c r="Z13" s="80" t="s">
        <v>1511</v>
      </c>
      <c r="AA13" s="80" t="s">
        <v>2331</v>
      </c>
      <c r="AB13" s="79">
        <v>49712500</v>
      </c>
      <c r="AC13" s="33">
        <f t="shared" si="0"/>
        <v>0</v>
      </c>
      <c r="AD13" s="34">
        <f t="shared" si="1"/>
        <v>0</v>
      </c>
      <c r="AE13" s="81" t="s">
        <v>2333</v>
      </c>
      <c r="AF13" s="81" t="s">
        <v>2333</v>
      </c>
      <c r="AG13" s="81">
        <f>VLOOKUP(D13,'[3]1.TongHopXuatNhapTon'!$E$11:$AK$2000,33,0)</f>
        <v>9</v>
      </c>
      <c r="AH13" s="81" t="str">
        <f>VLOOKUP(B13,'[4]HHTM sau rà soát'!$C$6:$M$172,2,0)</f>
        <v>Sinh phẩm Xét nghiệm kháng thể kháng HLA Class I</v>
      </c>
      <c r="AI13" s="22" t="b">
        <f t="shared" si="6"/>
        <v>1</v>
      </c>
      <c r="AJ13" s="81" t="str">
        <f>VLOOKUP(B13,'[4]HHTM sau rà soát'!$C$6:$M$172,3,0)</f>
        <v>Bộ xét nghiệm phát hiện kháng thể kháng HLA lớp I bằng công nghệ đo tế bào dòng chảy
-Các hạt bead được phủ kháng nguyên HLA lớp I
-Thành phần: Bao gồm Class II Bead Mix, buffer và các hoá chất phụ trợ để thực hiện phản ứng.
-Xác định được %PRA 
Hộp ≥ 25 test
Tương thích với hệ thống máy Luminex tại bệnh viện</v>
      </c>
      <c r="AK13" s="22" t="b">
        <f t="shared" si="7"/>
        <v>1</v>
      </c>
      <c r="AL13" s="81" t="str">
        <f>VLOOKUP(B13,'[4]HHTM sau rà soát'!$C$6:$M$172,5,0)</f>
        <v>Hộp</v>
      </c>
      <c r="AM13" s="22" t="b">
        <f t="shared" si="8"/>
        <v>1</v>
      </c>
      <c r="AN13" s="81">
        <f>VLOOKUP(B13,'[4]HHTM sau rà soát'!$C$6:$M$172,10,0)</f>
        <v>15</v>
      </c>
      <c r="AO13" s="22" t="b">
        <f t="shared" si="9"/>
        <v>0</v>
      </c>
      <c r="AP13" s="111">
        <f>VLOOKUP(B13,'[4]HHTM sau rà soát'!$C$6:$M$172,11,0)</f>
        <v>49712500</v>
      </c>
      <c r="AQ13" s="22" t="b">
        <f t="shared" si="2"/>
        <v>1</v>
      </c>
    </row>
    <row r="14" spans="1:43" s="22" customFormat="1" ht="97.5" customHeight="1" x14ac:dyDescent="0.25">
      <c r="A14" s="22" t="s">
        <v>2368</v>
      </c>
      <c r="B14" s="22">
        <v>9</v>
      </c>
      <c r="C14" s="23">
        <v>9</v>
      </c>
      <c r="D14" s="32" t="s">
        <v>2369</v>
      </c>
      <c r="E14" s="32" t="s">
        <v>2370</v>
      </c>
      <c r="F14" s="26" t="s">
        <v>2366</v>
      </c>
      <c r="G14" s="23" t="s">
        <v>42</v>
      </c>
      <c r="H14" s="110">
        <v>9</v>
      </c>
      <c r="I14" s="110"/>
      <c r="J14" s="110">
        <v>9</v>
      </c>
      <c r="K14" s="110">
        <v>8</v>
      </c>
      <c r="L14" s="29">
        <f t="shared" si="3"/>
        <v>8</v>
      </c>
      <c r="M14" s="28">
        <v>39007500</v>
      </c>
      <c r="N14" s="28">
        <f t="shared" si="4"/>
        <v>312060000</v>
      </c>
      <c r="O14" s="26" t="s">
        <v>2369</v>
      </c>
      <c r="P14" s="26" t="s">
        <v>2371</v>
      </c>
      <c r="Q14" s="26" t="s">
        <v>2328</v>
      </c>
      <c r="R14" s="26" t="s">
        <v>2329</v>
      </c>
      <c r="S14" s="26" t="s">
        <v>2330</v>
      </c>
      <c r="T14" s="26" t="s">
        <v>46</v>
      </c>
      <c r="U14" s="26" t="s">
        <v>47</v>
      </c>
      <c r="V14" s="26" t="s">
        <v>2331</v>
      </c>
      <c r="W14" s="76" t="str">
        <f t="shared" si="5"/>
        <v>IB2400466073; QĐTT số: 779/QĐ-BVQY103; 03/03/2025; Bệnh viện Quân y 103; 365 ngày</v>
      </c>
      <c r="X14" s="32"/>
      <c r="Y14" s="80" t="s">
        <v>2332</v>
      </c>
      <c r="Z14" s="80" t="s">
        <v>1511</v>
      </c>
      <c r="AA14" s="80" t="s">
        <v>2331</v>
      </c>
      <c r="AB14" s="79">
        <v>39007500</v>
      </c>
      <c r="AC14" s="33">
        <f t="shared" si="0"/>
        <v>0</v>
      </c>
      <c r="AD14" s="34">
        <f t="shared" si="1"/>
        <v>0</v>
      </c>
      <c r="AE14" s="81" t="s">
        <v>2333</v>
      </c>
      <c r="AF14" s="81" t="s">
        <v>2333</v>
      </c>
      <c r="AG14" s="81">
        <f>VLOOKUP(D14,'[3]1.TongHopXuatNhapTon'!$E$11:$AK$2000,33,0)</f>
        <v>9</v>
      </c>
      <c r="AH14" s="81" t="str">
        <f>VLOOKUP(B14,'[4]HHTM sau rà soát'!$C$6:$M$172,2,0)</f>
        <v>Sinh phẩm Xét nghiệm kháng thể kháng HLA Class II</v>
      </c>
      <c r="AI14" s="22" t="b">
        <f t="shared" si="6"/>
        <v>1</v>
      </c>
      <c r="AJ14" s="81" t="str">
        <f>VLOOKUP(B14,'[4]HHTM sau rà soát'!$C$6:$M$172,3,0)</f>
        <v>Bộ xét nghiệm phát hiện kháng thể kháng HLA lớp II bằng công nghệ đo tế bào dòng chảy.
-Các hạt bead được phủ kháng nguyên HLA lớp II
-Thành phần: Bao gồm Class II Bead Mix, buffer và các hoá chất phụ trợ để thực hiện phản ứng.
-Xác định được %PRA 
Hộp ≥ 25 test
Tương thích với hệ thống máy Luminex tại bệnh viện</v>
      </c>
      <c r="AK14" s="22" t="b">
        <f t="shared" si="7"/>
        <v>1</v>
      </c>
      <c r="AL14" s="81" t="str">
        <f>VLOOKUP(B14,'[4]HHTM sau rà soát'!$C$6:$M$172,5,0)</f>
        <v>Hộp</v>
      </c>
      <c r="AM14" s="22" t="b">
        <f t="shared" si="8"/>
        <v>1</v>
      </c>
      <c r="AN14" s="81">
        <f>VLOOKUP(B14,'[4]HHTM sau rà soát'!$C$6:$M$172,10,0)</f>
        <v>15</v>
      </c>
      <c r="AO14" s="22" t="b">
        <f t="shared" si="9"/>
        <v>0</v>
      </c>
      <c r="AP14" s="111">
        <f>VLOOKUP(B14,'[4]HHTM sau rà soát'!$C$6:$M$172,11,0)</f>
        <v>39007500</v>
      </c>
      <c r="AQ14" s="22" t="b">
        <f t="shared" si="2"/>
        <v>1</v>
      </c>
    </row>
    <row r="15" spans="1:43" ht="63" customHeight="1" x14ac:dyDescent="0.25">
      <c r="B15" s="22">
        <v>10</v>
      </c>
      <c r="C15" s="23">
        <v>10</v>
      </c>
      <c r="D15" s="32" t="s">
        <v>2372</v>
      </c>
      <c r="E15" s="32" t="s">
        <v>2373</v>
      </c>
      <c r="F15" s="42" t="s">
        <v>2374</v>
      </c>
      <c r="G15" s="52" t="s">
        <v>174</v>
      </c>
      <c r="H15" s="128">
        <v>0</v>
      </c>
      <c r="I15" s="110"/>
      <c r="J15" s="128">
        <v>0</v>
      </c>
      <c r="K15" s="144">
        <v>4</v>
      </c>
      <c r="L15" s="29">
        <f t="shared" si="3"/>
        <v>4</v>
      </c>
      <c r="M15" s="110">
        <f>8245000/2</f>
        <v>4122500</v>
      </c>
      <c r="N15" s="28">
        <f t="shared" si="4"/>
        <v>16490000</v>
      </c>
      <c r="O15" s="26" t="s">
        <v>2375</v>
      </c>
      <c r="P15" s="26" t="s">
        <v>2376</v>
      </c>
      <c r="Q15" s="26" t="s">
        <v>175</v>
      </c>
      <c r="R15" s="26" t="s">
        <v>176</v>
      </c>
      <c r="S15" s="26" t="s">
        <v>177</v>
      </c>
      <c r="T15" s="26" t="s">
        <v>178</v>
      </c>
      <c r="U15" s="26" t="s">
        <v>179</v>
      </c>
      <c r="V15" s="26" t="s">
        <v>2331</v>
      </c>
      <c r="W15" s="76" t="str">
        <f t="shared" si="5"/>
        <v>IB2500107281; QĐTT số: KQ2500107281_2505120936; 12/5/2025; Bệnh viện Quân y 175; 730 ngày</v>
      </c>
      <c r="X15" s="43"/>
      <c r="Y15" s="80" t="s">
        <v>2332</v>
      </c>
      <c r="Z15" s="80" t="s">
        <v>1511</v>
      </c>
      <c r="AA15" s="80" t="s">
        <v>2331</v>
      </c>
      <c r="AB15" s="79"/>
      <c r="AC15" s="33" t="e">
        <f t="shared" si="0"/>
        <v>#DIV/0!</v>
      </c>
      <c r="AD15" s="34">
        <f t="shared" si="1"/>
        <v>16490000</v>
      </c>
      <c r="AE15" s="81" t="e">
        <v>#N/A</v>
      </c>
      <c r="AF15" s="81" t="e">
        <v>#N/A</v>
      </c>
      <c r="AG15" s="81" t="e">
        <f>VLOOKUP(D15,'[3]1.TongHopXuatNhapTon'!$E$11:$AK$2000,33,0)</f>
        <v>#N/A</v>
      </c>
      <c r="AH15" s="81" t="str">
        <f>VLOOKUP(B15,'[4]HHTM sau rà soát'!$C$6:$M$172,2,0)</f>
        <v>Hóa chất cho xét nghiệm xác định type HLA</v>
      </c>
      <c r="AI15" s="22" t="b">
        <f t="shared" si="6"/>
        <v>1</v>
      </c>
      <c r="AJ15" s="81" t="str">
        <f>VLOOKUP(B15,'[4]HHTM sau rà soát'!$C$6:$M$172,3,0)</f>
        <v>Chứa DNA Polymerase có tính ổn định nhiệt cao, xúc tác quá trình tổng hợp 5'-3 'của DNA. Taq Polymerase sử dụng với các sản phẩm LABType và Micro SSP trong quá trình PCR để khuếch đại DNA.
Lọ ≥ 250 µL
Tương thích với hệ thống máy Luminex tại bệnh viện</v>
      </c>
      <c r="AK15" s="22" t="b">
        <f t="shared" si="7"/>
        <v>1</v>
      </c>
      <c r="AL15" s="81" t="str">
        <f>VLOOKUP(B15,'[4]HHTM sau rà soát'!$C$6:$M$172,5,0)</f>
        <v>Lọ</v>
      </c>
      <c r="AM15" s="22" t="b">
        <f t="shared" si="8"/>
        <v>1</v>
      </c>
      <c r="AN15" s="81">
        <f>VLOOKUP(B15,'[4]HHTM sau rà soát'!$C$6:$M$172,10,0)</f>
        <v>5</v>
      </c>
      <c r="AO15" s="22" t="b">
        <f t="shared" si="9"/>
        <v>0</v>
      </c>
      <c r="AP15" s="111">
        <f>VLOOKUP(B15,'[4]HHTM sau rà soát'!$C$6:$M$172,11,0)</f>
        <v>4122500</v>
      </c>
      <c r="AQ15" s="22" t="b">
        <f t="shared" si="2"/>
        <v>1</v>
      </c>
    </row>
    <row r="16" spans="1:43" ht="119.25" customHeight="1" x14ac:dyDescent="0.25">
      <c r="B16" s="22">
        <v>11</v>
      </c>
      <c r="C16" s="23">
        <v>11</v>
      </c>
      <c r="D16" s="32" t="s">
        <v>2377</v>
      </c>
      <c r="E16" s="32" t="s">
        <v>2378</v>
      </c>
      <c r="F16" s="42" t="s">
        <v>2379</v>
      </c>
      <c r="G16" s="52" t="s">
        <v>174</v>
      </c>
      <c r="H16" s="128">
        <v>0</v>
      </c>
      <c r="I16" s="110"/>
      <c r="J16" s="128">
        <v>0</v>
      </c>
      <c r="K16" s="144">
        <v>4</v>
      </c>
      <c r="L16" s="29">
        <f t="shared" si="3"/>
        <v>4</v>
      </c>
      <c r="M16" s="127">
        <v>13744000</v>
      </c>
      <c r="N16" s="28">
        <f t="shared" si="4"/>
        <v>54976000</v>
      </c>
      <c r="O16" s="26" t="s">
        <v>2380</v>
      </c>
      <c r="P16" s="26" t="s">
        <v>2381</v>
      </c>
      <c r="Q16" s="26" t="s">
        <v>523</v>
      </c>
      <c r="R16" s="26" t="s">
        <v>524</v>
      </c>
      <c r="S16" s="112">
        <v>45741</v>
      </c>
      <c r="T16" s="26" t="s">
        <v>526</v>
      </c>
      <c r="U16" s="26" t="s">
        <v>354</v>
      </c>
      <c r="V16" s="26" t="s">
        <v>2331</v>
      </c>
      <c r="W16" s="76" t="str">
        <f t="shared" si="5"/>
        <v>IB2400504871; QĐTT số: 589/QĐ-BVH; 45741; Bệnh viện đa khoa Trung ương Huế; 12 tháng</v>
      </c>
      <c r="X16" s="43"/>
      <c r="Y16" s="80" t="s">
        <v>2332</v>
      </c>
      <c r="Z16" s="80" t="s">
        <v>1511</v>
      </c>
      <c r="AA16" s="80" t="s">
        <v>2331</v>
      </c>
      <c r="AB16" s="79"/>
      <c r="AC16" s="33" t="e">
        <f t="shared" si="0"/>
        <v>#DIV/0!</v>
      </c>
      <c r="AD16" s="34">
        <f t="shared" si="1"/>
        <v>54976000</v>
      </c>
      <c r="AE16" s="81" t="s">
        <v>2333</v>
      </c>
      <c r="AF16" s="81" t="s">
        <v>2333</v>
      </c>
      <c r="AG16" s="81" t="e">
        <f>VLOOKUP(D16,'[3]1.TongHopXuatNhapTon'!$E$11:$AK$2000,33,0)</f>
        <v>#N/A</v>
      </c>
      <c r="AH16" s="81" t="str">
        <f>VLOOKUP(B16,'[4]HHTM sau rà soát'!$C$6:$M$172,2,0)</f>
        <v>Hóa chất xét nghiệm PE-cojugated Streptavidine dùng trong xét nghiệm HLA</v>
      </c>
      <c r="AI16" s="22" t="b">
        <f t="shared" si="6"/>
        <v>1</v>
      </c>
      <c r="AJ16" s="81" t="str">
        <f>VLOOKUP(B16,'[4]HHTM sau rà soát'!$C$6:$M$172,3,0)</f>
        <v>Thành phần R-Phycoerythrin-conjugated Streptavidin với phycobiliprotein có nguồn từ rong biển
• Dung dịch đệm: Natri Phosphat, NaCl
• Chất ổn định: Albumin huyết thanh bò
• Chất bảo quản: Natri Azit
- Dạng bột đông khô. Các cực đại hấp thụ lần lượt ở 490 nm, 545 nm và 565 nm. Cực đại phát xạ là ở 580 nm.
Được sử dụng trong xét nghiệm định tuýp HLA bằng kỹ thuật PCR-SSO.
Tương thích với hệ thống máy Luminex tại bệnh viện
Lọ ≥ 1ml</v>
      </c>
      <c r="AK16" s="22" t="b">
        <f t="shared" si="7"/>
        <v>1</v>
      </c>
      <c r="AL16" s="81" t="str">
        <f>VLOOKUP(B16,'[4]HHTM sau rà soát'!$C$6:$M$172,5,0)</f>
        <v>Lọ</v>
      </c>
      <c r="AM16" s="22" t="b">
        <f t="shared" si="8"/>
        <v>1</v>
      </c>
      <c r="AN16" s="81">
        <f>VLOOKUP(B16,'[4]HHTM sau rà soát'!$C$6:$M$172,10,0)</f>
        <v>5</v>
      </c>
      <c r="AO16" s="22" t="b">
        <f t="shared" si="9"/>
        <v>0</v>
      </c>
      <c r="AP16" s="111">
        <f>VLOOKUP(B16,'[4]HHTM sau rà soát'!$C$6:$M$172,11,0)</f>
        <v>13744000</v>
      </c>
      <c r="AQ16" s="22" t="b">
        <f t="shared" si="2"/>
        <v>1</v>
      </c>
    </row>
    <row r="17" spans="2:43" ht="67.5" x14ac:dyDescent="0.25">
      <c r="B17" s="22">
        <v>12</v>
      </c>
      <c r="C17" s="23">
        <v>12</v>
      </c>
      <c r="D17" s="32" t="s">
        <v>2382</v>
      </c>
      <c r="E17" s="32" t="s">
        <v>2383</v>
      </c>
      <c r="F17" s="42" t="s">
        <v>2384</v>
      </c>
      <c r="G17" s="52" t="s">
        <v>1473</v>
      </c>
      <c r="H17" s="128">
        <v>0</v>
      </c>
      <c r="I17" s="110"/>
      <c r="J17" s="128">
        <v>0</v>
      </c>
      <c r="K17" s="144">
        <v>25</v>
      </c>
      <c r="L17" s="29">
        <f t="shared" si="3"/>
        <v>25</v>
      </c>
      <c r="M17" s="127">
        <v>440000</v>
      </c>
      <c r="N17" s="28">
        <f t="shared" si="4"/>
        <v>11000000</v>
      </c>
      <c r="O17" s="26" t="s">
        <v>2382</v>
      </c>
      <c r="P17" s="26" t="s">
        <v>2385</v>
      </c>
      <c r="Q17" s="26" t="s">
        <v>523</v>
      </c>
      <c r="R17" s="26" t="s">
        <v>524</v>
      </c>
      <c r="S17" s="112">
        <v>45741</v>
      </c>
      <c r="T17" s="26" t="s">
        <v>526</v>
      </c>
      <c r="U17" s="26" t="s">
        <v>354</v>
      </c>
      <c r="V17" s="26" t="s">
        <v>2331</v>
      </c>
      <c r="W17" s="76" t="str">
        <f t="shared" si="5"/>
        <v>IB2400504871; QĐTT số: 589/QĐ-BVH; 45741; Bệnh viện đa khoa Trung ương Huế; 12 tháng</v>
      </c>
      <c r="X17" s="43"/>
      <c r="Y17" s="80" t="s">
        <v>2332</v>
      </c>
      <c r="Z17" s="80" t="s">
        <v>1511</v>
      </c>
      <c r="AA17" s="80" t="s">
        <v>2331</v>
      </c>
      <c r="AB17" s="79"/>
      <c r="AC17" s="33" t="e">
        <f t="shared" si="0"/>
        <v>#DIV/0!</v>
      </c>
      <c r="AD17" s="34">
        <f t="shared" si="1"/>
        <v>11000000</v>
      </c>
      <c r="AE17" s="81" t="s">
        <v>2333</v>
      </c>
      <c r="AF17" s="81" t="s">
        <v>2333</v>
      </c>
      <c r="AG17" s="81" t="e">
        <f>VLOOKUP(D17,'[3]1.TongHopXuatNhapTon'!$E$11:$AK$2000,33,0)</f>
        <v>#N/A</v>
      </c>
      <c r="AH17" s="81" t="str">
        <f>VLOOKUP(B17,'[4]HHTM sau rà soát'!$C$6:$M$172,2,0)</f>
        <v>Hóa chất làm sạch huyết thanh trong xét nghiệm kháng thể kháng HLA</v>
      </c>
      <c r="AI17" s="22" t="b">
        <f t="shared" si="6"/>
        <v>1</v>
      </c>
      <c r="AJ17" s="81" t="str">
        <f>VLOOKUP(B17,'[4]HHTM sau rà soát'!$C$6:$M$172,3,0)</f>
        <v>Hóa chất làm sạch huyết thanh trong xét nghiệm kháng thể kháng HLA giúp xử lý hiện tượng nền cao gây nhiễu kết quả xét nghiệm. 
Thành phần: Adsorb Out™ beads không phủ kháng nguyên được xử lý bằng dung dịch blocking solution có khả năng loại bỏ phản ứng giữa các hạt latex từ huyết thanh gây nhiễu kết quả
Tương thích với hệ thống máy Luminex tại bệnh viện</v>
      </c>
      <c r="AK17" s="22" t="b">
        <f t="shared" si="7"/>
        <v>1</v>
      </c>
      <c r="AL17" s="81" t="str">
        <f>VLOOKUP(B17,'[4]HHTM sau rà soát'!$C$6:$M$172,5,0)</f>
        <v>Test</v>
      </c>
      <c r="AM17" s="22" t="b">
        <f t="shared" si="8"/>
        <v>1</v>
      </c>
      <c r="AN17" s="81">
        <f>VLOOKUP(B17,'[4]HHTM sau rà soát'!$C$6:$M$172,10,0)</f>
        <v>50</v>
      </c>
      <c r="AO17" s="22" t="b">
        <f t="shared" si="9"/>
        <v>0</v>
      </c>
      <c r="AP17" s="111">
        <f>VLOOKUP(B17,'[4]HHTM sau rà soát'!$C$6:$M$172,11,0)</f>
        <v>440000</v>
      </c>
      <c r="AQ17" s="22" t="b">
        <f t="shared" si="2"/>
        <v>1</v>
      </c>
    </row>
    <row r="18" spans="2:43" ht="72.75" customHeight="1" x14ac:dyDescent="0.25">
      <c r="B18" s="22">
        <v>16</v>
      </c>
      <c r="C18" s="23">
        <v>13</v>
      </c>
      <c r="D18" s="32" t="s">
        <v>2386</v>
      </c>
      <c r="E18" s="32" t="s">
        <v>2387</v>
      </c>
      <c r="F18" s="42" t="s">
        <v>2388</v>
      </c>
      <c r="G18" s="52" t="s">
        <v>42</v>
      </c>
      <c r="H18" s="110">
        <v>14</v>
      </c>
      <c r="I18" s="110">
        <v>144</v>
      </c>
      <c r="J18" s="128">
        <v>0</v>
      </c>
      <c r="K18" s="144">
        <v>8</v>
      </c>
      <c r="L18" s="29">
        <f t="shared" si="3"/>
        <v>8</v>
      </c>
      <c r="M18" s="28">
        <v>11610000</v>
      </c>
      <c r="N18" s="28">
        <f t="shared" si="4"/>
        <v>92880000</v>
      </c>
      <c r="O18" s="26" t="s">
        <v>2386</v>
      </c>
      <c r="P18" s="26" t="s">
        <v>2389</v>
      </c>
      <c r="Q18" s="26" t="s">
        <v>2390</v>
      </c>
      <c r="R18" s="26" t="s">
        <v>2391</v>
      </c>
      <c r="S18" s="26" t="s">
        <v>2392</v>
      </c>
      <c r="T18" s="26" t="s">
        <v>2393</v>
      </c>
      <c r="U18" s="26" t="s">
        <v>354</v>
      </c>
      <c r="V18" s="26" t="s">
        <v>2394</v>
      </c>
      <c r="W18" s="76" t="str">
        <f t="shared" si="5"/>
        <v>IB2400169683; QĐTT số: 2427/QĐ-BVK; 8/8/2024; Bệnh viện K; 12 tháng</v>
      </c>
      <c r="X18" s="43"/>
      <c r="Y18" s="80" t="s">
        <v>2395</v>
      </c>
      <c r="Z18" s="80" t="s">
        <v>272</v>
      </c>
      <c r="AA18" s="80" t="s">
        <v>2394</v>
      </c>
      <c r="AB18" s="79">
        <v>11500000</v>
      </c>
      <c r="AC18" s="33">
        <f t="shared" si="0"/>
        <v>9.5652173913043474E-3</v>
      </c>
      <c r="AD18" s="34">
        <f t="shared" si="1"/>
        <v>880000</v>
      </c>
      <c r="AG18" s="81">
        <f>VLOOKUP(D18,'[3]1.TongHopXuatNhapTon'!$E$11:$AK$2000,33,0)</f>
        <v>14</v>
      </c>
      <c r="AH18" s="81" t="str">
        <f>VLOOKUP(B18,'[4]HHTM sau rà soát'!$C$6:$M$172,2,0)</f>
        <v>Dung dịch ly giải dùng đếm các bạch cầu trung tính, lympho, mono và ưa axit</v>
      </c>
      <c r="AI18" s="22" t="b">
        <f t="shared" si="6"/>
        <v>1</v>
      </c>
      <c r="AJ18" s="81" t="str">
        <f>VLOOKUP(B18,'[4]HHTM sau rà soát'!$C$6:$M$172,3,0)</f>
        <v>Thuốc thử sử dụng để đếm số lượng các loại bạch cầu: neutrophils, lymphocytes, eosinophils, monocytes
Bảo quản: 2 - 35 độ C
Sau khi mở nắp ổn định trong vòng  ≥ 90 ngày
Thành phần: Organic quaternary ammonium salts; Nonionic surfactant.
Hộp ≥ 5 lít</v>
      </c>
      <c r="AK18" s="22" t="b">
        <f t="shared" si="7"/>
        <v>1</v>
      </c>
      <c r="AL18" s="81" t="str">
        <f>VLOOKUP(B18,'[4]HHTM sau rà soát'!$C$6:$M$172,5,0)</f>
        <v>Hộp</v>
      </c>
      <c r="AM18" s="22" t="b">
        <f t="shared" si="8"/>
        <v>1</v>
      </c>
      <c r="AN18" s="81">
        <f>VLOOKUP(B18,'[4]HHTM sau rà soát'!$C$6:$M$172,10,0)</f>
        <v>25</v>
      </c>
      <c r="AO18" s="22" t="b">
        <f t="shared" si="9"/>
        <v>0</v>
      </c>
      <c r="AP18" s="111">
        <f>VLOOKUP(B18,'[4]HHTM sau rà soát'!$C$6:$M$172,11,0)</f>
        <v>11610000</v>
      </c>
      <c r="AQ18" s="22" t="b">
        <f t="shared" si="2"/>
        <v>1</v>
      </c>
    </row>
    <row r="19" spans="2:43" ht="73.5" customHeight="1" x14ac:dyDescent="0.25">
      <c r="B19" s="22">
        <v>17</v>
      </c>
      <c r="C19" s="23">
        <v>14</v>
      </c>
      <c r="D19" s="32" t="s">
        <v>2396</v>
      </c>
      <c r="E19" s="32" t="s">
        <v>2397</v>
      </c>
      <c r="F19" s="42" t="s">
        <v>2398</v>
      </c>
      <c r="G19" s="52" t="s">
        <v>42</v>
      </c>
      <c r="H19" s="110">
        <v>8</v>
      </c>
      <c r="I19" s="110">
        <v>144</v>
      </c>
      <c r="J19" s="128">
        <v>0</v>
      </c>
      <c r="K19" s="144">
        <v>8</v>
      </c>
      <c r="L19" s="29">
        <f t="shared" si="3"/>
        <v>8</v>
      </c>
      <c r="M19" s="28">
        <v>3820000</v>
      </c>
      <c r="N19" s="28">
        <f t="shared" si="4"/>
        <v>30560000</v>
      </c>
      <c r="O19" s="26" t="s">
        <v>2396</v>
      </c>
      <c r="P19" s="26" t="s">
        <v>2399</v>
      </c>
      <c r="Q19" s="26" t="s">
        <v>2390</v>
      </c>
      <c r="R19" s="26" t="s">
        <v>2391</v>
      </c>
      <c r="S19" s="26" t="s">
        <v>2392</v>
      </c>
      <c r="T19" s="26" t="s">
        <v>2393</v>
      </c>
      <c r="U19" s="26" t="s">
        <v>354</v>
      </c>
      <c r="V19" s="26" t="s">
        <v>2394</v>
      </c>
      <c r="W19" s="76" t="str">
        <f t="shared" si="5"/>
        <v>IB2400169683; QĐTT số: 2427/QĐ-BVK; 8/8/2024; Bệnh viện K; 12 tháng</v>
      </c>
      <c r="X19" s="43"/>
      <c r="Y19" s="80" t="s">
        <v>2395</v>
      </c>
      <c r="Z19" s="80" t="s">
        <v>272</v>
      </c>
      <c r="AA19" s="80" t="s">
        <v>2394</v>
      </c>
      <c r="AB19" s="79">
        <v>3820000</v>
      </c>
      <c r="AC19" s="33">
        <f t="shared" si="0"/>
        <v>0</v>
      </c>
      <c r="AD19" s="34">
        <f t="shared" si="1"/>
        <v>0</v>
      </c>
      <c r="AG19" s="81">
        <f>VLOOKUP(D19,'[3]1.TongHopXuatNhapTon'!$E$11:$AK$2000,33,0)</f>
        <v>8</v>
      </c>
      <c r="AH19" s="81" t="str">
        <f>VLOOKUP(B19,'[4]HHTM sau rà soát'!$C$6:$M$172,2,0)</f>
        <v>Dung dịch ly giải dùng để đếm số lượng bạch cầu, số lượng bạch cầu basophils, số lượng hồng cầu nhân</v>
      </c>
      <c r="AI19" s="22" t="b">
        <f t="shared" si="6"/>
        <v>1</v>
      </c>
      <c r="AJ19" s="81" t="str">
        <f>VLOOKUP(B19,'[4]HHTM sau rà soát'!$C$6:$M$172,3,0)</f>
        <v>Thuốc thử sử dụng để đếm số lượng bạch cầu, số lượng bạch cầu basophils, số lượng hồng cầu nhân
Bảo quản: 2 - 35 độ C
Sau khi mở nắp ổn định trong vòng  ≥ 60 ngày
Thành phần: Organic quaternary ammonium salts; Nonionic surfactant
Hộp ≥ 5 lít</v>
      </c>
      <c r="AK19" s="22" t="b">
        <f t="shared" si="7"/>
        <v>1</v>
      </c>
      <c r="AL19" s="81" t="str">
        <f>VLOOKUP(B19,'[4]HHTM sau rà soát'!$C$6:$M$172,5,0)</f>
        <v>Hộp</v>
      </c>
      <c r="AM19" s="22" t="b">
        <f t="shared" si="8"/>
        <v>1</v>
      </c>
      <c r="AN19" s="81">
        <f>VLOOKUP(B19,'[4]HHTM sau rà soát'!$C$6:$M$172,10,0)</f>
        <v>25</v>
      </c>
      <c r="AO19" s="22" t="b">
        <f t="shared" si="9"/>
        <v>0</v>
      </c>
      <c r="AP19" s="111">
        <f>VLOOKUP(B19,'[4]HHTM sau rà soát'!$C$6:$M$172,11,0)</f>
        <v>3820000</v>
      </c>
      <c r="AQ19" s="22" t="b">
        <f t="shared" si="2"/>
        <v>1</v>
      </c>
    </row>
    <row r="20" spans="2:43" ht="62.25" customHeight="1" x14ac:dyDescent="0.25">
      <c r="B20" s="22">
        <v>18</v>
      </c>
      <c r="C20" s="23">
        <v>15</v>
      </c>
      <c r="D20" s="32" t="s">
        <v>2400</v>
      </c>
      <c r="E20" s="32" t="s">
        <v>2401</v>
      </c>
      <c r="F20" s="42" t="s">
        <v>2402</v>
      </c>
      <c r="G20" s="52" t="s">
        <v>42</v>
      </c>
      <c r="H20" s="110">
        <v>19</v>
      </c>
      <c r="I20" s="110">
        <v>120</v>
      </c>
      <c r="J20" s="128">
        <v>0</v>
      </c>
      <c r="K20" s="144">
        <v>8</v>
      </c>
      <c r="L20" s="29">
        <f t="shared" si="3"/>
        <v>8</v>
      </c>
      <c r="M20" s="28">
        <v>5985000</v>
      </c>
      <c r="N20" s="28">
        <f t="shared" si="4"/>
        <v>47880000</v>
      </c>
      <c r="O20" s="26" t="s">
        <v>2400</v>
      </c>
      <c r="P20" s="26" t="s">
        <v>2403</v>
      </c>
      <c r="Q20" s="26" t="s">
        <v>2390</v>
      </c>
      <c r="R20" s="26" t="s">
        <v>2391</v>
      </c>
      <c r="S20" s="26" t="s">
        <v>2392</v>
      </c>
      <c r="T20" s="26" t="s">
        <v>2393</v>
      </c>
      <c r="U20" s="26" t="s">
        <v>354</v>
      </c>
      <c r="V20" s="26" t="s">
        <v>2394</v>
      </c>
      <c r="W20" s="76" t="str">
        <f t="shared" si="5"/>
        <v>IB2400169683; QĐTT số: 2427/QĐ-BVK; 8/8/2024; Bệnh viện K; 12 tháng</v>
      </c>
      <c r="X20" s="43"/>
      <c r="Y20" s="80" t="s">
        <v>2395</v>
      </c>
      <c r="Z20" s="80" t="s">
        <v>272</v>
      </c>
      <c r="AA20" s="80" t="s">
        <v>2394</v>
      </c>
      <c r="AB20" s="79">
        <v>5985000</v>
      </c>
      <c r="AC20" s="33">
        <f t="shared" si="0"/>
        <v>0</v>
      </c>
      <c r="AD20" s="34">
        <f t="shared" si="1"/>
        <v>0</v>
      </c>
      <c r="AG20" s="81">
        <f>VLOOKUP(D20,'[3]1.TongHopXuatNhapTon'!$E$11:$AK$2000,33,0)</f>
        <v>19</v>
      </c>
      <c r="AH20" s="81" t="str">
        <f>VLOOKUP(B20,'[4]HHTM sau rà soát'!$C$6:$M$172,2,0)</f>
        <v>Dung dịch đo nồng độ hemoglobin trong máu</v>
      </c>
      <c r="AI20" s="22" t="b">
        <f t="shared" si="6"/>
        <v>1</v>
      </c>
      <c r="AJ20" s="81" t="str">
        <f>VLOOKUP(B20,'[4]HHTM sau rà soát'!$C$6:$M$172,3,0)</f>
        <v>Thuốc thử sử dụng để đo nồng độ hemoglobin trong máu
Bảo quản: 1 - 30 độ C
Sau khi mở nắp ổn định  ≥60 ngày 
Thành phần: Sodium lauryl sulfate
Quy cách:  Hộp ≥3 lọ x 500ml</v>
      </c>
      <c r="AK20" s="22" t="b">
        <f t="shared" si="7"/>
        <v>1</v>
      </c>
      <c r="AL20" s="81" t="str">
        <f>VLOOKUP(B20,'[4]HHTM sau rà soát'!$C$6:$M$172,5,0)</f>
        <v>Hộp</v>
      </c>
      <c r="AM20" s="22" t="b">
        <f t="shared" si="8"/>
        <v>1</v>
      </c>
      <c r="AN20" s="81">
        <f>VLOOKUP(B20,'[4]HHTM sau rà soát'!$C$6:$M$172,10,0)</f>
        <v>25</v>
      </c>
      <c r="AO20" s="22" t="b">
        <f t="shared" si="9"/>
        <v>0</v>
      </c>
      <c r="AP20" s="111">
        <f>VLOOKUP(B20,'[4]HHTM sau rà soát'!$C$6:$M$172,11,0)</f>
        <v>5985000</v>
      </c>
      <c r="AQ20" s="22" t="b">
        <f t="shared" si="2"/>
        <v>1</v>
      </c>
    </row>
    <row r="21" spans="2:43" ht="62.25" customHeight="1" x14ac:dyDescent="0.25">
      <c r="B21" s="22">
        <v>19</v>
      </c>
      <c r="C21" s="23">
        <v>16</v>
      </c>
      <c r="D21" s="32" t="s">
        <v>2404</v>
      </c>
      <c r="E21" s="32" t="s">
        <v>2405</v>
      </c>
      <c r="F21" s="42" t="s">
        <v>2406</v>
      </c>
      <c r="G21" s="52" t="s">
        <v>42</v>
      </c>
      <c r="H21" s="128">
        <v>0</v>
      </c>
      <c r="I21" s="110">
        <v>12</v>
      </c>
      <c r="J21" s="128">
        <v>0</v>
      </c>
      <c r="K21" s="144">
        <v>5</v>
      </c>
      <c r="L21" s="29">
        <f t="shared" si="3"/>
        <v>5</v>
      </c>
      <c r="M21" s="28">
        <v>2551800</v>
      </c>
      <c r="N21" s="28">
        <f t="shared" si="4"/>
        <v>12759000</v>
      </c>
      <c r="O21" s="26" t="s">
        <v>2407</v>
      </c>
      <c r="P21" s="26" t="s">
        <v>2408</v>
      </c>
      <c r="Q21" s="26" t="s">
        <v>2409</v>
      </c>
      <c r="R21" s="26" t="s">
        <v>2410</v>
      </c>
      <c r="S21" s="26" t="s">
        <v>1941</v>
      </c>
      <c r="T21" s="26" t="s">
        <v>2411</v>
      </c>
      <c r="U21" s="26" t="s">
        <v>354</v>
      </c>
      <c r="V21" s="26" t="s">
        <v>2394</v>
      </c>
      <c r="W21" s="76" t="str">
        <f t="shared" si="5"/>
        <v>IB2400261569; QĐTT số: 3237/QĐ-BVNTW; 26/09/2024; Bệnh viện Nhi Trung Ương; 12 tháng</v>
      </c>
      <c r="X21" s="43"/>
      <c r="Y21" s="80" t="s">
        <v>2395</v>
      </c>
      <c r="Z21" s="80" t="s">
        <v>272</v>
      </c>
      <c r="AA21" s="80" t="s">
        <v>2394</v>
      </c>
      <c r="AB21" s="79">
        <v>0</v>
      </c>
      <c r="AC21" s="33" t="e">
        <f t="shared" si="0"/>
        <v>#DIV/0!</v>
      </c>
      <c r="AD21" s="34">
        <f t="shared" si="1"/>
        <v>12759000</v>
      </c>
      <c r="AG21" s="81" t="e">
        <f>VLOOKUP(D21,'[3]1.TongHopXuatNhapTon'!$E$11:$AK$2000,33,0)</f>
        <v>#N/A</v>
      </c>
      <c r="AH21" s="81" t="str">
        <f>VLOOKUP(B21,'[4]HHTM sau rà soát'!$C$6:$M$172,2,0)</f>
        <v>Dung dịch pha loãng để đo hồng cầu lưới</v>
      </c>
      <c r="AI21" s="22" t="b">
        <f t="shared" si="6"/>
        <v>1</v>
      </c>
      <c r="AJ21" s="81" t="str">
        <f>VLOOKUP(B21,'[4]HHTM sau rà soát'!$C$6:$M$172,3,0)</f>
        <v>Công dụng: Sử dụng trong phân tích hồng cầu lưới và trong phân tích tiểu cầu 
Bảo quản: 2 - 35 độ C. 
Sau khi mở nắp ổn định trong vòng ≥ 60 ngày
Thành phần: đệm Tricine
Quy cách: Hộp ≥ 1 lít</v>
      </c>
      <c r="AK21" s="22" t="b">
        <f t="shared" si="7"/>
        <v>1</v>
      </c>
      <c r="AL21" s="81" t="str">
        <f>VLOOKUP(B21,'[4]HHTM sau rà soát'!$C$6:$M$172,5,0)</f>
        <v>Hộp</v>
      </c>
      <c r="AM21" s="22" t="b">
        <f t="shared" si="8"/>
        <v>1</v>
      </c>
      <c r="AN21" s="81">
        <f>VLOOKUP(B21,'[4]HHTM sau rà soát'!$C$6:$M$172,10,0)</f>
        <v>12</v>
      </c>
      <c r="AO21" s="22" t="b">
        <f t="shared" si="9"/>
        <v>0</v>
      </c>
      <c r="AP21" s="111">
        <f>VLOOKUP(B21,'[4]HHTM sau rà soát'!$C$6:$M$172,11,0)</f>
        <v>2551800</v>
      </c>
      <c r="AQ21" s="22" t="b">
        <f t="shared" si="2"/>
        <v>1</v>
      </c>
    </row>
    <row r="22" spans="2:43" ht="62.25" customHeight="1" x14ac:dyDescent="0.25">
      <c r="B22" s="22">
        <v>20</v>
      </c>
      <c r="C22" s="23">
        <v>17</v>
      </c>
      <c r="D22" s="32" t="s">
        <v>2412</v>
      </c>
      <c r="E22" s="32" t="s">
        <v>2413</v>
      </c>
      <c r="F22" s="42" t="s">
        <v>2414</v>
      </c>
      <c r="G22" s="52" t="s">
        <v>42</v>
      </c>
      <c r="H22" s="110">
        <v>4</v>
      </c>
      <c r="I22" s="110"/>
      <c r="J22" s="128">
        <v>0</v>
      </c>
      <c r="K22" s="144">
        <v>2</v>
      </c>
      <c r="L22" s="29">
        <f t="shared" si="3"/>
        <v>2</v>
      </c>
      <c r="M22" s="127">
        <v>24699150</v>
      </c>
      <c r="N22" s="28">
        <f t="shared" si="4"/>
        <v>49398300</v>
      </c>
      <c r="O22" s="26" t="s">
        <v>2415</v>
      </c>
      <c r="P22" s="26" t="s">
        <v>2416</v>
      </c>
      <c r="Q22" s="26" t="s">
        <v>2417</v>
      </c>
      <c r="R22" s="26" t="s">
        <v>2418</v>
      </c>
      <c r="S22" s="26" t="s">
        <v>2419</v>
      </c>
      <c r="T22" s="26" t="s">
        <v>1735</v>
      </c>
      <c r="U22" s="26" t="s">
        <v>47</v>
      </c>
      <c r="V22" s="26" t="s">
        <v>2420</v>
      </c>
      <c r="W22" s="76" t="str">
        <f t="shared" si="5"/>
        <v>IB2400293484; QĐTT số: 2241/QĐ-BVTN; 30/10/2024; Bệnh viện Thanh Nhàn; 365 ngày</v>
      </c>
      <c r="X22" s="43"/>
      <c r="Y22" s="80" t="s">
        <v>2395</v>
      </c>
      <c r="Z22" s="80" t="s">
        <v>272</v>
      </c>
      <c r="AA22" s="80" t="s">
        <v>2420</v>
      </c>
      <c r="AB22" s="79">
        <v>20995008</v>
      </c>
      <c r="AC22" s="33">
        <f t="shared" si="0"/>
        <v>0.17642965413492578</v>
      </c>
      <c r="AD22" s="34">
        <f t="shared" si="1"/>
        <v>7408284</v>
      </c>
      <c r="AE22" s="81" t="s">
        <v>2421</v>
      </c>
      <c r="AF22" s="81" t="s">
        <v>2414</v>
      </c>
      <c r="AG22" s="81">
        <f>VLOOKUP(D22,'[3]1.TongHopXuatNhapTon'!$E$11:$AK$2000,33,0)</f>
        <v>4</v>
      </c>
      <c r="AH22" s="81" t="str">
        <f>VLOOKUP(B22,'[4]HHTM sau rà soát'!$C$6:$M$172,2,0)</f>
        <v>Dung dịch nhuộm để đo hồng cầu lưới</v>
      </c>
      <c r="AI22" s="22" t="b">
        <f t="shared" si="6"/>
        <v>1</v>
      </c>
      <c r="AJ22" s="81" t="str">
        <f>VLOOKUP(B22,'[4]HHTM sau rà soát'!$C$6:$M$172,3,0)</f>
        <v>Công dụng: Nhuộm tế bào hồng cầu lưới
Bảo quản: 2 - 35 độ C
Sau khi mở nắp ổn định ≥ 90 ngày
Thành phần: Polymethine; methanol; Ethylene Glycol. 
Quy cách:  Hộp ≥2 lọ x 12ml</v>
      </c>
      <c r="AK22" s="22" t="b">
        <f t="shared" si="7"/>
        <v>1</v>
      </c>
      <c r="AL22" s="81" t="str">
        <f>VLOOKUP(B22,'[4]HHTM sau rà soát'!$C$6:$M$172,5,0)</f>
        <v>Hộp</v>
      </c>
      <c r="AM22" s="22" t="b">
        <f t="shared" si="8"/>
        <v>1</v>
      </c>
      <c r="AN22" s="81">
        <f>VLOOKUP(B22,'[4]HHTM sau rà soát'!$C$6:$M$172,10,0)</f>
        <v>8</v>
      </c>
      <c r="AO22" s="22" t="b">
        <f t="shared" si="9"/>
        <v>0</v>
      </c>
      <c r="AP22" s="111">
        <f>VLOOKUP(B22,'[4]HHTM sau rà soát'!$C$6:$M$172,11,0)</f>
        <v>24699150</v>
      </c>
      <c r="AQ22" s="22" t="b">
        <f t="shared" si="2"/>
        <v>1</v>
      </c>
    </row>
    <row r="23" spans="2:43" ht="78.75" x14ac:dyDescent="0.25">
      <c r="B23" s="22">
        <v>21</v>
      </c>
      <c r="C23" s="23">
        <v>18</v>
      </c>
      <c r="D23" s="32" t="s">
        <v>2422</v>
      </c>
      <c r="E23" s="32" t="s">
        <v>2423</v>
      </c>
      <c r="F23" s="42" t="s">
        <v>2424</v>
      </c>
      <c r="G23" s="52" t="s">
        <v>42</v>
      </c>
      <c r="H23" s="110">
        <v>10</v>
      </c>
      <c r="I23" s="110">
        <v>36</v>
      </c>
      <c r="J23" s="128">
        <v>0</v>
      </c>
      <c r="K23" s="144">
        <v>5</v>
      </c>
      <c r="L23" s="29">
        <f t="shared" si="3"/>
        <v>5</v>
      </c>
      <c r="M23" s="28">
        <v>9399988</v>
      </c>
      <c r="N23" s="28">
        <f t="shared" si="4"/>
        <v>46999940</v>
      </c>
      <c r="O23" s="26" t="s">
        <v>2422</v>
      </c>
      <c r="P23" s="26" t="s">
        <v>2425</v>
      </c>
      <c r="Q23" s="26" t="s">
        <v>2390</v>
      </c>
      <c r="R23" s="26" t="s">
        <v>2391</v>
      </c>
      <c r="S23" s="26" t="s">
        <v>2392</v>
      </c>
      <c r="T23" s="26" t="s">
        <v>2393</v>
      </c>
      <c r="U23" s="26" t="s">
        <v>354</v>
      </c>
      <c r="V23" s="26" t="s">
        <v>2394</v>
      </c>
      <c r="W23" s="76" t="str">
        <f t="shared" si="5"/>
        <v>IB2400169683; QĐTT số: 2427/QĐ-BVK; 8/8/2024; Bệnh viện K; 12 tháng</v>
      </c>
      <c r="X23" s="43"/>
      <c r="Y23" s="80" t="s">
        <v>2395</v>
      </c>
      <c r="Z23" s="80" t="s">
        <v>272</v>
      </c>
      <c r="AA23" s="80" t="s">
        <v>2394</v>
      </c>
      <c r="AB23" s="79">
        <v>8698200</v>
      </c>
      <c r="AC23" s="33">
        <f t="shared" si="0"/>
        <v>8.0681980179807322E-2</v>
      </c>
      <c r="AD23" s="34">
        <f t="shared" si="1"/>
        <v>3508940</v>
      </c>
      <c r="AG23" s="81">
        <f>VLOOKUP(D23,'[3]1.TongHopXuatNhapTon'!$E$11:$AK$2000,33,0)</f>
        <v>10</v>
      </c>
      <c r="AH23" s="81" t="str">
        <f>VLOOKUP(B23,'[4]HHTM sau rà soát'!$C$6:$M$172,2,0)</f>
        <v>Dung dịch nhuộm dùng để đếm số lượng bạch cầu, số lượng bạch cầu basophils, số lượng hồng cầu nhân</v>
      </c>
      <c r="AI23" s="22" t="b">
        <f t="shared" si="6"/>
        <v>1</v>
      </c>
      <c r="AJ23" s="81" t="str">
        <f>VLOOKUP(B23,'[4]HHTM sau rà soát'!$C$6:$M$172,3,0)</f>
        <v xml:space="preserve">Công dụng: Sử dụng để nhuộm nhân tế bào nhằm đếm số lượng bạch cầu, số lượng bạch cầu basophils, số lượng hồng cầu nhân
Bảo quản: 2 - 35 độ C. 
Sau khi mở nắp ổn định trong vòng ≥ 90 ngày. 
Thành phần: Polymethine; Ethylene Glycol. 
Quy cách:  Hộp ≥2 lọ x 82ml
</v>
      </c>
      <c r="AK23" s="22" t="b">
        <f t="shared" si="7"/>
        <v>1</v>
      </c>
      <c r="AL23" s="81" t="str">
        <f>VLOOKUP(B23,'[4]HHTM sau rà soát'!$C$6:$M$172,5,0)</f>
        <v>Hộp</v>
      </c>
      <c r="AM23" s="22" t="b">
        <f t="shared" si="8"/>
        <v>1</v>
      </c>
      <c r="AN23" s="81">
        <f>VLOOKUP(B23,'[4]HHTM sau rà soát'!$C$6:$M$172,10,0)</f>
        <v>8</v>
      </c>
      <c r="AO23" s="22" t="b">
        <f t="shared" si="9"/>
        <v>0</v>
      </c>
      <c r="AP23" s="111">
        <f>VLOOKUP(B23,'[4]HHTM sau rà soát'!$C$6:$M$172,11,0)</f>
        <v>9399988</v>
      </c>
      <c r="AQ23" s="22" t="b">
        <f t="shared" si="2"/>
        <v>1</v>
      </c>
    </row>
    <row r="24" spans="2:43" ht="73.5" customHeight="1" x14ac:dyDescent="0.25">
      <c r="B24" s="22">
        <v>22</v>
      </c>
      <c r="C24" s="23">
        <v>19</v>
      </c>
      <c r="D24" s="32" t="s">
        <v>2426</v>
      </c>
      <c r="E24" s="32" t="s">
        <v>2427</v>
      </c>
      <c r="F24" s="42" t="s">
        <v>2428</v>
      </c>
      <c r="G24" s="52" t="s">
        <v>42</v>
      </c>
      <c r="H24" s="110">
        <v>16</v>
      </c>
      <c r="I24" s="110">
        <v>72</v>
      </c>
      <c r="J24" s="128">
        <v>0</v>
      </c>
      <c r="K24" s="144">
        <v>8</v>
      </c>
      <c r="L24" s="29">
        <f t="shared" si="3"/>
        <v>8</v>
      </c>
      <c r="M24" s="28">
        <v>41264244</v>
      </c>
      <c r="N24" s="28">
        <f t="shared" si="4"/>
        <v>330113952</v>
      </c>
      <c r="O24" s="26" t="s">
        <v>2426</v>
      </c>
      <c r="P24" s="26" t="s">
        <v>2429</v>
      </c>
      <c r="Q24" s="26" t="s">
        <v>2390</v>
      </c>
      <c r="R24" s="26" t="s">
        <v>2391</v>
      </c>
      <c r="S24" s="26" t="s">
        <v>2392</v>
      </c>
      <c r="T24" s="26" t="s">
        <v>2393</v>
      </c>
      <c r="U24" s="26" t="s">
        <v>354</v>
      </c>
      <c r="V24" s="26" t="s">
        <v>2394</v>
      </c>
      <c r="W24" s="76" t="s">
        <v>2430</v>
      </c>
      <c r="X24" s="43"/>
      <c r="Y24" s="80" t="s">
        <v>2395</v>
      </c>
      <c r="Z24" s="80" t="s">
        <v>272</v>
      </c>
      <c r="AA24" s="80" t="s">
        <v>2394</v>
      </c>
      <c r="AB24" s="79">
        <v>40719840</v>
      </c>
      <c r="AC24" s="33">
        <f t="shared" si="0"/>
        <v>1.336950243419424E-2</v>
      </c>
      <c r="AD24" s="34">
        <f t="shared" si="1"/>
        <v>4355232</v>
      </c>
      <c r="AG24" s="81">
        <f>VLOOKUP(D24,'[3]1.TongHopXuatNhapTon'!$E$11:$AK$2000,33,0)</f>
        <v>16</v>
      </c>
      <c r="AH24" s="81" t="str">
        <f>VLOOKUP(B24,'[4]HHTM sau rà soát'!$C$6:$M$172,2,0)</f>
        <v>Dung dịch nhuộm dùng đếm các bạch cầu trung tính, lympho, mono và ưa axit</v>
      </c>
      <c r="AI24" s="22" t="b">
        <f t="shared" si="6"/>
        <v>1</v>
      </c>
      <c r="AJ24" s="81" t="str">
        <f>VLOOKUP(B24,'[4]HHTM sau rà soát'!$C$6:$M$172,3,0)</f>
        <v>Công dụng: Sử dụng để nhuộm nhân tế bào bạch cầu nhằm phân biệt 4 loại bạch cầu: neutrophils, lymphocytes, eosinophils, monocytes
Bảo quản: 2 - 35 độ C
Sau khi mở nắp ổn định trong vòng ≥ 90 ngày 
Thành phần: Polymethine; methanol; Ethylene Glycol.
Hộp ≥2 lọ x 42ml</v>
      </c>
      <c r="AK24" s="22" t="b">
        <f t="shared" si="7"/>
        <v>1</v>
      </c>
      <c r="AL24" s="81" t="str">
        <f>VLOOKUP(B24,'[4]HHTM sau rà soát'!$C$6:$M$172,5,0)</f>
        <v>Hộp</v>
      </c>
      <c r="AM24" s="22" t="b">
        <f t="shared" si="8"/>
        <v>1</v>
      </c>
      <c r="AN24" s="81">
        <f>VLOOKUP(B24,'[4]HHTM sau rà soát'!$C$6:$M$172,10,0)</f>
        <v>15</v>
      </c>
      <c r="AO24" s="22" t="b">
        <f t="shared" si="9"/>
        <v>0</v>
      </c>
      <c r="AP24" s="111">
        <f>VLOOKUP(B24,'[4]HHTM sau rà soát'!$C$6:$M$172,11,0)</f>
        <v>41264244</v>
      </c>
      <c r="AQ24" s="22" t="b">
        <f t="shared" si="2"/>
        <v>1</v>
      </c>
    </row>
    <row r="25" spans="2:43" ht="72" customHeight="1" x14ac:dyDescent="0.25">
      <c r="B25" s="22">
        <v>23</v>
      </c>
      <c r="C25" s="23">
        <v>20</v>
      </c>
      <c r="D25" s="32" t="s">
        <v>2431</v>
      </c>
      <c r="E25" s="32" t="s">
        <v>2432</v>
      </c>
      <c r="F25" s="42" t="s">
        <v>2433</v>
      </c>
      <c r="G25" s="52" t="s">
        <v>42</v>
      </c>
      <c r="H25" s="110">
        <v>140</v>
      </c>
      <c r="I25" s="110"/>
      <c r="J25" s="128">
        <v>0</v>
      </c>
      <c r="K25" s="144">
        <v>60</v>
      </c>
      <c r="L25" s="29">
        <f t="shared" si="3"/>
        <v>60</v>
      </c>
      <c r="M25" s="110">
        <v>3078600</v>
      </c>
      <c r="N25" s="28">
        <f t="shared" si="4"/>
        <v>184716000</v>
      </c>
      <c r="O25" s="26" t="s">
        <v>2434</v>
      </c>
      <c r="P25" s="26" t="s">
        <v>2435</v>
      </c>
      <c r="Q25" s="26" t="s">
        <v>465</v>
      </c>
      <c r="R25" s="26" t="s">
        <v>466</v>
      </c>
      <c r="S25" s="26" t="s">
        <v>467</v>
      </c>
      <c r="T25" s="26" t="s">
        <v>468</v>
      </c>
      <c r="U25" s="26" t="s">
        <v>354</v>
      </c>
      <c r="V25" s="26" t="s">
        <v>2436</v>
      </c>
      <c r="W25" s="76" t="str">
        <f t="shared" si="5"/>
        <v>IB2400543055; QĐTT số: KQ2400543055_2502271329; 27/2/2025; Bệnh viện Nội tiết Trung ương; 12 tháng</v>
      </c>
      <c r="X25" s="43"/>
      <c r="Y25" s="80" t="s">
        <v>2395</v>
      </c>
      <c r="Z25" s="80" t="s">
        <v>272</v>
      </c>
      <c r="AA25" s="80" t="s">
        <v>2436</v>
      </c>
      <c r="AB25" s="79">
        <v>3099600</v>
      </c>
      <c r="AC25" s="33">
        <f t="shared" si="0"/>
        <v>-6.7750677506775072E-3</v>
      </c>
      <c r="AD25" s="34">
        <f t="shared" si="1"/>
        <v>-1260000</v>
      </c>
      <c r="AE25" s="81" t="s">
        <v>2437</v>
      </c>
      <c r="AF25" s="81" t="s">
        <v>2433</v>
      </c>
      <c r="AG25" s="81">
        <f>VLOOKUP(D25,'[3]1.TongHopXuatNhapTon'!$E$11:$AK$2000,33,0)</f>
        <v>140</v>
      </c>
      <c r="AH25" s="81" t="str">
        <f>VLOOKUP(B25,'[4]HHTM sau rà soát'!$C$6:$M$172,2,0)</f>
        <v>Dung dịch pha loãng dùng cho máy huyết học</v>
      </c>
      <c r="AI25" s="22" t="b">
        <f t="shared" si="6"/>
        <v>1</v>
      </c>
      <c r="AJ25" s="81" t="str">
        <f>VLOOKUP(B25,'[4]HHTM sau rà soát'!$C$6:$M$172,3,0)</f>
        <v>Công dụng: Sử dụng để đo số lượng, kích thước hồng cầu và tiểu cầu, cũng là chất ly giải để đo Hemoglobin, và là dung dịch tạo dòng cho phương pháp đo tế bào dòng chảy
Bảo quản: 2 - 35 độ C. Sau khi mở nắp ổn định trong vòng ≥60 ngày Thành phần: Sodium chloride; đệm Tris; EDTA-2K
Thùng ≥ 20L</v>
      </c>
      <c r="AK25" s="22" t="b">
        <f t="shared" si="7"/>
        <v>1</v>
      </c>
      <c r="AL25" s="81" t="str">
        <f>VLOOKUP(B25,'[4]HHTM sau rà soát'!$C$6:$M$172,5,0)</f>
        <v>Hộp</v>
      </c>
      <c r="AM25" s="22" t="b">
        <f t="shared" si="8"/>
        <v>1</v>
      </c>
      <c r="AN25" s="81">
        <f>VLOOKUP(B25,'[4]HHTM sau rà soát'!$C$6:$M$172,10,0)</f>
        <v>110</v>
      </c>
      <c r="AO25" s="22" t="b">
        <f t="shared" si="9"/>
        <v>0</v>
      </c>
      <c r="AP25" s="111">
        <f>VLOOKUP(B25,'[4]HHTM sau rà soát'!$C$6:$M$172,11,0)</f>
        <v>3078600</v>
      </c>
      <c r="AQ25" s="22" t="b">
        <f t="shared" si="2"/>
        <v>1</v>
      </c>
    </row>
    <row r="26" spans="2:43" ht="52.5" customHeight="1" x14ac:dyDescent="0.25">
      <c r="B26" s="22">
        <v>24</v>
      </c>
      <c r="C26" s="23">
        <v>21</v>
      </c>
      <c r="D26" s="32" t="s">
        <v>2438</v>
      </c>
      <c r="E26" s="32" t="s">
        <v>2439</v>
      </c>
      <c r="F26" s="42" t="s">
        <v>2440</v>
      </c>
      <c r="G26" s="52" t="s">
        <v>42</v>
      </c>
      <c r="H26" s="110">
        <v>6</v>
      </c>
      <c r="I26" s="110"/>
      <c r="J26" s="128">
        <v>0</v>
      </c>
      <c r="K26" s="144">
        <v>4</v>
      </c>
      <c r="L26" s="29">
        <f t="shared" si="3"/>
        <v>4</v>
      </c>
      <c r="M26" s="127">
        <v>3616200</v>
      </c>
      <c r="N26" s="28">
        <f t="shared" si="4"/>
        <v>14464800</v>
      </c>
      <c r="O26" s="26" t="s">
        <v>2441</v>
      </c>
      <c r="P26" s="26" t="s">
        <v>2442</v>
      </c>
      <c r="Q26" s="26" t="s">
        <v>465</v>
      </c>
      <c r="R26" s="26" t="s">
        <v>516</v>
      </c>
      <c r="S26" s="26" t="s">
        <v>467</v>
      </c>
      <c r="T26" s="26" t="s">
        <v>517</v>
      </c>
      <c r="U26" s="26" t="s">
        <v>354</v>
      </c>
      <c r="V26" s="26" t="s">
        <v>2436</v>
      </c>
      <c r="W26" s="76" t="str">
        <f t="shared" si="5"/>
        <v>IB2400543055; QĐTT số: KQ2400543055_250271329; 27/2/2025; Bệnh viện nội tiết Trung ương; 12 tháng</v>
      </c>
      <c r="X26" s="43"/>
      <c r="Y26" s="80" t="s">
        <v>2395</v>
      </c>
      <c r="Z26" s="80" t="s">
        <v>272</v>
      </c>
      <c r="AA26" s="80" t="s">
        <v>2436</v>
      </c>
      <c r="AB26" s="79">
        <v>3202500</v>
      </c>
      <c r="AC26" s="33">
        <f t="shared" si="0"/>
        <v>0.12918032786885245</v>
      </c>
      <c r="AD26" s="34">
        <f t="shared" si="1"/>
        <v>1654800</v>
      </c>
      <c r="AE26" s="81" t="s">
        <v>2443</v>
      </c>
      <c r="AF26" s="81" t="s">
        <v>2440</v>
      </c>
      <c r="AG26" s="81">
        <f>VLOOKUP(D26,'[3]1.TongHopXuatNhapTon'!$E$11:$AK$2000,33,0)</f>
        <v>6</v>
      </c>
      <c r="AH26" s="81" t="str">
        <f>VLOOKUP(B26,'[4]HHTM sau rà soát'!$C$6:$M$172,2,0)</f>
        <v>Dung dịch kiềm rửa máy huyết học</v>
      </c>
      <c r="AI26" s="22" t="b">
        <f t="shared" si="6"/>
        <v>1</v>
      </c>
      <c r="AJ26" s="81" t="str">
        <f>VLOOKUP(B26,'[4]HHTM sau rà soát'!$C$6:$M$172,3,0)</f>
        <v>Dung dịch kiềm mạnh dùng để rửa hệ thống
Bảo quản: 1 - 30 độ C, nơi tối, tránh ánh sáng mặt trời trực tiếp
Thành phần: Sodium Hypochlorite
Quy cách:  Hộp ≥20 lọ x 4ml</v>
      </c>
      <c r="AK26" s="22" t="b">
        <f t="shared" si="7"/>
        <v>1</v>
      </c>
      <c r="AL26" s="81" t="str">
        <f>VLOOKUP(B26,'[4]HHTM sau rà soát'!$C$6:$M$172,5,0)</f>
        <v>Hộp</v>
      </c>
      <c r="AM26" s="22" t="b">
        <f t="shared" si="8"/>
        <v>1</v>
      </c>
      <c r="AN26" s="81">
        <f>VLOOKUP(B26,'[4]HHTM sau rà soát'!$C$6:$M$172,10,0)</f>
        <v>8</v>
      </c>
      <c r="AO26" s="22" t="b">
        <f t="shared" si="9"/>
        <v>0</v>
      </c>
      <c r="AP26" s="111">
        <f>VLOOKUP(B26,'[4]HHTM sau rà soát'!$C$6:$M$172,11,0)</f>
        <v>3616200</v>
      </c>
      <c r="AQ26" s="22" t="b">
        <f t="shared" si="2"/>
        <v>1</v>
      </c>
    </row>
    <row r="27" spans="2:43" ht="112.5" customHeight="1" x14ac:dyDescent="0.25">
      <c r="B27" s="22">
        <v>25</v>
      </c>
      <c r="C27" s="23">
        <v>22</v>
      </c>
      <c r="D27" s="32" t="s">
        <v>2444</v>
      </c>
      <c r="E27" s="32" t="s">
        <v>2445</v>
      </c>
      <c r="F27" s="42" t="s">
        <v>2446</v>
      </c>
      <c r="G27" s="52" t="s">
        <v>174</v>
      </c>
      <c r="H27" s="110">
        <v>6</v>
      </c>
      <c r="I27" s="110">
        <v>24</v>
      </c>
      <c r="J27" s="128">
        <v>0</v>
      </c>
      <c r="K27" s="144">
        <v>5</v>
      </c>
      <c r="L27" s="29">
        <f t="shared" si="3"/>
        <v>5</v>
      </c>
      <c r="M27" s="28">
        <v>3600000</v>
      </c>
      <c r="N27" s="28">
        <f t="shared" si="4"/>
        <v>18000000</v>
      </c>
      <c r="O27" s="26" t="s">
        <v>2447</v>
      </c>
      <c r="P27" s="26" t="s">
        <v>2448</v>
      </c>
      <c r="Q27" s="26" t="s">
        <v>2390</v>
      </c>
      <c r="R27" s="26" t="s">
        <v>2391</v>
      </c>
      <c r="S27" s="26" t="s">
        <v>2392</v>
      </c>
      <c r="T27" s="26" t="s">
        <v>2393</v>
      </c>
      <c r="U27" s="26" t="s">
        <v>354</v>
      </c>
      <c r="V27" s="26" t="s">
        <v>2394</v>
      </c>
      <c r="W27" s="76" t="str">
        <f t="shared" si="5"/>
        <v>IB2400169683; QĐTT số: 2427/QĐ-BVK; 8/8/2024; Bệnh viện K; 12 tháng</v>
      </c>
      <c r="X27" s="43"/>
      <c r="Y27" s="80" t="s">
        <v>2395</v>
      </c>
      <c r="Z27" s="80" t="s">
        <v>272</v>
      </c>
      <c r="AA27" s="80" t="s">
        <v>2394</v>
      </c>
      <c r="AB27" s="79">
        <v>3378900</v>
      </c>
      <c r="AC27" s="33">
        <f t="shared" si="0"/>
        <v>6.5435496759300368E-2</v>
      </c>
      <c r="AD27" s="34">
        <f t="shared" si="1"/>
        <v>1105500</v>
      </c>
      <c r="AG27" s="81" t="e">
        <f>VLOOKUP(D27,'[3]1.TongHopXuatNhapTon'!$E$11:$AK$2000,33,0)</f>
        <v>#N/A</v>
      </c>
      <c r="AH27" s="81" t="str">
        <f>VLOOKUP(B27,'[4]HHTM sau rà soát'!$C$6:$M$172,2,0)</f>
        <v>Chất chuẩn máy xét nghiệm huyết học mức thấp</v>
      </c>
      <c r="AI27" s="22" t="b">
        <f t="shared" si="6"/>
        <v>1</v>
      </c>
      <c r="AJ27" s="81" t="str">
        <f>VLOOKUP(B27,'[4]HHTM sau rà soát'!$C$6:$M$172,3,0)</f>
        <v>Chất chuẩn máy xét nghiệm huyết học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v>
      </c>
      <c r="AK27" s="22" t="b">
        <f t="shared" si="7"/>
        <v>1</v>
      </c>
      <c r="AL27" s="81" t="str">
        <f>VLOOKUP(B27,'[4]HHTM sau rà soát'!$C$6:$M$172,5,0)</f>
        <v>Lọ</v>
      </c>
      <c r="AM27" s="22" t="b">
        <f t="shared" si="8"/>
        <v>1</v>
      </c>
      <c r="AN27" s="81">
        <f>VLOOKUP(B27,'[4]HHTM sau rà soát'!$C$6:$M$172,10,0)</f>
        <v>10</v>
      </c>
      <c r="AO27" s="22" t="b">
        <f t="shared" si="9"/>
        <v>0</v>
      </c>
      <c r="AP27" s="111">
        <f>VLOOKUP(B27,'[4]HHTM sau rà soát'!$C$6:$M$172,11,0)</f>
        <v>3600000</v>
      </c>
      <c r="AQ27" s="22" t="b">
        <f t="shared" si="2"/>
        <v>1</v>
      </c>
    </row>
    <row r="28" spans="2:43" ht="101.25" x14ac:dyDescent="0.25">
      <c r="B28" s="22">
        <v>26</v>
      </c>
      <c r="C28" s="23">
        <v>23</v>
      </c>
      <c r="D28" s="32" t="s">
        <v>2449</v>
      </c>
      <c r="E28" s="32" t="s">
        <v>2450</v>
      </c>
      <c r="F28" s="42" t="s">
        <v>2451</v>
      </c>
      <c r="G28" s="52" t="s">
        <v>174</v>
      </c>
      <c r="H28" s="110">
        <v>6</v>
      </c>
      <c r="I28" s="110">
        <v>24</v>
      </c>
      <c r="J28" s="128">
        <v>0</v>
      </c>
      <c r="K28" s="144">
        <v>5</v>
      </c>
      <c r="L28" s="29">
        <f t="shared" si="3"/>
        <v>5</v>
      </c>
      <c r="M28" s="28">
        <v>3600000</v>
      </c>
      <c r="N28" s="28">
        <f t="shared" si="4"/>
        <v>18000000</v>
      </c>
      <c r="O28" s="26" t="s">
        <v>2452</v>
      </c>
      <c r="P28" s="26" t="s">
        <v>2453</v>
      </c>
      <c r="Q28" s="26" t="s">
        <v>2390</v>
      </c>
      <c r="R28" s="26" t="s">
        <v>2391</v>
      </c>
      <c r="S28" s="26" t="s">
        <v>2392</v>
      </c>
      <c r="T28" s="26" t="s">
        <v>2393</v>
      </c>
      <c r="U28" s="26" t="s">
        <v>354</v>
      </c>
      <c r="V28" s="26" t="s">
        <v>2394</v>
      </c>
      <c r="W28" s="76" t="str">
        <f t="shared" si="5"/>
        <v>IB2400169683; QĐTT số: 2427/QĐ-BVK; 8/8/2024; Bệnh viện K; 12 tháng</v>
      </c>
      <c r="X28" s="43"/>
      <c r="Y28" s="80" t="s">
        <v>2395</v>
      </c>
      <c r="Z28" s="80" t="s">
        <v>272</v>
      </c>
      <c r="AA28" s="80" t="s">
        <v>2394</v>
      </c>
      <c r="AB28" s="79">
        <v>3378900</v>
      </c>
      <c r="AC28" s="33">
        <f t="shared" si="0"/>
        <v>6.5435496759300368E-2</v>
      </c>
      <c r="AD28" s="34">
        <f t="shared" si="1"/>
        <v>1105500</v>
      </c>
      <c r="AG28" s="81" t="e">
        <f>VLOOKUP(D28,'[3]1.TongHopXuatNhapTon'!$E$11:$AK$2000,33,0)</f>
        <v>#N/A</v>
      </c>
      <c r="AH28" s="81" t="str">
        <f>VLOOKUP(B28,'[4]HHTM sau rà soát'!$C$6:$M$172,2,0)</f>
        <v>Chất chuẩn máy xét nghiệm huyết học mức trung bình</v>
      </c>
      <c r="AI28" s="22" t="b">
        <f t="shared" si="6"/>
        <v>1</v>
      </c>
      <c r="AJ28" s="81" t="str">
        <f>VLOOKUP(B28,'[4]HHTM sau rà soát'!$C$6:$M$172,3,0)</f>
        <v>Chất chuẩn máy xét nghiệm huyết học mức trung bình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v>
      </c>
      <c r="AK28" s="22" t="b">
        <f t="shared" si="7"/>
        <v>1</v>
      </c>
      <c r="AL28" s="81" t="str">
        <f>VLOOKUP(B28,'[4]HHTM sau rà soát'!$C$6:$M$172,5,0)</f>
        <v>Lọ</v>
      </c>
      <c r="AM28" s="22" t="b">
        <f t="shared" si="8"/>
        <v>1</v>
      </c>
      <c r="AN28" s="81">
        <f>VLOOKUP(B28,'[4]HHTM sau rà soát'!$C$6:$M$172,10,0)</f>
        <v>10</v>
      </c>
      <c r="AO28" s="22" t="b">
        <f t="shared" si="9"/>
        <v>0</v>
      </c>
      <c r="AP28" s="111">
        <f>VLOOKUP(B28,'[4]HHTM sau rà soát'!$C$6:$M$172,11,0)</f>
        <v>3600000</v>
      </c>
      <c r="AQ28" s="22" t="b">
        <f t="shared" si="2"/>
        <v>1</v>
      </c>
    </row>
    <row r="29" spans="2:43" ht="108" customHeight="1" x14ac:dyDescent="0.25">
      <c r="B29" s="22">
        <v>27</v>
      </c>
      <c r="C29" s="23">
        <v>24</v>
      </c>
      <c r="D29" s="32" t="s">
        <v>2454</v>
      </c>
      <c r="E29" s="32" t="s">
        <v>2455</v>
      </c>
      <c r="F29" s="42" t="s">
        <v>2456</v>
      </c>
      <c r="G29" s="52" t="s">
        <v>174</v>
      </c>
      <c r="H29" s="110">
        <v>6</v>
      </c>
      <c r="I29" s="110">
        <v>24</v>
      </c>
      <c r="J29" s="128">
        <v>0</v>
      </c>
      <c r="K29" s="144">
        <v>5</v>
      </c>
      <c r="L29" s="29">
        <f t="shared" si="3"/>
        <v>5</v>
      </c>
      <c r="M29" s="28">
        <v>3600000</v>
      </c>
      <c r="N29" s="28">
        <f t="shared" si="4"/>
        <v>18000000</v>
      </c>
      <c r="O29" s="26" t="s">
        <v>2457</v>
      </c>
      <c r="P29" s="26" t="s">
        <v>2458</v>
      </c>
      <c r="Q29" s="26" t="s">
        <v>2390</v>
      </c>
      <c r="R29" s="26" t="s">
        <v>2391</v>
      </c>
      <c r="S29" s="26" t="s">
        <v>2392</v>
      </c>
      <c r="T29" s="26" t="s">
        <v>2393</v>
      </c>
      <c r="U29" s="26" t="s">
        <v>354</v>
      </c>
      <c r="V29" s="26" t="s">
        <v>2394</v>
      </c>
      <c r="W29" s="76" t="str">
        <f t="shared" si="5"/>
        <v>IB2400169683; QĐTT số: 2427/QĐ-BVK; 8/8/2024; Bệnh viện K; 12 tháng</v>
      </c>
      <c r="X29" s="43"/>
      <c r="Y29" s="80" t="s">
        <v>2395</v>
      </c>
      <c r="Z29" s="80" t="s">
        <v>272</v>
      </c>
      <c r="AA29" s="80" t="s">
        <v>2394</v>
      </c>
      <c r="AB29" s="79">
        <v>3378900</v>
      </c>
      <c r="AC29" s="33">
        <f t="shared" si="0"/>
        <v>6.5435496759300368E-2</v>
      </c>
      <c r="AD29" s="34">
        <f t="shared" si="1"/>
        <v>1105500</v>
      </c>
      <c r="AG29" s="81" t="e">
        <f>VLOOKUP(D29,'[3]1.TongHopXuatNhapTon'!$E$11:$AK$2000,33,0)</f>
        <v>#N/A</v>
      </c>
      <c r="AH29" s="81" t="str">
        <f>VLOOKUP(B29,'[4]HHTM sau rà soát'!$C$6:$M$172,2,0)</f>
        <v>Chất chuẩn máy xét nghiệm huyết học mức cao</v>
      </c>
      <c r="AI29" s="22" t="b">
        <f t="shared" si="6"/>
        <v>1</v>
      </c>
      <c r="AJ29" s="81" t="str">
        <f>VLOOKUP(B29,'[4]HHTM sau rà soát'!$C$6:$M$172,3,0)</f>
        <v>Chất chuẩn máy xét nghiệm huyết học mức cao với bảng giá trị ≥ 54 thông số
- Công dụng: sử dụng như vật liệu kiểm soát cho xét nghiệm công thức máu toàn phần (CBC) , bách phân các thành phần bạch cầu, và hồng cầu lưới (RET) và hồng cầu nhân (NRBC)
- Bảo quản: từ 2 - 8 độ C
- Sau khi mở nắp ổn định trong vòng ≥7 ngày ở 2 - 8 độ C
- Thành phần: bao gồm tế bào RBC và WBC ở người,  PLT, NRBC được giữ ổn định trong môi trường có chất bảo quản
Quy cách: Lọ ≥ 3mL</v>
      </c>
      <c r="AK29" s="22" t="b">
        <f t="shared" si="7"/>
        <v>1</v>
      </c>
      <c r="AL29" s="81" t="str">
        <f>VLOOKUP(B29,'[4]HHTM sau rà soát'!$C$6:$M$172,5,0)</f>
        <v>Lọ</v>
      </c>
      <c r="AM29" s="22" t="b">
        <f t="shared" si="8"/>
        <v>1</v>
      </c>
      <c r="AN29" s="81">
        <f>VLOOKUP(B29,'[4]HHTM sau rà soát'!$C$6:$M$172,10,0)</f>
        <v>10</v>
      </c>
      <c r="AO29" s="22" t="b">
        <f t="shared" si="9"/>
        <v>0</v>
      </c>
      <c r="AP29" s="111">
        <f>VLOOKUP(B29,'[4]HHTM sau rà soát'!$C$6:$M$172,11,0)</f>
        <v>3600000</v>
      </c>
      <c r="AQ29" s="22" t="b">
        <f t="shared" si="2"/>
        <v>1</v>
      </c>
    </row>
    <row r="30" spans="2:43" ht="123.75" x14ac:dyDescent="0.25">
      <c r="B30" s="22">
        <v>28</v>
      </c>
      <c r="C30" s="23">
        <v>25</v>
      </c>
      <c r="D30" s="32" t="s">
        <v>2459</v>
      </c>
      <c r="E30" s="113" t="s">
        <v>2460</v>
      </c>
      <c r="F30" s="42" t="s">
        <v>2461</v>
      </c>
      <c r="G30" s="52" t="s">
        <v>42</v>
      </c>
      <c r="H30" s="110">
        <v>30</v>
      </c>
      <c r="I30" s="110">
        <v>70</v>
      </c>
      <c r="J30" s="128">
        <v>0</v>
      </c>
      <c r="K30" s="144">
        <v>7</v>
      </c>
      <c r="L30" s="29">
        <f t="shared" si="3"/>
        <v>7</v>
      </c>
      <c r="M30" s="28">
        <v>8500000</v>
      </c>
      <c r="N30" s="28">
        <f t="shared" si="4"/>
        <v>59500000</v>
      </c>
      <c r="O30" s="26" t="s">
        <v>2459</v>
      </c>
      <c r="P30" s="26" t="s">
        <v>2462</v>
      </c>
      <c r="Q30" s="26" t="s">
        <v>1961</v>
      </c>
      <c r="R30" s="26" t="s">
        <v>1962</v>
      </c>
      <c r="S30" s="26" t="s">
        <v>1963</v>
      </c>
      <c r="T30" s="26" t="s">
        <v>2463</v>
      </c>
      <c r="U30" s="26" t="s">
        <v>354</v>
      </c>
      <c r="V30" s="26" t="s">
        <v>2394</v>
      </c>
      <c r="W30" s="76" t="str">
        <f t="shared" si="5"/>
        <v>IB2400395867; QĐTT số: 8761/QĐ-BV; 27/12/2024; BV Trung ương Quân đội 108; 12 tháng</v>
      </c>
      <c r="X30" s="43"/>
      <c r="Y30" s="80" t="s">
        <v>2464</v>
      </c>
      <c r="Z30" s="80" t="s">
        <v>272</v>
      </c>
      <c r="AA30" s="80" t="s">
        <v>2394</v>
      </c>
      <c r="AB30" s="79">
        <v>8500000</v>
      </c>
      <c r="AC30" s="33">
        <f t="shared" si="0"/>
        <v>0</v>
      </c>
      <c r="AD30" s="34">
        <f t="shared" si="1"/>
        <v>0</v>
      </c>
      <c r="AG30" s="81">
        <f>VLOOKUP(D30,'[3]1.TongHopXuatNhapTon'!$E$11:$AK$2000,33,0)</f>
        <v>30</v>
      </c>
      <c r="AH30" s="81" t="str">
        <f>VLOOKUP(B30,'[4]HHTM sau rà soát'!$C$6:$M$172,2,0)</f>
        <v>Thuốc thử phát hiện kháng thể anti-HCV</v>
      </c>
      <c r="AI30" s="22" t="b">
        <f t="shared" si="6"/>
        <v>1</v>
      </c>
      <c r="AJ30" s="81" t="str">
        <f>VLOOKUP(B30,'[4]HHTM sau rà soát'!$C$6:$M$172,3,0)</f>
        <v xml:space="preserve">Hóa chất phát hiện kháng thể anti-HCV trong huyết thanh hoặc huyết tương trên hệ thống miễn dịch tự động. Bao gồm:
- Hóa chất R1: chứa kháng nguyên HCV được đánh dấu Biotin
- Hóa chất R2: chứa hạt từ tính được phủ bởi kháng nguyên HCV
- Hóa chất R3: chứa kháng thể đơn dòng IgG anti-human được đánh dấu ALP
Kết quả:
- Dương tính: C.O.I ≥ 1.0
- Âm tính: C.O.I ≤ 1.0
Tiêu chuẩn chất lượng: ISO 13485 
Hộp ≥ 100 test
</v>
      </c>
      <c r="AK30" s="22" t="b">
        <f t="shared" si="7"/>
        <v>1</v>
      </c>
      <c r="AL30" s="81" t="str">
        <f>VLOOKUP(B30,'[4]HHTM sau rà soát'!$C$6:$M$172,5,0)</f>
        <v>Hộp</v>
      </c>
      <c r="AM30" s="22" t="b">
        <f t="shared" si="8"/>
        <v>1</v>
      </c>
      <c r="AN30" s="81">
        <f>VLOOKUP(B30,'[4]HHTM sau rà soát'!$C$6:$M$172,10,0)</f>
        <v>15</v>
      </c>
      <c r="AO30" s="22" t="b">
        <f t="shared" si="9"/>
        <v>0</v>
      </c>
      <c r="AP30" s="111">
        <f>VLOOKUP(B30,'[4]HHTM sau rà soát'!$C$6:$M$172,11,0)</f>
        <v>8500000</v>
      </c>
      <c r="AQ30" s="22" t="b">
        <f t="shared" si="2"/>
        <v>1</v>
      </c>
    </row>
    <row r="31" spans="2:43" ht="101.25" x14ac:dyDescent="0.25">
      <c r="B31" s="22">
        <v>29</v>
      </c>
      <c r="C31" s="23">
        <v>26</v>
      </c>
      <c r="D31" s="32" t="s">
        <v>2465</v>
      </c>
      <c r="E31" s="32" t="s">
        <v>2466</v>
      </c>
      <c r="F31" s="42" t="s">
        <v>2461</v>
      </c>
      <c r="G31" s="52" t="s">
        <v>42</v>
      </c>
      <c r="H31" s="110">
        <v>40</v>
      </c>
      <c r="I31" s="110">
        <v>70</v>
      </c>
      <c r="J31" s="128">
        <v>0</v>
      </c>
      <c r="K31" s="144">
        <v>7</v>
      </c>
      <c r="L31" s="29">
        <f t="shared" si="3"/>
        <v>7</v>
      </c>
      <c r="M31" s="28">
        <v>5180000</v>
      </c>
      <c r="N31" s="28">
        <f t="shared" si="4"/>
        <v>36260000</v>
      </c>
      <c r="O31" s="26" t="s">
        <v>2465</v>
      </c>
      <c r="P31" s="26" t="s">
        <v>2467</v>
      </c>
      <c r="Q31" s="26" t="s">
        <v>1961</v>
      </c>
      <c r="R31" s="26" t="s">
        <v>1962</v>
      </c>
      <c r="S31" s="26" t="s">
        <v>1963</v>
      </c>
      <c r="T31" s="26" t="s">
        <v>2463</v>
      </c>
      <c r="U31" s="26" t="s">
        <v>354</v>
      </c>
      <c r="V31" s="26" t="s">
        <v>2394</v>
      </c>
      <c r="W31" s="76" t="str">
        <f t="shared" si="5"/>
        <v>IB2400395867; QĐTT số: 8761/QĐ-BV; 27/12/2024; BV Trung ương Quân đội 108; 12 tháng</v>
      </c>
      <c r="X31" s="43"/>
      <c r="Y31" s="80" t="s">
        <v>2464</v>
      </c>
      <c r="Z31" s="80" t="s">
        <v>272</v>
      </c>
      <c r="AA31" s="80" t="s">
        <v>2394</v>
      </c>
      <c r="AB31" s="79">
        <v>5240000</v>
      </c>
      <c r="AC31" s="33">
        <f t="shared" si="0"/>
        <v>-1.1450381679389313E-2</v>
      </c>
      <c r="AD31" s="34">
        <f t="shared" si="1"/>
        <v>-420000</v>
      </c>
      <c r="AG31" s="81">
        <f>VLOOKUP(D31,'[3]1.TongHopXuatNhapTon'!$E$11:$AK$2000,33,0)</f>
        <v>40</v>
      </c>
      <c r="AH31" s="81" t="str">
        <f>VLOOKUP(B31,'[4]HHTM sau rà soát'!$C$6:$M$172,2,0)</f>
        <v>Thuốc thử dùng để phát hiện kháng thể anti-TP</v>
      </c>
      <c r="AI31" s="22" t="b">
        <f t="shared" si="6"/>
        <v>1</v>
      </c>
      <c r="AJ31" s="81" t="str">
        <f>VLOOKUP(B31,'[4]HHTM sau rà soát'!$C$6:$M$172,3,0)</f>
        <v>Hóa chất phát hiện Anti-TP (TPAb) trong huyết tương hoặc huyết thanh trên hệ thống miễn dịch tự động. Bao gồm: 
Hóa chất R1: chứa kháng nguyên TP tái tổ hợp (Tp15,17,47kDa) được đánh dấu biotin
Hóa chất R2: chứa hạt từ tính được phủ streptavidin
Hóa chất R3: chứa kháng nguyên TP tái tổ hợp (Tp15,17,47kDa) được đánh dấu ALP
Tiêu chuẩn chất lượng: ISO 13485.
Hộp ≥ 100 test</v>
      </c>
      <c r="AK31" s="22" t="b">
        <f t="shared" si="7"/>
        <v>1</v>
      </c>
      <c r="AL31" s="81" t="str">
        <f>VLOOKUP(B31,'[4]HHTM sau rà soát'!$C$6:$M$172,5,0)</f>
        <v>Hộp</v>
      </c>
      <c r="AM31" s="22" t="b">
        <f t="shared" si="8"/>
        <v>1</v>
      </c>
      <c r="AN31" s="81">
        <f>VLOOKUP(B31,'[4]HHTM sau rà soát'!$C$6:$M$172,10,0)</f>
        <v>15</v>
      </c>
      <c r="AO31" s="22" t="b">
        <f t="shared" si="9"/>
        <v>0</v>
      </c>
      <c r="AP31" s="111">
        <f>VLOOKUP(B31,'[4]HHTM sau rà soát'!$C$6:$M$172,11,0)</f>
        <v>5180000</v>
      </c>
      <c r="AQ31" s="22" t="b">
        <f t="shared" si="2"/>
        <v>1</v>
      </c>
    </row>
    <row r="32" spans="2:43" ht="135" customHeight="1" x14ac:dyDescent="0.25">
      <c r="B32" s="22">
        <v>30</v>
      </c>
      <c r="C32" s="23">
        <v>27</v>
      </c>
      <c r="D32" s="32" t="s">
        <v>2468</v>
      </c>
      <c r="E32" s="32" t="s">
        <v>2469</v>
      </c>
      <c r="F32" s="42" t="s">
        <v>2461</v>
      </c>
      <c r="G32" s="52" t="s">
        <v>42</v>
      </c>
      <c r="H32" s="110">
        <v>40</v>
      </c>
      <c r="I32" s="110">
        <v>70</v>
      </c>
      <c r="J32" s="128">
        <v>0</v>
      </c>
      <c r="K32" s="144">
        <v>7</v>
      </c>
      <c r="L32" s="29">
        <f t="shared" si="3"/>
        <v>7</v>
      </c>
      <c r="M32" s="28">
        <v>3110000</v>
      </c>
      <c r="N32" s="28">
        <f t="shared" si="4"/>
        <v>21770000</v>
      </c>
      <c r="O32" s="26" t="s">
        <v>2468</v>
      </c>
      <c r="P32" s="26" t="s">
        <v>2470</v>
      </c>
      <c r="Q32" s="26" t="s">
        <v>1961</v>
      </c>
      <c r="R32" s="26" t="s">
        <v>1962</v>
      </c>
      <c r="S32" s="26" t="s">
        <v>1963</v>
      </c>
      <c r="T32" s="26" t="s">
        <v>2463</v>
      </c>
      <c r="U32" s="26" t="s">
        <v>354</v>
      </c>
      <c r="V32" s="26" t="s">
        <v>2394</v>
      </c>
      <c r="W32" s="76" t="str">
        <f t="shared" si="5"/>
        <v>IB2400395867; QĐTT số: 8761/QĐ-BV; 27/12/2024; BV Trung ương Quân đội 108; 12 tháng</v>
      </c>
      <c r="X32" s="43"/>
      <c r="Y32" s="80" t="s">
        <v>2464</v>
      </c>
      <c r="Z32" s="80" t="s">
        <v>272</v>
      </c>
      <c r="AA32" s="80" t="s">
        <v>2394</v>
      </c>
      <c r="AB32" s="79">
        <v>3110000</v>
      </c>
      <c r="AC32" s="33">
        <f t="shared" si="0"/>
        <v>0</v>
      </c>
      <c r="AD32" s="34">
        <f t="shared" si="1"/>
        <v>0</v>
      </c>
      <c r="AG32" s="81">
        <f>VLOOKUP(D32,'[3]1.TongHopXuatNhapTon'!$E$11:$AK$2000,33,0)</f>
        <v>40</v>
      </c>
      <c r="AH32" s="81" t="str">
        <f>VLOOKUP(B32,'[4]HHTM sau rà soát'!$C$6:$M$172,2,0)</f>
        <v>Thuốc thử dùng để đo HbsAg</v>
      </c>
      <c r="AI32" s="22" t="b">
        <f t="shared" si="6"/>
        <v>1</v>
      </c>
      <c r="AJ32" s="81" t="str">
        <f>VLOOKUP(B32,'[4]HHTM sau rà soát'!$C$6:$M$172,3,0)</f>
        <v>Hóa chất xét nghiệm phát hiện kháng nguyên bề mặt viêm gan B trong huyết thanh hoặc huyết tương trên hệ thống miễn dịch tự động. Dải đo: 0.03 - 2,500 IU/mL
Bao gồm:
- Hóa chất R1: chứa kháng thể đơn dòng (chuột) anti-HBs được đánh dấu với biotin
- Thuốc thử R2
- Hóa chất R3: chứa kháng thể đơn dòng (chuột) anti-HBs được đánh dấu ALP
Kết quả:
- Dương tính: ≥ 0.03 IU/mL
- Âm tính: ≤ 0.03 IU/mL.  
Tiêu chuẩn chất lượng: ISO 13485
Hộp ≥ 100 test</v>
      </c>
      <c r="AK32" s="22" t="b">
        <f t="shared" si="7"/>
        <v>1</v>
      </c>
      <c r="AL32" s="81" t="str">
        <f>VLOOKUP(B32,'[4]HHTM sau rà soát'!$C$6:$M$172,5,0)</f>
        <v>Hộp</v>
      </c>
      <c r="AM32" s="22" t="b">
        <f t="shared" si="8"/>
        <v>1</v>
      </c>
      <c r="AN32" s="81">
        <f>VLOOKUP(B32,'[4]HHTM sau rà soát'!$C$6:$M$172,10,0)</f>
        <v>15</v>
      </c>
      <c r="AO32" s="22" t="b">
        <f t="shared" si="9"/>
        <v>0</v>
      </c>
      <c r="AP32" s="111">
        <f>VLOOKUP(B32,'[4]HHTM sau rà soát'!$C$6:$M$172,11,0)</f>
        <v>3110000</v>
      </c>
      <c r="AQ32" s="22" t="b">
        <f t="shared" si="2"/>
        <v>1</v>
      </c>
    </row>
    <row r="33" spans="2:43" ht="146.25" x14ac:dyDescent="0.25">
      <c r="B33" s="22">
        <v>31</v>
      </c>
      <c r="C33" s="23">
        <v>28</v>
      </c>
      <c r="D33" s="32" t="s">
        <v>2471</v>
      </c>
      <c r="E33" s="32" t="s">
        <v>2472</v>
      </c>
      <c r="F33" s="42" t="s">
        <v>2473</v>
      </c>
      <c r="G33" s="52" t="s">
        <v>42</v>
      </c>
      <c r="H33" s="128">
        <v>0</v>
      </c>
      <c r="I33" s="110">
        <v>140</v>
      </c>
      <c r="J33" s="128">
        <v>0</v>
      </c>
      <c r="K33" s="144">
        <v>15</v>
      </c>
      <c r="L33" s="29">
        <f t="shared" si="3"/>
        <v>15</v>
      </c>
      <c r="M33" s="28">
        <v>2500000</v>
      </c>
      <c r="N33" s="28">
        <f t="shared" si="4"/>
        <v>37500000</v>
      </c>
      <c r="O33" s="26" t="s">
        <v>2474</v>
      </c>
      <c r="P33" s="26" t="s">
        <v>2475</v>
      </c>
      <c r="Q33" s="26" t="s">
        <v>1961</v>
      </c>
      <c r="R33" s="26" t="s">
        <v>1962</v>
      </c>
      <c r="S33" s="26" t="s">
        <v>1963</v>
      </c>
      <c r="T33" s="26" t="s">
        <v>2463</v>
      </c>
      <c r="U33" s="26" t="s">
        <v>354</v>
      </c>
      <c r="V33" s="26" t="s">
        <v>2394</v>
      </c>
      <c r="W33" s="76" t="str">
        <f t="shared" si="5"/>
        <v>IB2400395867; QĐTT số: 8761/QĐ-BV; 27/12/2024; BV Trung ương Quân đội 108; 12 tháng</v>
      </c>
      <c r="X33" s="43"/>
      <c r="Y33" s="80" t="s">
        <v>2464</v>
      </c>
      <c r="Z33" s="80" t="s">
        <v>272</v>
      </c>
      <c r="AA33" s="80" t="s">
        <v>2394</v>
      </c>
      <c r="AB33" s="79">
        <v>2540000</v>
      </c>
      <c r="AC33" s="33">
        <f t="shared" si="0"/>
        <v>-1.5748031496062992E-2</v>
      </c>
      <c r="AD33" s="34">
        <f t="shared" si="1"/>
        <v>-600000</v>
      </c>
      <c r="AG33" s="81" t="e">
        <f>VLOOKUP(D33,'[3]1.TongHopXuatNhapTon'!$E$11:$AK$2000,33,0)</f>
        <v>#N/A</v>
      </c>
      <c r="AH33" s="81" t="str">
        <f>VLOOKUP(B33,'[4]HHTM sau rà soát'!$C$6:$M$172,2,0)</f>
        <v>Thuốc thử phát hiện kháng thể HIV-1, kháng thể HIV-2 và kháng nguyên HIV-1p24</v>
      </c>
      <c r="AI33" s="22" t="b">
        <f t="shared" si="6"/>
        <v>1</v>
      </c>
      <c r="AJ33" s="81" t="str">
        <f>VLOOKUP(B33,'[4]HHTM sau rà soát'!$C$6:$M$172,3,0)</f>
        <v>Hóa chất xét nghiệm phát hiện kháng thể anti-HIV-1, anti-HIV-2, kháng nguyên HIV-1 p24 trong huyết thanh hoặc huyết tương trên hệ thống miễn dịch tự động. Bao gồm: 
- Hóa chất R1: chứa kháng thể đơn dòng (người) anti-HIV-1p24 được đánh dấu với biotin 
- Hóa chất R2: chứa hạt từ tính được phủ HIV antigen
- Hóa chất R3: chứa kháng thể đơn dòng (người) anti-HIV-1p24 được đánh dấu ALP  và HIV antigen được đánh dấu ALP 
Kết quả:
- Dương tính: ≥ 1.0 C.O.I
- Âm tính: ≤ 1.0 C.O.I; 
Tiêu chuẩn chất lượng: ISO 13485
Hộp ≥ 50 test</v>
      </c>
      <c r="AK33" s="22" t="b">
        <f t="shared" si="7"/>
        <v>1</v>
      </c>
      <c r="AL33" s="81" t="str">
        <f>VLOOKUP(B33,'[4]HHTM sau rà soát'!$C$6:$M$172,5,0)</f>
        <v>Hộp</v>
      </c>
      <c r="AM33" s="22" t="b">
        <f t="shared" si="8"/>
        <v>1</v>
      </c>
      <c r="AN33" s="81">
        <f>VLOOKUP(B33,'[4]HHTM sau rà soát'!$C$6:$M$172,10,0)</f>
        <v>30</v>
      </c>
      <c r="AO33" s="22" t="b">
        <f t="shared" si="9"/>
        <v>0</v>
      </c>
      <c r="AP33" s="111">
        <f>VLOOKUP(B33,'[4]HHTM sau rà soát'!$C$6:$M$172,11,0)</f>
        <v>2500000</v>
      </c>
      <c r="AQ33" s="22" t="b">
        <f t="shared" si="2"/>
        <v>1</v>
      </c>
    </row>
    <row r="34" spans="2:43" ht="56.25" x14ac:dyDescent="0.25">
      <c r="B34" s="22">
        <v>32</v>
      </c>
      <c r="C34" s="23">
        <v>29</v>
      </c>
      <c r="D34" s="32" t="s">
        <v>2476</v>
      </c>
      <c r="E34" s="32" t="s">
        <v>2477</v>
      </c>
      <c r="F34" s="42" t="s">
        <v>2478</v>
      </c>
      <c r="G34" s="52" t="s">
        <v>42</v>
      </c>
      <c r="H34" s="110">
        <v>1</v>
      </c>
      <c r="I34" s="110">
        <v>6</v>
      </c>
      <c r="J34" s="128">
        <v>0</v>
      </c>
      <c r="K34" s="144">
        <v>1</v>
      </c>
      <c r="L34" s="29">
        <f t="shared" si="3"/>
        <v>1</v>
      </c>
      <c r="M34" s="28">
        <v>1400000</v>
      </c>
      <c r="N34" s="28">
        <f t="shared" si="4"/>
        <v>1400000</v>
      </c>
      <c r="O34" s="26" t="s">
        <v>2476</v>
      </c>
      <c r="P34" s="26" t="s">
        <v>2479</v>
      </c>
      <c r="Q34" s="26" t="s">
        <v>1961</v>
      </c>
      <c r="R34" s="26" t="s">
        <v>1962</v>
      </c>
      <c r="S34" s="26" t="s">
        <v>1963</v>
      </c>
      <c r="T34" s="26" t="s">
        <v>2463</v>
      </c>
      <c r="U34" s="26" t="s">
        <v>354</v>
      </c>
      <c r="V34" s="26" t="s">
        <v>2394</v>
      </c>
      <c r="W34" s="76" t="str">
        <f t="shared" si="5"/>
        <v>IB2400395867; QĐTT số: 8761/QĐ-BV; 27/12/2024; BV Trung ương Quân đội 108; 12 tháng</v>
      </c>
      <c r="X34" s="43"/>
      <c r="Y34" s="80" t="s">
        <v>2464</v>
      </c>
      <c r="Z34" s="80" t="s">
        <v>272</v>
      </c>
      <c r="AA34" s="80" t="s">
        <v>2394</v>
      </c>
      <c r="AB34" s="79">
        <v>1433250</v>
      </c>
      <c r="AC34" s="33">
        <f t="shared" si="0"/>
        <v>-2.31990231990232E-2</v>
      </c>
      <c r="AD34" s="34">
        <f t="shared" si="1"/>
        <v>-33250</v>
      </c>
      <c r="AG34" s="81">
        <f>VLOOKUP(D34,'[3]1.TongHopXuatNhapTon'!$E$11:$AK$2000,33,0)</f>
        <v>1</v>
      </c>
      <c r="AH34" s="81" t="str">
        <f>VLOOKUP(B34,'[4]HHTM sau rà soát'!$C$6:$M$172,2,0)</f>
        <v>Chất hiệu chuẩn cho xét nghiệm Anti-HCV</v>
      </c>
      <c r="AI34" s="22" t="b">
        <f t="shared" si="6"/>
        <v>1</v>
      </c>
      <c r="AJ34" s="81" t="str">
        <f>VLOOKUP(B34,'[4]HHTM sau rà soát'!$C$6:$M$172,3,0)</f>
        <v>Bộ hiệu chuẩn cho xét nghiệm anti HCV gồm hai mức nồng độ: âm tính và dương tính. mức dương tính có chứa huyết thanh của người.
Bảo quản ở 2-8 độ C
Hạn sử dụng 90 ngày sau mở nắp
Hộp ≥ 1mL x 1 x 2 level</v>
      </c>
      <c r="AK34" s="22" t="b">
        <f t="shared" si="7"/>
        <v>1</v>
      </c>
      <c r="AL34" s="81" t="str">
        <f>VLOOKUP(B34,'[4]HHTM sau rà soát'!$C$6:$M$172,5,0)</f>
        <v>Hộp</v>
      </c>
      <c r="AM34" s="22" t="b">
        <f t="shared" si="8"/>
        <v>1</v>
      </c>
      <c r="AN34" s="81">
        <f>VLOOKUP(B34,'[4]HHTM sau rà soát'!$C$6:$M$172,10,0)</f>
        <v>1</v>
      </c>
      <c r="AO34" s="22" t="b">
        <f t="shared" si="9"/>
        <v>1</v>
      </c>
      <c r="AP34" s="111">
        <f>VLOOKUP(B34,'[4]HHTM sau rà soát'!$C$6:$M$172,11,0)</f>
        <v>1400000</v>
      </c>
      <c r="AQ34" s="22" t="b">
        <f t="shared" si="2"/>
        <v>1</v>
      </c>
    </row>
    <row r="35" spans="2:43" ht="73.5" customHeight="1" x14ac:dyDescent="0.25">
      <c r="B35" s="22">
        <v>33</v>
      </c>
      <c r="C35" s="23">
        <v>30</v>
      </c>
      <c r="D35" s="32" t="s">
        <v>2480</v>
      </c>
      <c r="E35" s="32" t="s">
        <v>2481</v>
      </c>
      <c r="F35" s="42" t="s">
        <v>2482</v>
      </c>
      <c r="G35" s="52" t="s">
        <v>42</v>
      </c>
      <c r="H35" s="110">
        <v>4</v>
      </c>
      <c r="I35" s="110">
        <v>6</v>
      </c>
      <c r="J35" s="128">
        <v>0</v>
      </c>
      <c r="K35" s="144">
        <v>1</v>
      </c>
      <c r="L35" s="29">
        <f t="shared" si="3"/>
        <v>1</v>
      </c>
      <c r="M35" s="28">
        <v>5950000</v>
      </c>
      <c r="N35" s="28">
        <f t="shared" si="4"/>
        <v>5950000</v>
      </c>
      <c r="O35" s="26" t="s">
        <v>2480</v>
      </c>
      <c r="P35" s="26" t="s">
        <v>2483</v>
      </c>
      <c r="Q35" s="26" t="s">
        <v>1961</v>
      </c>
      <c r="R35" s="26" t="s">
        <v>1962</v>
      </c>
      <c r="S35" s="26" t="s">
        <v>1963</v>
      </c>
      <c r="T35" s="26" t="s">
        <v>2463</v>
      </c>
      <c r="U35" s="26" t="s">
        <v>354</v>
      </c>
      <c r="V35" s="26" t="s">
        <v>2394</v>
      </c>
      <c r="W35" s="76" t="str">
        <f t="shared" si="5"/>
        <v>IB2400395867; QĐTT số: 8761/QĐ-BV; 27/12/2024; BV Trung ương Quân đội 108; 12 tháng</v>
      </c>
      <c r="X35" s="43"/>
      <c r="Y35" s="80" t="s">
        <v>2464</v>
      </c>
      <c r="Z35" s="80" t="s">
        <v>272</v>
      </c>
      <c r="AA35" s="80" t="s">
        <v>2394</v>
      </c>
      <c r="AB35" s="79">
        <v>5950000</v>
      </c>
      <c r="AC35" s="33">
        <f t="shared" si="0"/>
        <v>0</v>
      </c>
      <c r="AD35" s="34">
        <f t="shared" si="1"/>
        <v>0</v>
      </c>
      <c r="AG35" s="81">
        <f>VLOOKUP(D35,'[3]1.TongHopXuatNhapTon'!$E$11:$AK$2000,33,0)</f>
        <v>4</v>
      </c>
      <c r="AH35" s="81" t="str">
        <f>VLOOKUP(B35,'[4]HHTM sau rà soát'!$C$6:$M$172,2,0)</f>
        <v>Chất hiệu chuẩn cho xét nghiệm Anti-TP</v>
      </c>
      <c r="AI35" s="22" t="b">
        <f t="shared" si="6"/>
        <v>1</v>
      </c>
      <c r="AJ35" s="81" t="str">
        <f>VLOOKUP(B35,'[4]HHTM sau rà soát'!$C$6:$M$172,3,0)</f>
        <v>Bộ hiệu chuẩn cho xét nghiệm anti TP gồm hai mức nồng độ: âm tính và dương tính. Mức dương tính có chứa huyết thanh người
Bảo quản ở 2-8 độ C
Hạn sử dụng là ≥90 ngày sau khi mở nắp
Không cấp đông
Hộp ≥ 1mL x 1 x 2 level</v>
      </c>
      <c r="AK35" s="22" t="b">
        <f t="shared" si="7"/>
        <v>1</v>
      </c>
      <c r="AL35" s="81" t="str">
        <f>VLOOKUP(B35,'[4]HHTM sau rà soát'!$C$6:$M$172,5,0)</f>
        <v>Hộp</v>
      </c>
      <c r="AM35" s="22" t="b">
        <f t="shared" si="8"/>
        <v>1</v>
      </c>
      <c r="AN35" s="81">
        <f>VLOOKUP(B35,'[4]HHTM sau rà soát'!$C$6:$M$172,10,0)</f>
        <v>1</v>
      </c>
      <c r="AO35" s="22" t="b">
        <f t="shared" si="9"/>
        <v>1</v>
      </c>
      <c r="AP35" s="111">
        <f>VLOOKUP(B35,'[4]HHTM sau rà soát'!$C$6:$M$172,11,0)</f>
        <v>5950000</v>
      </c>
      <c r="AQ35" s="22" t="b">
        <f t="shared" si="2"/>
        <v>1</v>
      </c>
    </row>
    <row r="36" spans="2:43" ht="52.5" customHeight="1" x14ac:dyDescent="0.25">
      <c r="B36" s="22">
        <v>34</v>
      </c>
      <c r="C36" s="23">
        <v>31</v>
      </c>
      <c r="D36" s="32" t="s">
        <v>2484</v>
      </c>
      <c r="E36" s="32" t="s">
        <v>2485</v>
      </c>
      <c r="F36" s="42" t="s">
        <v>2486</v>
      </c>
      <c r="G36" s="52" t="s">
        <v>42</v>
      </c>
      <c r="H36" s="110">
        <v>2</v>
      </c>
      <c r="I36" s="110">
        <v>6</v>
      </c>
      <c r="J36" s="128">
        <v>0</v>
      </c>
      <c r="K36" s="144">
        <v>1</v>
      </c>
      <c r="L36" s="29">
        <f t="shared" si="3"/>
        <v>1</v>
      </c>
      <c r="M36" s="28">
        <v>2800000</v>
      </c>
      <c r="N36" s="28">
        <f t="shared" si="4"/>
        <v>2800000</v>
      </c>
      <c r="O36" s="26" t="s">
        <v>2484</v>
      </c>
      <c r="P36" s="26" t="s">
        <v>2487</v>
      </c>
      <c r="Q36" s="26" t="s">
        <v>1961</v>
      </c>
      <c r="R36" s="26" t="s">
        <v>1962</v>
      </c>
      <c r="S36" s="26" t="s">
        <v>1963</v>
      </c>
      <c r="T36" s="26" t="s">
        <v>2463</v>
      </c>
      <c r="U36" s="26" t="s">
        <v>354</v>
      </c>
      <c r="V36" s="26" t="s">
        <v>2394</v>
      </c>
      <c r="W36" s="76" t="str">
        <f t="shared" si="5"/>
        <v>IB2400395867; QĐTT số: 8761/QĐ-BV; 27/12/2024; BV Trung ương Quân đội 108; 12 tháng</v>
      </c>
      <c r="X36" s="43"/>
      <c r="Y36" s="80" t="s">
        <v>2464</v>
      </c>
      <c r="Z36" s="80" t="s">
        <v>272</v>
      </c>
      <c r="AA36" s="80" t="s">
        <v>2394</v>
      </c>
      <c r="AB36" s="79">
        <v>2800000</v>
      </c>
      <c r="AC36" s="33">
        <f t="shared" si="0"/>
        <v>0</v>
      </c>
      <c r="AD36" s="34">
        <f t="shared" si="1"/>
        <v>0</v>
      </c>
      <c r="AG36" s="81">
        <f>VLOOKUP(D36,'[3]1.TongHopXuatNhapTon'!$E$11:$AK$2000,33,0)</f>
        <v>2</v>
      </c>
      <c r="AH36" s="81" t="str">
        <f>VLOOKUP(B36,'[4]HHTM sau rà soát'!$C$6:$M$172,2,0)</f>
        <v>Chất hiệu chuẩn cho xét nghiệm HBsAg</v>
      </c>
      <c r="AI36" s="22" t="b">
        <f t="shared" si="6"/>
        <v>1</v>
      </c>
      <c r="AJ36" s="81" t="str">
        <f>VLOOKUP(B36,'[4]HHTM sau rà soát'!$C$6:$M$172,3,0)</f>
        <v>Bộ hiệu chuẩn cho xét nghiệm HbsAg gồm 6 mức nồng độ có khoảng giá trị từ 0 - 2,500 IU/mL. Mỗi mức nồng độ tối thiểu 1mL, trong đó 5 mức có chứa HbsAg tái tổ hợp và không chứa bất kỳ thành phần nào có dẫn xuất từ người
Hộp ≥ 1ml x 1 x 6 level</v>
      </c>
      <c r="AK36" s="22" t="b">
        <f t="shared" si="7"/>
        <v>1</v>
      </c>
      <c r="AL36" s="81" t="str">
        <f>VLOOKUP(B36,'[4]HHTM sau rà soát'!$C$6:$M$172,5,0)</f>
        <v>Hộp</v>
      </c>
      <c r="AM36" s="22" t="b">
        <f t="shared" si="8"/>
        <v>1</v>
      </c>
      <c r="AN36" s="81">
        <f>VLOOKUP(B36,'[4]HHTM sau rà soát'!$C$6:$M$172,10,0)</f>
        <v>1</v>
      </c>
      <c r="AO36" s="22" t="b">
        <f t="shared" si="9"/>
        <v>1</v>
      </c>
      <c r="AP36" s="111">
        <f>VLOOKUP(B36,'[4]HHTM sau rà soát'!$C$6:$M$172,11,0)</f>
        <v>2800000</v>
      </c>
      <c r="AQ36" s="22" t="b">
        <f t="shared" si="2"/>
        <v>1</v>
      </c>
    </row>
    <row r="37" spans="2:43" ht="78" customHeight="1" x14ac:dyDescent="0.25">
      <c r="B37" s="22">
        <v>35</v>
      </c>
      <c r="C37" s="23">
        <v>32</v>
      </c>
      <c r="D37" s="32" t="s">
        <v>2488</v>
      </c>
      <c r="E37" s="32" t="s">
        <v>2489</v>
      </c>
      <c r="F37" s="42" t="s">
        <v>2478</v>
      </c>
      <c r="G37" s="52" t="s">
        <v>42</v>
      </c>
      <c r="H37" s="110">
        <v>2</v>
      </c>
      <c r="I37" s="110">
        <v>6</v>
      </c>
      <c r="J37" s="128">
        <v>0</v>
      </c>
      <c r="K37" s="144">
        <v>1</v>
      </c>
      <c r="L37" s="29">
        <f t="shared" si="3"/>
        <v>1</v>
      </c>
      <c r="M37" s="28">
        <v>2800000</v>
      </c>
      <c r="N37" s="28">
        <f t="shared" si="4"/>
        <v>2800000</v>
      </c>
      <c r="O37" s="26" t="s">
        <v>2488</v>
      </c>
      <c r="P37" s="26" t="s">
        <v>2490</v>
      </c>
      <c r="Q37" s="26" t="s">
        <v>1961</v>
      </c>
      <c r="R37" s="26" t="s">
        <v>1962</v>
      </c>
      <c r="S37" s="26" t="s">
        <v>1963</v>
      </c>
      <c r="T37" s="26" t="s">
        <v>2463</v>
      </c>
      <c r="U37" s="26" t="s">
        <v>354</v>
      </c>
      <c r="V37" s="26" t="s">
        <v>2394</v>
      </c>
      <c r="W37" s="76" t="str">
        <f t="shared" si="5"/>
        <v>IB2400395867; QĐTT số: 8761/QĐ-BV; 27/12/2024; BV Trung ương Quân đội 108; 12 tháng</v>
      </c>
      <c r="X37" s="43"/>
      <c r="Y37" s="80" t="s">
        <v>2464</v>
      </c>
      <c r="Z37" s="80" t="s">
        <v>272</v>
      </c>
      <c r="AA37" s="80" t="s">
        <v>2394</v>
      </c>
      <c r="AB37" s="79">
        <v>2840000</v>
      </c>
      <c r="AC37" s="33">
        <f t="shared" si="0"/>
        <v>-1.4084507042253521E-2</v>
      </c>
      <c r="AD37" s="34">
        <f t="shared" si="1"/>
        <v>-40000</v>
      </c>
      <c r="AG37" s="81">
        <f>VLOOKUP(D37,'[3]1.TongHopXuatNhapTon'!$E$11:$AK$2000,33,0)</f>
        <v>2</v>
      </c>
      <c r="AH37" s="81" t="str">
        <f>VLOOKUP(B37,'[4]HHTM sau rà soát'!$C$6:$M$172,2,0)</f>
        <v>Chất hiệu chuẩn cho xét nghiệm HIV Ag+Ab</v>
      </c>
      <c r="AI37" s="22" t="b">
        <f t="shared" si="6"/>
        <v>1</v>
      </c>
      <c r="AJ37" s="81" t="str">
        <f>VLOOKUP(B37,'[4]HHTM sau rà soát'!$C$6:$M$172,3,0)</f>
        <v>Bộ hiệu chuẩn cho xét nghiệm phát hiện cả kháng nguyên và kháng thể HIV gồm hai mức nồng độ: âm tính và dương tính.
Bảo quản ở 2-8 độ C
Hạn sử dụng là ≥ 90 ngày sau mở nắp
Không cấp đông
Hộp ≥ 1ml x 1 x 2 level</v>
      </c>
      <c r="AK37" s="22" t="b">
        <f t="shared" si="7"/>
        <v>1</v>
      </c>
      <c r="AL37" s="81" t="str">
        <f>VLOOKUP(B37,'[4]HHTM sau rà soát'!$C$6:$M$172,5,0)</f>
        <v>Hộp</v>
      </c>
      <c r="AM37" s="22" t="b">
        <f t="shared" si="8"/>
        <v>1</v>
      </c>
      <c r="AN37" s="81">
        <f>VLOOKUP(B37,'[4]HHTM sau rà soát'!$C$6:$M$172,10,0)</f>
        <v>1</v>
      </c>
      <c r="AO37" s="22" t="b">
        <f t="shared" si="9"/>
        <v>1</v>
      </c>
      <c r="AP37" s="111">
        <f>VLOOKUP(B37,'[4]HHTM sau rà soát'!$C$6:$M$172,11,0)</f>
        <v>2800000</v>
      </c>
      <c r="AQ37" s="22" t="b">
        <f t="shared" si="2"/>
        <v>1</v>
      </c>
    </row>
    <row r="38" spans="2:43" ht="40.5" customHeight="1" x14ac:dyDescent="0.25">
      <c r="B38" s="22">
        <v>36</v>
      </c>
      <c r="C38" s="23">
        <v>33</v>
      </c>
      <c r="D38" s="32" t="s">
        <v>2491</v>
      </c>
      <c r="E38" s="32" t="s">
        <v>2492</v>
      </c>
      <c r="F38" s="42" t="s">
        <v>2493</v>
      </c>
      <c r="G38" s="52" t="s">
        <v>42</v>
      </c>
      <c r="H38" s="128">
        <v>0</v>
      </c>
      <c r="I38" s="110">
        <v>14</v>
      </c>
      <c r="J38" s="128">
        <v>0</v>
      </c>
      <c r="K38" s="144">
        <v>2</v>
      </c>
      <c r="L38" s="29">
        <f t="shared" si="3"/>
        <v>2</v>
      </c>
      <c r="M38" s="28">
        <v>2100000</v>
      </c>
      <c r="N38" s="28">
        <f t="shared" si="4"/>
        <v>4200000</v>
      </c>
      <c r="O38" s="26" t="s">
        <v>2491</v>
      </c>
      <c r="P38" s="26" t="s">
        <v>2494</v>
      </c>
      <c r="Q38" s="26" t="s">
        <v>1961</v>
      </c>
      <c r="R38" s="26" t="s">
        <v>1962</v>
      </c>
      <c r="S38" s="26" t="s">
        <v>1963</v>
      </c>
      <c r="T38" s="26" t="s">
        <v>2463</v>
      </c>
      <c r="U38" s="26" t="s">
        <v>354</v>
      </c>
      <c r="V38" s="26" t="s">
        <v>2394</v>
      </c>
      <c r="W38" s="76" t="str">
        <f t="shared" si="5"/>
        <v>IB2400395867; QĐTT số: 8761/QĐ-BV; 27/12/2024; BV Trung ương Quân đội 108; 12 tháng</v>
      </c>
      <c r="X38" s="43"/>
      <c r="Y38" s="80" t="s">
        <v>2464</v>
      </c>
      <c r="Z38" s="80" t="s">
        <v>272</v>
      </c>
      <c r="AA38" s="80" t="s">
        <v>2394</v>
      </c>
      <c r="AB38" s="79">
        <v>2100000</v>
      </c>
      <c r="AC38" s="33">
        <f t="shared" si="0"/>
        <v>0</v>
      </c>
      <c r="AD38" s="34">
        <f t="shared" si="1"/>
        <v>0</v>
      </c>
      <c r="AG38" s="81" t="e">
        <f>VLOOKUP(D38,'[3]1.TongHopXuatNhapTon'!$E$11:$AK$2000,33,0)</f>
        <v>#N/A</v>
      </c>
      <c r="AH38" s="81" t="str">
        <f>VLOOKUP(B38,'[4]HHTM sau rà soát'!$C$6:$M$172,2,0)</f>
        <v>Chất kiểm chuẩn cho các xét nghiệm HBs Antigen, HCV antibody, TP antibody</v>
      </c>
      <c r="AI38" s="22" t="b">
        <f t="shared" si="6"/>
        <v>1</v>
      </c>
      <c r="AJ38" s="81" t="str">
        <f>VLOOKUP(B38,'[4]HHTM sau rà soát'!$C$6:$M$172,3,0)</f>
        <v>Bộ vật liệu kiểm chuẩn có chứa kháng nguyên HBs, kháng thể HCV, kháng thể TP gồm mức cao và mức thấp (tương ứng mức 1 và mức 2)
Hộp ≥ 3mL x 3 x 2 levels</v>
      </c>
      <c r="AK38" s="22" t="b">
        <f t="shared" si="7"/>
        <v>1</v>
      </c>
      <c r="AL38" s="81" t="str">
        <f>VLOOKUP(B38,'[4]HHTM sau rà soát'!$C$6:$M$172,5,0)</f>
        <v>Hộp</v>
      </c>
      <c r="AM38" s="22" t="b">
        <f t="shared" si="8"/>
        <v>1</v>
      </c>
      <c r="AN38" s="81">
        <f>VLOOKUP(B38,'[4]HHTM sau rà soát'!$C$6:$M$172,10,0)</f>
        <v>2</v>
      </c>
      <c r="AO38" s="22" t="b">
        <f t="shared" si="9"/>
        <v>1</v>
      </c>
      <c r="AP38" s="111">
        <f>VLOOKUP(B38,'[4]HHTM sau rà soát'!$C$6:$M$172,11,0)</f>
        <v>2100000</v>
      </c>
      <c r="AQ38" s="22" t="b">
        <f t="shared" si="2"/>
        <v>1</v>
      </c>
    </row>
    <row r="39" spans="2:43" ht="130.5" customHeight="1" x14ac:dyDescent="0.25">
      <c r="B39" s="22">
        <v>37</v>
      </c>
      <c r="C39" s="23">
        <v>34</v>
      </c>
      <c r="D39" s="32" t="s">
        <v>2495</v>
      </c>
      <c r="E39" s="32" t="s">
        <v>2496</v>
      </c>
      <c r="F39" s="42" t="s">
        <v>2497</v>
      </c>
      <c r="G39" s="52" t="s">
        <v>42</v>
      </c>
      <c r="H39" s="128">
        <v>0</v>
      </c>
      <c r="I39" s="110">
        <v>14</v>
      </c>
      <c r="J39" s="128">
        <v>0</v>
      </c>
      <c r="K39" s="144">
        <v>2</v>
      </c>
      <c r="L39" s="29">
        <f t="shared" si="3"/>
        <v>2</v>
      </c>
      <c r="M39" s="28">
        <v>4250000</v>
      </c>
      <c r="N39" s="28">
        <f t="shared" si="4"/>
        <v>8500000</v>
      </c>
      <c r="O39" s="26" t="s">
        <v>2495</v>
      </c>
      <c r="P39" s="26" t="s">
        <v>2498</v>
      </c>
      <c r="Q39" s="26" t="s">
        <v>1961</v>
      </c>
      <c r="R39" s="26" t="s">
        <v>1962</v>
      </c>
      <c r="S39" s="26" t="s">
        <v>1963</v>
      </c>
      <c r="T39" s="26" t="s">
        <v>2463</v>
      </c>
      <c r="U39" s="26" t="s">
        <v>354</v>
      </c>
      <c r="V39" s="26" t="s">
        <v>2394</v>
      </c>
      <c r="W39" s="76" t="str">
        <f t="shared" si="5"/>
        <v>IB2400395867; QĐTT số: 8761/QĐ-BV; 27/12/2024; BV Trung ương Quân đội 108; 12 tháng</v>
      </c>
      <c r="X39" s="43"/>
      <c r="Y39" s="80" t="s">
        <v>2464</v>
      </c>
      <c r="Z39" s="80" t="s">
        <v>272</v>
      </c>
      <c r="AA39" s="80" t="s">
        <v>2394</v>
      </c>
      <c r="AB39" s="79">
        <v>4246830</v>
      </c>
      <c r="AC39" s="33">
        <f t="shared" si="0"/>
        <v>7.4643910869990086E-4</v>
      </c>
      <c r="AD39" s="34">
        <f t="shared" si="1"/>
        <v>6340</v>
      </c>
      <c r="AG39" s="81" t="e">
        <f>VLOOKUP(D39,'[3]1.TongHopXuatNhapTon'!$E$11:$AK$2000,33,0)</f>
        <v>#N/A</v>
      </c>
      <c r="AH39" s="81" t="str">
        <f>VLOOKUP(B39,'[4]HHTM sau rà soát'!$C$6:$M$172,2,0)</f>
        <v>Chất kiểm chuẩn cho xét nghiệm HIV</v>
      </c>
      <c r="AI39" s="22" t="b">
        <f t="shared" si="6"/>
        <v>1</v>
      </c>
      <c r="AJ39" s="81" t="str">
        <f>VLOOKUP(B39,'[4]HHTM sau rà soát'!$C$6:$M$172,3,0)</f>
        <v>Bộ vật liệu kiểm chuẩn cho xét nghiệm HIV gồm 3 mức nồng độ.
Trong đó gồm có: 
- 1 mức âm tính với HIV
- 1 mức dương tính với kháng nguyên HIV
- 1 mức dương tính với kháng thể HIV
Vật liệu kiểm soát dương tính với kháng nguyên HIV không chứa thành phần có nguồn gốc từ con người. Vật liệu kiểm soát dương tính với kháng thể HIV có nguồn gốc từ con người.
Bảo quản ở 2-8 độ C
Ổn định ≥90 ngày sau khi mở nắp ở 2-8 độ C
Hộp ≥ 3ml x 3 x 2 level</v>
      </c>
      <c r="AK39" s="22" t="b">
        <f t="shared" si="7"/>
        <v>1</v>
      </c>
      <c r="AL39" s="81" t="str">
        <f>VLOOKUP(B39,'[4]HHTM sau rà soát'!$C$6:$M$172,5,0)</f>
        <v>Hộp</v>
      </c>
      <c r="AM39" s="22" t="b">
        <f t="shared" si="8"/>
        <v>1</v>
      </c>
      <c r="AN39" s="81">
        <f>VLOOKUP(B39,'[4]HHTM sau rà soát'!$C$6:$M$172,10,0)</f>
        <v>3</v>
      </c>
      <c r="AO39" s="22" t="b">
        <f t="shared" si="9"/>
        <v>0</v>
      </c>
      <c r="AP39" s="111">
        <f>VLOOKUP(B39,'[4]HHTM sau rà soát'!$C$6:$M$172,11,0)</f>
        <v>4250000</v>
      </c>
      <c r="AQ39" s="22" t="b">
        <f t="shared" si="2"/>
        <v>1</v>
      </c>
    </row>
    <row r="40" spans="2:43" ht="48.75" customHeight="1" x14ac:dyDescent="0.25">
      <c r="B40" s="22">
        <v>38</v>
      </c>
      <c r="C40" s="23">
        <v>35</v>
      </c>
      <c r="D40" s="32" t="s">
        <v>2499</v>
      </c>
      <c r="E40" s="32" t="s">
        <v>2500</v>
      </c>
      <c r="F40" s="42" t="s">
        <v>2501</v>
      </c>
      <c r="G40" s="52" t="s">
        <v>42</v>
      </c>
      <c r="H40" s="110">
        <v>30</v>
      </c>
      <c r="I40" s="110">
        <v>43</v>
      </c>
      <c r="J40" s="128">
        <v>0</v>
      </c>
      <c r="K40" s="144">
        <v>5</v>
      </c>
      <c r="L40" s="29">
        <f t="shared" si="3"/>
        <v>5</v>
      </c>
      <c r="M40" s="28">
        <v>3960000</v>
      </c>
      <c r="N40" s="28">
        <f t="shared" si="4"/>
        <v>19800000</v>
      </c>
      <c r="O40" s="26" t="s">
        <v>2499</v>
      </c>
      <c r="P40" s="26" t="s">
        <v>2502</v>
      </c>
      <c r="Q40" s="26" t="s">
        <v>1961</v>
      </c>
      <c r="R40" s="26" t="s">
        <v>1962</v>
      </c>
      <c r="S40" s="26" t="s">
        <v>1963</v>
      </c>
      <c r="T40" s="26" t="s">
        <v>2463</v>
      </c>
      <c r="U40" s="26" t="s">
        <v>354</v>
      </c>
      <c r="V40" s="26" t="s">
        <v>2394</v>
      </c>
      <c r="W40" s="76" t="str">
        <f t="shared" si="5"/>
        <v>IB2400395867; QĐTT số: 8761/QĐ-BV; 27/12/2024; BV Trung ương Quân đội 108; 12 tháng</v>
      </c>
      <c r="X40" s="43"/>
      <c r="Y40" s="80" t="s">
        <v>2464</v>
      </c>
      <c r="Z40" s="80" t="s">
        <v>272</v>
      </c>
      <c r="AA40" s="80" t="s">
        <v>2394</v>
      </c>
      <c r="AB40" s="79">
        <v>3960000</v>
      </c>
      <c r="AC40" s="33">
        <f t="shared" si="0"/>
        <v>0</v>
      </c>
      <c r="AD40" s="34">
        <f t="shared" si="1"/>
        <v>0</v>
      </c>
      <c r="AG40" s="81">
        <f>VLOOKUP(D40,'[3]1.TongHopXuatNhapTon'!$E$11:$AK$2000,33,0)</f>
        <v>30</v>
      </c>
      <c r="AH40" s="81" t="str">
        <f>VLOOKUP(B40,'[4]HHTM sau rà soát'!$C$6:$M$172,2,0)</f>
        <v>Bộ hóa chất nền cho xét nghiệm miễn dịch</v>
      </c>
      <c r="AI40" s="22" t="b">
        <f t="shared" si="6"/>
        <v>1</v>
      </c>
      <c r="AJ40" s="81" t="str">
        <f>VLOOKUP(B40,'[4]HHTM sau rà soát'!$C$6:$M$172,3,0)</f>
        <v>Bộ thuốc thử cơ chất cho phản ứng miễn dịch có chứa: Disodium 2-chloro-5-(4-methoxyspiro{1,2-dioxetane-3,2'-(5'-chloro)-tricyclo[3.3.1.13,7 ]decan}-4-yl)-1-phenylphosphate.
Hộp ≥ 1 x 40ml, 1 x 70ml</v>
      </c>
      <c r="AK40" s="22" t="b">
        <f t="shared" si="7"/>
        <v>1</v>
      </c>
      <c r="AL40" s="81" t="str">
        <f>VLOOKUP(B40,'[4]HHTM sau rà soát'!$C$6:$M$172,5,0)</f>
        <v>Hộp</v>
      </c>
      <c r="AM40" s="22" t="b">
        <f t="shared" si="8"/>
        <v>1</v>
      </c>
      <c r="AN40" s="81">
        <f>VLOOKUP(B40,'[4]HHTM sau rà soát'!$C$6:$M$172,10,0)</f>
        <v>9</v>
      </c>
      <c r="AO40" s="22" t="b">
        <f t="shared" si="9"/>
        <v>0</v>
      </c>
      <c r="AP40" s="111">
        <f>VLOOKUP(B40,'[4]HHTM sau rà soát'!$C$6:$M$172,11,0)</f>
        <v>3960000</v>
      </c>
      <c r="AQ40" s="22" t="b">
        <f t="shared" si="2"/>
        <v>1</v>
      </c>
    </row>
    <row r="41" spans="2:43" ht="39" customHeight="1" x14ac:dyDescent="0.25">
      <c r="B41" s="22">
        <v>39</v>
      </c>
      <c r="C41" s="23">
        <v>36</v>
      </c>
      <c r="D41" s="32" t="s">
        <v>2503</v>
      </c>
      <c r="E41" s="32" t="s">
        <v>2504</v>
      </c>
      <c r="F41" s="42" t="s">
        <v>2505</v>
      </c>
      <c r="G41" s="52" t="s">
        <v>42</v>
      </c>
      <c r="H41" s="128">
        <v>0</v>
      </c>
      <c r="I41" s="110">
        <v>17</v>
      </c>
      <c r="J41" s="128">
        <v>0</v>
      </c>
      <c r="K41" s="144">
        <v>2</v>
      </c>
      <c r="L41" s="29">
        <f t="shared" si="3"/>
        <v>2</v>
      </c>
      <c r="M41" s="28">
        <v>840000</v>
      </c>
      <c r="N41" s="28">
        <f t="shared" si="4"/>
        <v>1680000</v>
      </c>
      <c r="O41" s="26" t="s">
        <v>2503</v>
      </c>
      <c r="P41" s="26" t="s">
        <v>2506</v>
      </c>
      <c r="Q41" s="26" t="s">
        <v>1961</v>
      </c>
      <c r="R41" s="26" t="s">
        <v>1962</v>
      </c>
      <c r="S41" s="26" t="s">
        <v>1963</v>
      </c>
      <c r="T41" s="26" t="s">
        <v>2463</v>
      </c>
      <c r="U41" s="26" t="s">
        <v>354</v>
      </c>
      <c r="V41" s="26" t="s">
        <v>2394</v>
      </c>
      <c r="W41" s="76" t="str">
        <f t="shared" si="5"/>
        <v>IB2400395867; QĐTT số: 8761/QĐ-BV; 27/12/2024; BV Trung ương Quân đội 108; 12 tháng</v>
      </c>
      <c r="X41" s="43"/>
      <c r="Y41" s="80" t="s">
        <v>2464</v>
      </c>
      <c r="Z41" s="80" t="s">
        <v>272</v>
      </c>
      <c r="AA41" s="80" t="s">
        <v>2394</v>
      </c>
      <c r="AB41" s="79"/>
      <c r="AC41" s="33" t="e">
        <f t="shared" si="0"/>
        <v>#DIV/0!</v>
      </c>
      <c r="AD41" s="34">
        <f t="shared" si="1"/>
        <v>1680000</v>
      </c>
      <c r="AE41" s="81" t="e">
        <v>#N/A</v>
      </c>
      <c r="AF41" s="81" t="e">
        <v>#N/A</v>
      </c>
      <c r="AG41" s="81" t="e">
        <f>VLOOKUP(D41,'[3]1.TongHopXuatNhapTon'!$E$11:$AK$2000,33,0)</f>
        <v>#N/A</v>
      </c>
      <c r="AH41" s="81" t="str">
        <f>VLOOKUP(B41,'[4]HHTM sau rà soát'!$C$6:$M$172,2,0)</f>
        <v>Dung dịch rửa phân tách trong phản ứng miễn dịch</v>
      </c>
      <c r="AI41" s="22" t="b">
        <f t="shared" si="6"/>
        <v>1</v>
      </c>
      <c r="AJ41" s="81" t="str">
        <f>VLOOKUP(B41,'[4]HHTM sau rà soát'!$C$6:$M$172,3,0)</f>
        <v>Dung dịch phân tách dùng cho máy phân tích miễn dịch, thành phần: Surfactant (Tween20) ≥ 0.1%.
Hộp ≥ 10L</v>
      </c>
      <c r="AK41" s="22" t="b">
        <f t="shared" si="7"/>
        <v>1</v>
      </c>
      <c r="AL41" s="81" t="str">
        <f>VLOOKUP(B41,'[4]HHTM sau rà soát'!$C$6:$M$172,5,0)</f>
        <v>Hộp</v>
      </c>
      <c r="AM41" s="22" t="b">
        <f t="shared" si="8"/>
        <v>1</v>
      </c>
      <c r="AN41" s="81">
        <f>VLOOKUP(B41,'[4]HHTM sau rà soát'!$C$6:$M$172,10,0)</f>
        <v>4</v>
      </c>
      <c r="AO41" s="22" t="b">
        <f t="shared" si="9"/>
        <v>0</v>
      </c>
      <c r="AP41" s="111">
        <f>VLOOKUP(B41,'[4]HHTM sau rà soát'!$C$6:$M$172,11,0)</f>
        <v>840000</v>
      </c>
      <c r="AQ41" s="22" t="b">
        <f t="shared" si="2"/>
        <v>1</v>
      </c>
    </row>
    <row r="42" spans="2:43" ht="45" x14ac:dyDescent="0.25">
      <c r="B42" s="22">
        <v>40</v>
      </c>
      <c r="C42" s="23">
        <v>37</v>
      </c>
      <c r="D42" s="32" t="s">
        <v>2507</v>
      </c>
      <c r="E42" s="32" t="s">
        <v>2508</v>
      </c>
      <c r="F42" s="42" t="s">
        <v>2509</v>
      </c>
      <c r="G42" s="52" t="s">
        <v>42</v>
      </c>
      <c r="H42" s="110">
        <v>3</v>
      </c>
      <c r="I42" s="110"/>
      <c r="J42" s="110">
        <v>4</v>
      </c>
      <c r="K42" s="144">
        <v>17</v>
      </c>
      <c r="L42" s="29">
        <f t="shared" si="3"/>
        <v>17</v>
      </c>
      <c r="M42" s="110">
        <v>466667</v>
      </c>
      <c r="N42" s="28">
        <f t="shared" si="4"/>
        <v>7933339</v>
      </c>
      <c r="O42" s="26" t="s">
        <v>2510</v>
      </c>
      <c r="P42" s="26" t="s">
        <v>2511</v>
      </c>
      <c r="Q42" s="26" t="s">
        <v>1821</v>
      </c>
      <c r="R42" s="26" t="s">
        <v>1822</v>
      </c>
      <c r="S42" s="26" t="s">
        <v>1800</v>
      </c>
      <c r="T42" s="26" t="s">
        <v>1823</v>
      </c>
      <c r="U42" s="26" t="s">
        <v>354</v>
      </c>
      <c r="V42" s="26" t="s">
        <v>2512</v>
      </c>
      <c r="W42" s="76" t="str">
        <f t="shared" si="5"/>
        <v>IB2500026073; QĐTT số: KQ2500026073_2504021411; 02/4/2025; Bệnh viện Bệnh nhiệt đới TW; 12 tháng</v>
      </c>
      <c r="X42" s="43"/>
      <c r="Y42" s="80" t="s">
        <v>2464</v>
      </c>
      <c r="Z42" s="80" t="s">
        <v>272</v>
      </c>
      <c r="AA42" s="80" t="s">
        <v>2512</v>
      </c>
      <c r="AB42" s="79"/>
      <c r="AC42" s="33" t="e">
        <f t="shared" si="0"/>
        <v>#DIV/0!</v>
      </c>
      <c r="AD42" s="34">
        <f t="shared" si="1"/>
        <v>7933339</v>
      </c>
      <c r="AE42" s="81" t="e">
        <v>#N/A</v>
      </c>
      <c r="AF42" s="81" t="e">
        <v>#N/A</v>
      </c>
      <c r="AG42" s="81" t="e">
        <f>VLOOKUP(D42,'[3]1.TongHopXuatNhapTon'!$E$11:$AK$2000,33,0)</f>
        <v>#N/A</v>
      </c>
      <c r="AH42" s="81" t="str">
        <f>VLOOKUP(B42,'[4]HHTM sau rà soát'!$C$6:$M$172,2,0)</f>
        <v>Dung dịch rửa đường ống</v>
      </c>
      <c r="AI42" s="22" t="b">
        <f t="shared" si="6"/>
        <v>1</v>
      </c>
      <c r="AJ42" s="81" t="str">
        <f>VLOOKUP(B42,'[4]HHTM sau rà soát'!$C$6:$M$172,3,0)</f>
        <v>Dung dịch rửa đường ống dùng cho máy phân tích miễn dịch, thành phần: đệm TRIS ≥ 0.2%.
Hộp ≥ 10L</v>
      </c>
      <c r="AK42" s="22" t="b">
        <f t="shared" si="7"/>
        <v>1</v>
      </c>
      <c r="AL42" s="81" t="str">
        <f>VLOOKUP(B42,'[4]HHTM sau rà soát'!$C$6:$M$172,5,0)</f>
        <v>Hộp</v>
      </c>
      <c r="AM42" s="22" t="b">
        <f t="shared" si="8"/>
        <v>1</v>
      </c>
      <c r="AN42" s="81">
        <f>VLOOKUP(B42,'[4]HHTM sau rà soát'!$C$6:$M$172,10,0)</f>
        <v>33</v>
      </c>
      <c r="AO42" s="22" t="b">
        <f t="shared" si="9"/>
        <v>0</v>
      </c>
      <c r="AP42" s="111">
        <f>VLOOKUP(B42,'[4]HHTM sau rà soát'!$C$6:$M$172,11,0)</f>
        <v>466667</v>
      </c>
      <c r="AQ42" s="22" t="b">
        <f t="shared" si="2"/>
        <v>1</v>
      </c>
    </row>
    <row r="43" spans="2:43" ht="45" x14ac:dyDescent="0.25">
      <c r="B43" s="22">
        <v>41</v>
      </c>
      <c r="C43" s="23">
        <v>38</v>
      </c>
      <c r="D43" s="32" t="s">
        <v>2513</v>
      </c>
      <c r="E43" s="32" t="s">
        <v>2514</v>
      </c>
      <c r="F43" s="42" t="s">
        <v>2515</v>
      </c>
      <c r="G43" s="52" t="s">
        <v>42</v>
      </c>
      <c r="H43" s="128">
        <v>0</v>
      </c>
      <c r="I43" s="110"/>
      <c r="J43" s="128">
        <v>0</v>
      </c>
      <c r="K43" s="144">
        <v>4</v>
      </c>
      <c r="L43" s="29">
        <f t="shared" si="3"/>
        <v>4</v>
      </c>
      <c r="M43" s="110">
        <v>641970</v>
      </c>
      <c r="N43" s="28">
        <f t="shared" si="4"/>
        <v>2567880</v>
      </c>
      <c r="O43" s="26" t="s">
        <v>2516</v>
      </c>
      <c r="P43" s="26" t="s">
        <v>2517</v>
      </c>
      <c r="Q43" s="26" t="s">
        <v>2518</v>
      </c>
      <c r="R43" s="26" t="s">
        <v>2519</v>
      </c>
      <c r="S43" s="26" t="s">
        <v>1696</v>
      </c>
      <c r="T43" s="26" t="s">
        <v>2520</v>
      </c>
      <c r="U43" s="26" t="s">
        <v>354</v>
      </c>
      <c r="V43" s="26" t="s">
        <v>2521</v>
      </c>
      <c r="W43" s="76" t="str">
        <f t="shared" si="5"/>
        <v>IB2400555124; QĐTT số: KQ2400555124_2503201409; 20/3/2025; Bệnh viện Quân y 87; 12 tháng</v>
      </c>
      <c r="X43" s="43"/>
      <c r="Y43" s="80" t="s">
        <v>2464</v>
      </c>
      <c r="Z43" s="80" t="s">
        <v>272</v>
      </c>
      <c r="AA43" s="80" t="s">
        <v>2521</v>
      </c>
      <c r="AB43" s="79"/>
      <c r="AC43" s="33" t="e">
        <f t="shared" si="0"/>
        <v>#DIV/0!</v>
      </c>
      <c r="AD43" s="34">
        <f t="shared" si="1"/>
        <v>2567880</v>
      </c>
      <c r="AE43" s="81" t="e">
        <v>#N/A</v>
      </c>
      <c r="AF43" s="81" t="e">
        <v>#N/A</v>
      </c>
      <c r="AG43" s="81" t="e">
        <f>VLOOKUP(D43,'[3]1.TongHopXuatNhapTon'!$E$11:$AK$2000,33,0)</f>
        <v>#N/A</v>
      </c>
      <c r="AH43" s="81" t="str">
        <f>VLOOKUP(B43,'[4]HHTM sau rà soát'!$C$6:$M$172,2,0)</f>
        <v>Dung dịch rửa kim hút</v>
      </c>
      <c r="AI43" s="22" t="b">
        <f t="shared" si="6"/>
        <v>1</v>
      </c>
      <c r="AJ43" s="81" t="str">
        <f>VLOOKUP(B43,'[4]HHTM sau rà soát'!$C$6:$M$172,3,0)</f>
        <v>Dung dịch rửa kim hút hóa chất cho máy phân tích miễn dịch, thành phần: Sodium hypochlorite ≥ 3.5%.
Hộp ≥ 250mL x 2</v>
      </c>
      <c r="AK43" s="22" t="b">
        <f t="shared" si="7"/>
        <v>1</v>
      </c>
      <c r="AL43" s="81" t="str">
        <f>VLOOKUP(B43,'[4]HHTM sau rà soát'!$C$6:$M$172,5,0)</f>
        <v>Hộp</v>
      </c>
      <c r="AM43" s="22" t="b">
        <f t="shared" si="8"/>
        <v>1</v>
      </c>
      <c r="AN43" s="81">
        <f>VLOOKUP(B43,'[4]HHTM sau rà soát'!$C$6:$M$172,10,0)</f>
        <v>7</v>
      </c>
      <c r="AO43" s="22" t="b">
        <f t="shared" si="9"/>
        <v>0</v>
      </c>
      <c r="AP43" s="111">
        <f>VLOOKUP(B43,'[4]HHTM sau rà soát'!$C$6:$M$172,11,0)</f>
        <v>641970</v>
      </c>
      <c r="AQ43" s="22" t="b">
        <f t="shared" si="2"/>
        <v>1</v>
      </c>
    </row>
    <row r="44" spans="2:43" ht="33.75" x14ac:dyDescent="0.25">
      <c r="B44" s="22">
        <v>42</v>
      </c>
      <c r="C44" s="23">
        <v>39</v>
      </c>
      <c r="D44" s="32" t="s">
        <v>2522</v>
      </c>
      <c r="E44" s="32" t="s">
        <v>2523</v>
      </c>
      <c r="F44" s="42" t="s">
        <v>2524</v>
      </c>
      <c r="G44" s="52" t="s">
        <v>42</v>
      </c>
      <c r="H44" s="128">
        <v>0</v>
      </c>
      <c r="I44" s="110"/>
      <c r="J44" s="128">
        <v>0</v>
      </c>
      <c r="K44" s="144">
        <v>1</v>
      </c>
      <c r="L44" s="29">
        <f t="shared" si="3"/>
        <v>1</v>
      </c>
      <c r="M44" s="127">
        <v>14650000</v>
      </c>
      <c r="N44" s="28">
        <f t="shared" si="4"/>
        <v>14650000</v>
      </c>
      <c r="O44" s="26" t="s">
        <v>2525</v>
      </c>
      <c r="P44" s="26" t="s">
        <v>2526</v>
      </c>
      <c r="Q44" s="26" t="s">
        <v>1821</v>
      </c>
      <c r="R44" s="26" t="s">
        <v>1822</v>
      </c>
      <c r="S44" s="26" t="s">
        <v>1800</v>
      </c>
      <c r="T44" s="26" t="s">
        <v>1823</v>
      </c>
      <c r="U44" s="26" t="s">
        <v>354</v>
      </c>
      <c r="V44" s="26" t="s">
        <v>2394</v>
      </c>
      <c r="W44" s="76" t="str">
        <f t="shared" si="5"/>
        <v>IB2500026073; QĐTT số: KQ2500026073_2504021411; 02/4/2025; Bệnh viện Bệnh nhiệt đới TW; 12 tháng</v>
      </c>
      <c r="X44" s="43"/>
      <c r="Y44" s="80" t="s">
        <v>2464</v>
      </c>
      <c r="Z44" s="80" t="s">
        <v>272</v>
      </c>
      <c r="AA44" s="80" t="s">
        <v>2394</v>
      </c>
      <c r="AB44" s="79">
        <v>14000000</v>
      </c>
      <c r="AC44" s="33">
        <f t="shared" si="0"/>
        <v>4.642857142857143E-2</v>
      </c>
      <c r="AD44" s="34">
        <f t="shared" si="1"/>
        <v>650000</v>
      </c>
      <c r="AE44" s="81" t="e">
        <v>#N/A</v>
      </c>
      <c r="AF44" s="81" t="e">
        <v>#N/A</v>
      </c>
      <c r="AG44" s="81" t="e">
        <f>VLOOKUP(D44,'[3]1.TongHopXuatNhapTon'!$E$11:$AK$2000,33,0)</f>
        <v>#N/A</v>
      </c>
      <c r="AH44" s="81" t="str">
        <f>VLOOKUP(B44,'[4]HHTM sau rà soát'!$C$6:$M$172,2,0)</f>
        <v xml:space="preserve">Đầu côn </v>
      </c>
      <c r="AI44" s="22" t="b">
        <f t="shared" si="6"/>
        <v>1</v>
      </c>
      <c r="AJ44" s="81" t="str">
        <f>VLOOKUP(B44,'[4]HHTM sau rà soát'!$C$6:$M$172,3,0)</f>
        <v>Đầu côn dùng một lần dùng cho máy miễn dịch hóa phát quang gắn enzym.
Hộp ≥ 500 cái x 10</v>
      </c>
      <c r="AK44" s="22" t="b">
        <f t="shared" si="7"/>
        <v>1</v>
      </c>
      <c r="AL44" s="81" t="str">
        <f>VLOOKUP(B44,'[4]HHTM sau rà soát'!$C$6:$M$172,5,0)</f>
        <v>Hộp</v>
      </c>
      <c r="AM44" s="22" t="b">
        <f t="shared" si="8"/>
        <v>1</v>
      </c>
      <c r="AN44" s="81">
        <f>VLOOKUP(B44,'[4]HHTM sau rà soát'!$C$6:$M$172,10,0)</f>
        <v>1</v>
      </c>
      <c r="AO44" s="22" t="b">
        <f t="shared" si="9"/>
        <v>1</v>
      </c>
      <c r="AP44" s="111">
        <f>VLOOKUP(B44,'[4]HHTM sau rà soát'!$C$6:$M$172,11,0)</f>
        <v>14650000</v>
      </c>
      <c r="AQ44" s="22" t="b">
        <f t="shared" si="2"/>
        <v>1</v>
      </c>
    </row>
    <row r="45" spans="2:43" ht="45" x14ac:dyDescent="0.25">
      <c r="B45" s="22">
        <v>43</v>
      </c>
      <c r="C45" s="23">
        <v>40</v>
      </c>
      <c r="D45" s="32" t="s">
        <v>1237</v>
      </c>
      <c r="E45" s="32" t="s">
        <v>2527</v>
      </c>
      <c r="F45" s="42" t="s">
        <v>2524</v>
      </c>
      <c r="G45" s="52" t="s">
        <v>42</v>
      </c>
      <c r="H45" s="110">
        <v>1</v>
      </c>
      <c r="I45" s="110"/>
      <c r="J45" s="128">
        <v>0</v>
      </c>
      <c r="K45" s="144">
        <v>1</v>
      </c>
      <c r="L45" s="29">
        <f t="shared" si="3"/>
        <v>1</v>
      </c>
      <c r="M45" s="28">
        <v>5865000</v>
      </c>
      <c r="N45" s="28">
        <f t="shared" si="4"/>
        <v>5865000</v>
      </c>
      <c r="O45" s="26" t="s">
        <v>2528</v>
      </c>
      <c r="P45" s="26" t="s">
        <v>2529</v>
      </c>
      <c r="Q45" s="26" t="s">
        <v>2530</v>
      </c>
      <c r="R45" s="26" t="s">
        <v>2531</v>
      </c>
      <c r="S45" s="26" t="s">
        <v>2532</v>
      </c>
      <c r="T45" s="26" t="s">
        <v>2533</v>
      </c>
      <c r="U45" s="26" t="s">
        <v>354</v>
      </c>
      <c r="V45" s="26" t="s">
        <v>2534</v>
      </c>
      <c r="W45" s="76" t="str">
        <f t="shared" si="5"/>
        <v>IB2500048472; QĐTT số: KQ2500048472_2504111351; 14/4/2025; Bệnh viện Chấn thương chỉnh hình ; 12 tháng</v>
      </c>
      <c r="X45" s="43"/>
      <c r="Y45" s="80" t="s">
        <v>2464</v>
      </c>
      <c r="Z45" s="80" t="s">
        <v>272</v>
      </c>
      <c r="AA45" s="80" t="s">
        <v>2535</v>
      </c>
      <c r="AB45" s="79"/>
      <c r="AC45" s="33" t="e">
        <f t="shared" si="0"/>
        <v>#DIV/0!</v>
      </c>
      <c r="AD45" s="34">
        <f t="shared" si="1"/>
        <v>5865000</v>
      </c>
      <c r="AE45" s="81" t="e">
        <v>#N/A</v>
      </c>
      <c r="AF45" s="81" t="e">
        <v>#N/A</v>
      </c>
      <c r="AG45" s="81" t="e">
        <f>VLOOKUP(D45,'[3]1.TongHopXuatNhapTon'!$E$11:$AK$2000,33,0)</f>
        <v>#N/A</v>
      </c>
      <c r="AH45" s="81" t="str">
        <f>VLOOKUP(B45,'[4]HHTM sau rà soát'!$C$6:$M$172,2,0)</f>
        <v>Cóng phản ứng</v>
      </c>
      <c r="AI45" s="22" t="b">
        <f t="shared" si="6"/>
        <v>1</v>
      </c>
      <c r="AJ45" s="81" t="str">
        <f>VLOOKUP(B45,'[4]HHTM sau rà soát'!$C$6:$M$172,3,0)</f>
        <v>Dùng cho máy miễn dịch hóa phát quang gắn enzym.
Hộp ≥ 500 cái x 10</v>
      </c>
      <c r="AK45" s="22" t="b">
        <f t="shared" si="7"/>
        <v>1</v>
      </c>
      <c r="AL45" s="81" t="str">
        <f>VLOOKUP(B45,'[4]HHTM sau rà soát'!$C$6:$M$172,5,0)</f>
        <v>Hộp</v>
      </c>
      <c r="AM45" s="22" t="b">
        <f t="shared" si="8"/>
        <v>1</v>
      </c>
      <c r="AN45" s="81">
        <f>VLOOKUP(B45,'[4]HHTM sau rà soát'!$C$6:$M$172,10,0)</f>
        <v>1</v>
      </c>
      <c r="AO45" s="22" t="b">
        <f t="shared" si="9"/>
        <v>1</v>
      </c>
      <c r="AP45" s="111">
        <f>VLOOKUP(B45,'[4]HHTM sau rà soát'!$C$6:$M$172,11,0)</f>
        <v>5865000</v>
      </c>
      <c r="AQ45" s="22" t="b">
        <f t="shared" si="2"/>
        <v>1</v>
      </c>
    </row>
    <row r="46" spans="2:43" ht="45" x14ac:dyDescent="0.25">
      <c r="B46" s="22">
        <v>44</v>
      </c>
      <c r="C46" s="23">
        <v>41</v>
      </c>
      <c r="D46" s="32" t="s">
        <v>2536</v>
      </c>
      <c r="E46" s="32" t="s">
        <v>2537</v>
      </c>
      <c r="F46" s="42" t="s">
        <v>2538</v>
      </c>
      <c r="G46" s="52" t="s">
        <v>490</v>
      </c>
      <c r="H46" s="110">
        <v>41</v>
      </c>
      <c r="I46" s="110">
        <v>130</v>
      </c>
      <c r="J46" s="110">
        <v>48</v>
      </c>
      <c r="K46" s="144">
        <v>18</v>
      </c>
      <c r="L46" s="29">
        <f t="shared" si="3"/>
        <v>18</v>
      </c>
      <c r="M46" s="28">
        <v>892500</v>
      </c>
      <c r="N46" s="28">
        <f t="shared" si="4"/>
        <v>16065000</v>
      </c>
      <c r="O46" s="26" t="s">
        <v>2536</v>
      </c>
      <c r="P46" s="26" t="s">
        <v>2539</v>
      </c>
      <c r="Q46" s="26" t="s">
        <v>2328</v>
      </c>
      <c r="R46" s="26" t="s">
        <v>2329</v>
      </c>
      <c r="S46" s="26" t="s">
        <v>2330</v>
      </c>
      <c r="T46" s="26" t="s">
        <v>46</v>
      </c>
      <c r="U46" s="26" t="s">
        <v>47</v>
      </c>
      <c r="V46" s="26" t="s">
        <v>2540</v>
      </c>
      <c r="W46" s="76" t="str">
        <f t="shared" si="5"/>
        <v>IB2400466073; QĐTT số: 779/QĐ-BVQY103; 03/03/2025; Bệnh viện Quân y 103; 365 ngày</v>
      </c>
      <c r="X46" s="43"/>
      <c r="Y46" s="80" t="s">
        <v>1468</v>
      </c>
      <c r="Z46" s="80"/>
      <c r="AA46" s="80" t="s">
        <v>2540</v>
      </c>
      <c r="AB46" s="79">
        <v>892500</v>
      </c>
      <c r="AC46" s="33">
        <f t="shared" si="0"/>
        <v>0</v>
      </c>
      <c r="AD46" s="34">
        <f t="shared" si="1"/>
        <v>0</v>
      </c>
      <c r="AG46" s="81">
        <f>VLOOKUP(D46,'[3]1.TongHopXuatNhapTon'!$E$11:$AK$2000,33,0)</f>
        <v>41</v>
      </c>
      <c r="AH46" s="81" t="str">
        <f>VLOOKUP(B46,'[4]HHTM sau rà soát'!$C$6:$M$172,2,0)</f>
        <v>Dung dịch lực ion yếu pha loãng hồng cầu</v>
      </c>
      <c r="AI46" s="22" t="b">
        <f t="shared" si="6"/>
        <v>1</v>
      </c>
      <c r="AJ46" s="81" t="str">
        <f>VLOOKUP(B46,'[4]HHTM sau rà soát'!$C$6:$M$172,3,0)</f>
        <v>Dung dịch đệm lực ion thấp, với nồng độ Natri clorid thích hợp, hữu ích trong các xét nghiệm huyết thanh học.
- Bảo quản: 2 - 8 độ C; không để đông lạnh.
- Tiêu chuẩn chất lượng: ISO 13485, chai ≥250 ml</v>
      </c>
      <c r="AK46" s="22" t="b">
        <f t="shared" si="7"/>
        <v>1</v>
      </c>
      <c r="AL46" s="81" t="str">
        <f>VLOOKUP(B46,'[4]HHTM sau rà soát'!$C$6:$M$172,5,0)</f>
        <v>Chai</v>
      </c>
      <c r="AM46" s="22" t="b">
        <f t="shared" si="8"/>
        <v>1</v>
      </c>
      <c r="AN46" s="81">
        <f>VLOOKUP(B46,'[4]HHTM sau rà soát'!$C$6:$M$172,10,0)</f>
        <v>35</v>
      </c>
      <c r="AO46" s="22" t="b">
        <f t="shared" si="9"/>
        <v>0</v>
      </c>
      <c r="AP46" s="111">
        <f>VLOOKUP(B46,'[4]HHTM sau rà soát'!$C$6:$M$172,11,0)</f>
        <v>892500</v>
      </c>
      <c r="AQ46" s="22" t="b">
        <f t="shared" si="2"/>
        <v>1</v>
      </c>
    </row>
    <row r="47" spans="2:43" ht="39.75" customHeight="1" x14ac:dyDescent="0.25">
      <c r="B47" s="22">
        <v>45</v>
      </c>
      <c r="C47" s="23">
        <v>42</v>
      </c>
      <c r="D47" s="32" t="s">
        <v>2541</v>
      </c>
      <c r="E47" s="32" t="s">
        <v>2542</v>
      </c>
      <c r="F47" s="42" t="s">
        <v>2543</v>
      </c>
      <c r="G47" s="52" t="s">
        <v>490</v>
      </c>
      <c r="H47" s="110">
        <v>9</v>
      </c>
      <c r="I47" s="110">
        <v>15</v>
      </c>
      <c r="J47" s="110">
        <v>4</v>
      </c>
      <c r="K47" s="144">
        <v>3</v>
      </c>
      <c r="L47" s="29">
        <f t="shared" si="3"/>
        <v>3</v>
      </c>
      <c r="M47" s="28">
        <v>902000</v>
      </c>
      <c r="N47" s="28">
        <f t="shared" si="4"/>
        <v>2706000</v>
      </c>
      <c r="O47" s="26" t="s">
        <v>2541</v>
      </c>
      <c r="P47" s="26" t="s">
        <v>2544</v>
      </c>
      <c r="Q47" s="26" t="s">
        <v>2328</v>
      </c>
      <c r="R47" s="26" t="s">
        <v>2329</v>
      </c>
      <c r="S47" s="26" t="s">
        <v>2330</v>
      </c>
      <c r="T47" s="26" t="s">
        <v>46</v>
      </c>
      <c r="U47" s="26" t="s">
        <v>47</v>
      </c>
      <c r="V47" s="26" t="s">
        <v>2540</v>
      </c>
      <c r="W47" s="76" t="str">
        <f t="shared" si="5"/>
        <v>IB2400466073; QĐTT số: 779/QĐ-BVQY103; 03/03/2025; Bệnh viện Quân y 103; 365 ngày</v>
      </c>
      <c r="X47" s="43"/>
      <c r="Y47" s="80" t="s">
        <v>1468</v>
      </c>
      <c r="Z47" s="80"/>
      <c r="AA47" s="80" t="s">
        <v>2540</v>
      </c>
      <c r="AB47" s="79">
        <v>902000</v>
      </c>
      <c r="AC47" s="33">
        <f t="shared" si="0"/>
        <v>0</v>
      </c>
      <c r="AD47" s="34">
        <f t="shared" si="1"/>
        <v>0</v>
      </c>
      <c r="AG47" s="81">
        <f>VLOOKUP(D47,'[3]1.TongHopXuatNhapTon'!$E$11:$AK$2000,33,0)</f>
        <v>9</v>
      </c>
      <c r="AH47" s="81" t="str">
        <f>VLOOKUP(B47,'[4]HHTM sau rà soát'!$C$6:$M$172,2,0)</f>
        <v>Dung dịch rửa kim NaOH</v>
      </c>
      <c r="AI47" s="22" t="b">
        <f t="shared" si="6"/>
        <v>1</v>
      </c>
      <c r="AJ47" s="81" t="str">
        <f>VLOOKUP(B47,'[4]HHTM sau rà soát'!$C$6:$M$172,3,0)</f>
        <v>Dung dịch dùng khử trùng kim hút. Thành phần:  Sodium hydroxide (0~1%); Nước (≥ 99%).
Chai ≥ 1 lít</v>
      </c>
      <c r="AK47" s="22" t="b">
        <f t="shared" si="7"/>
        <v>1</v>
      </c>
      <c r="AL47" s="81" t="str">
        <f>VLOOKUP(B47,'[4]HHTM sau rà soát'!$C$6:$M$172,5,0)</f>
        <v>Chai</v>
      </c>
      <c r="AM47" s="22" t="b">
        <f t="shared" si="8"/>
        <v>1</v>
      </c>
      <c r="AN47" s="81">
        <f>VLOOKUP(B47,'[4]HHTM sau rà soát'!$C$6:$M$172,10,0)</f>
        <v>6</v>
      </c>
      <c r="AO47" s="22" t="b">
        <f t="shared" si="9"/>
        <v>0</v>
      </c>
      <c r="AP47" s="111">
        <f>VLOOKUP(B47,'[4]HHTM sau rà soát'!$C$6:$M$172,11,0)</f>
        <v>902000</v>
      </c>
      <c r="AQ47" s="22" t="b">
        <f t="shared" si="2"/>
        <v>1</v>
      </c>
    </row>
    <row r="48" spans="2:43" ht="78.75" x14ac:dyDescent="0.25">
      <c r="B48" s="22">
        <v>46</v>
      </c>
      <c r="C48" s="23">
        <v>43</v>
      </c>
      <c r="D48" s="32" t="s">
        <v>2545</v>
      </c>
      <c r="E48" s="32" t="s">
        <v>2546</v>
      </c>
      <c r="F48" s="42" t="s">
        <v>2547</v>
      </c>
      <c r="G48" s="52" t="s">
        <v>1508</v>
      </c>
      <c r="H48" s="110">
        <v>18432</v>
      </c>
      <c r="I48" s="110">
        <v>35000</v>
      </c>
      <c r="J48" s="110">
        <v>16000</v>
      </c>
      <c r="K48" s="144">
        <v>6480</v>
      </c>
      <c r="L48" s="29">
        <f t="shared" si="3"/>
        <v>6480</v>
      </c>
      <c r="M48" s="28">
        <v>47145</v>
      </c>
      <c r="N48" s="28">
        <f t="shared" si="4"/>
        <v>305499600</v>
      </c>
      <c r="O48" s="26" t="s">
        <v>2545</v>
      </c>
      <c r="P48" s="26" t="s">
        <v>2548</v>
      </c>
      <c r="Q48" s="26" t="s">
        <v>2328</v>
      </c>
      <c r="R48" s="26" t="s">
        <v>2329</v>
      </c>
      <c r="S48" s="26" t="s">
        <v>2330</v>
      </c>
      <c r="T48" s="26" t="s">
        <v>46</v>
      </c>
      <c r="U48" s="26" t="s">
        <v>47</v>
      </c>
      <c r="V48" s="26" t="s">
        <v>2540</v>
      </c>
      <c r="W48" s="76" t="str">
        <f t="shared" si="5"/>
        <v>IB2400466073; QĐTT số: 779/QĐ-BVQY103; 03/03/2025; Bệnh viện Quân y 103; 365 ngày</v>
      </c>
      <c r="X48" s="43"/>
      <c r="Y48" s="80" t="s">
        <v>2549</v>
      </c>
      <c r="Z48" s="80" t="s">
        <v>272</v>
      </c>
      <c r="AA48" s="80" t="s">
        <v>2540</v>
      </c>
      <c r="AB48" s="79">
        <v>47145</v>
      </c>
      <c r="AC48" s="33">
        <f t="shared" si="0"/>
        <v>0</v>
      </c>
      <c r="AD48" s="34">
        <f t="shared" si="1"/>
        <v>0</v>
      </c>
      <c r="AG48" s="81">
        <f>VLOOKUP(D48,'[3]1.TongHopXuatNhapTon'!$E$11:$AK$2000,33,0)</f>
        <v>18432</v>
      </c>
      <c r="AH48" s="81" t="str">
        <f>VLOOKUP(B48,'[4]HHTM sau rà soát'!$C$6:$M$172,2,0)</f>
        <v>Gel card 6 giếng làm định nhóm máu bằng 2 phương pháp huyết thanh và hồng cầu mẫu</v>
      </c>
      <c r="AI48" s="22" t="b">
        <f t="shared" si="6"/>
        <v>1</v>
      </c>
      <c r="AJ48" s="81" t="str">
        <f>VLOOKUP(B48,'[4]HHTM sau rà soát'!$C$6:$M$172,3,0)</f>
        <v>Gel card 6 giếng gồm: Từ cột 1 - 3: Anti A (dòng 11H5) – Anti B (dòng 6F9) – Anti  D (IgM) (VI-) (dòng P3x61+ TH-28) dùng để định nhóm máu xuôi (phương pháp huyết thanh mẫu); Từ cột 4 - 6: chứa gel trung tính, cột 4 (Ctrl) để làm chứng âm, cột 5 (A1) và cột 6 (B) để định nhóm máu ngược (phương pháp hồng cầu mẫu)
- Bảo quản  4 - 25 độ C.
- Tiêu chuẩn chất lượng: ISO 13485
Hộp ≥ 24 card</v>
      </c>
      <c r="AK48" s="22" t="b">
        <f t="shared" si="7"/>
        <v>1</v>
      </c>
      <c r="AL48" s="81" t="str">
        <f>VLOOKUP(B48,'[4]HHTM sau rà soát'!$C$6:$M$172,5,0)</f>
        <v>Card</v>
      </c>
      <c r="AM48" s="22" t="b">
        <f t="shared" si="8"/>
        <v>1</v>
      </c>
      <c r="AN48" s="81">
        <f>VLOOKUP(B48,'[4]HHTM sau rà soát'!$C$6:$M$172,10,0)</f>
        <v>12960</v>
      </c>
      <c r="AO48" s="22" t="b">
        <f t="shared" si="9"/>
        <v>0</v>
      </c>
      <c r="AP48" s="111">
        <f>VLOOKUP(B48,'[4]HHTM sau rà soát'!$C$6:$M$172,11,0)</f>
        <v>47145</v>
      </c>
      <c r="AQ48" s="22" t="b">
        <f t="shared" si="2"/>
        <v>1</v>
      </c>
    </row>
    <row r="49" spans="2:43" ht="39" customHeight="1" x14ac:dyDescent="0.25">
      <c r="B49" s="22">
        <v>47</v>
      </c>
      <c r="C49" s="23">
        <v>44</v>
      </c>
      <c r="D49" s="32" t="s">
        <v>2550</v>
      </c>
      <c r="E49" s="32" t="s">
        <v>2551</v>
      </c>
      <c r="F49" s="42" t="s">
        <v>2552</v>
      </c>
      <c r="G49" s="52" t="s">
        <v>1560</v>
      </c>
      <c r="H49" s="128">
        <v>0</v>
      </c>
      <c r="I49" s="110">
        <v>15</v>
      </c>
      <c r="J49" s="110">
        <v>4</v>
      </c>
      <c r="K49" s="144">
        <v>4</v>
      </c>
      <c r="L49" s="29">
        <f t="shared" si="3"/>
        <v>4</v>
      </c>
      <c r="M49" s="28">
        <v>189000</v>
      </c>
      <c r="N49" s="28">
        <f t="shared" si="4"/>
        <v>756000</v>
      </c>
      <c r="O49" s="26" t="s">
        <v>2550</v>
      </c>
      <c r="P49" s="26" t="s">
        <v>2553</v>
      </c>
      <c r="Q49" s="26" t="s">
        <v>2328</v>
      </c>
      <c r="R49" s="26" t="s">
        <v>2329</v>
      </c>
      <c r="S49" s="26" t="s">
        <v>2330</v>
      </c>
      <c r="T49" s="26" t="s">
        <v>46</v>
      </c>
      <c r="U49" s="26" t="s">
        <v>47</v>
      </c>
      <c r="V49" s="26" t="s">
        <v>2540</v>
      </c>
      <c r="W49" s="76" t="str">
        <f t="shared" si="5"/>
        <v>IB2400466073; QĐTT số: 779/QĐ-BVQY103; 03/03/2025; Bệnh viện Quân y 103; 365 ngày</v>
      </c>
      <c r="X49" s="43"/>
      <c r="Y49" s="80" t="s">
        <v>2549</v>
      </c>
      <c r="Z49" s="80" t="s">
        <v>272</v>
      </c>
      <c r="AA49" s="80" t="s">
        <v>2540</v>
      </c>
      <c r="AB49" s="79">
        <v>189000</v>
      </c>
      <c r="AC49" s="33">
        <f t="shared" si="0"/>
        <v>0</v>
      </c>
      <c r="AD49" s="34">
        <f t="shared" si="1"/>
        <v>0</v>
      </c>
      <c r="AG49" s="81" t="e">
        <f>VLOOKUP(D49,'[3]1.TongHopXuatNhapTon'!$E$11:$AK$2000,33,0)</f>
        <v>#N/A</v>
      </c>
      <c r="AH49" s="81" t="str">
        <f>VLOOKUP(B49,'[4]HHTM sau rà soát'!$C$6:$M$172,2,0)</f>
        <v>Khay giếng sâu pha loãng</v>
      </c>
      <c r="AI49" s="22" t="b">
        <f t="shared" si="6"/>
        <v>1</v>
      </c>
      <c r="AJ49" s="81" t="str">
        <f>VLOOKUP(B49,'[4]HHTM sau rà soát'!$C$6:$M$172,3,0)</f>
        <v>Khay ≥96 giếng dùng pha loãng hồng cầu. Kích thước khoảng 121,9mm x 84,8mm x 30,1mm.
- Tiêu chuẩn chất lượng: ISO</v>
      </c>
      <c r="AK49" s="22" t="b">
        <f t="shared" si="7"/>
        <v>1</v>
      </c>
      <c r="AL49" s="81" t="str">
        <f>VLOOKUP(B49,'[4]HHTM sau rà soát'!$C$6:$M$172,5,0)</f>
        <v>khay</v>
      </c>
      <c r="AM49" s="22" t="b">
        <f t="shared" si="8"/>
        <v>1</v>
      </c>
      <c r="AN49" s="81">
        <f>VLOOKUP(B49,'[4]HHTM sau rà soát'!$C$6:$M$172,10,0)</f>
        <v>8</v>
      </c>
      <c r="AO49" s="22" t="b">
        <f t="shared" si="9"/>
        <v>0</v>
      </c>
      <c r="AP49" s="111">
        <f>VLOOKUP(B49,'[4]HHTM sau rà soát'!$C$6:$M$172,11,0)</f>
        <v>189000</v>
      </c>
      <c r="AQ49" s="22" t="b">
        <f t="shared" si="2"/>
        <v>1</v>
      </c>
    </row>
    <row r="50" spans="2:43" ht="59.25" customHeight="1" x14ac:dyDescent="0.25">
      <c r="B50" s="22">
        <v>48</v>
      </c>
      <c r="C50" s="23">
        <v>45</v>
      </c>
      <c r="D50" s="32" t="s">
        <v>2554</v>
      </c>
      <c r="E50" s="32" t="s">
        <v>2555</v>
      </c>
      <c r="F50" s="42" t="s">
        <v>2547</v>
      </c>
      <c r="G50" s="52" t="s">
        <v>1508</v>
      </c>
      <c r="H50" s="110">
        <v>552</v>
      </c>
      <c r="I50" s="110">
        <v>1150</v>
      </c>
      <c r="J50" s="110">
        <v>576</v>
      </c>
      <c r="K50" s="144">
        <v>120</v>
      </c>
      <c r="L50" s="29">
        <f t="shared" si="3"/>
        <v>120</v>
      </c>
      <c r="M50" s="28">
        <v>73500</v>
      </c>
      <c r="N50" s="28">
        <f t="shared" si="4"/>
        <v>8820000</v>
      </c>
      <c r="O50" s="26" t="s">
        <v>2554</v>
      </c>
      <c r="P50" s="26" t="s">
        <v>2556</v>
      </c>
      <c r="Q50" s="26" t="s">
        <v>2328</v>
      </c>
      <c r="R50" s="26" t="s">
        <v>2329</v>
      </c>
      <c r="S50" s="26" t="s">
        <v>2330</v>
      </c>
      <c r="T50" s="26" t="s">
        <v>46</v>
      </c>
      <c r="U50" s="26" t="s">
        <v>47</v>
      </c>
      <c r="V50" s="26" t="s">
        <v>2540</v>
      </c>
      <c r="W50" s="76" t="str">
        <f t="shared" si="5"/>
        <v>IB2400466073; QĐTT số: 779/QĐ-BVQY103; 03/03/2025; Bệnh viện Quân y 103; 365 ngày</v>
      </c>
      <c r="X50" s="43"/>
      <c r="Y50" s="80" t="s">
        <v>1468</v>
      </c>
      <c r="Z50" s="80"/>
      <c r="AA50" s="80" t="s">
        <v>2540</v>
      </c>
      <c r="AB50" s="79">
        <v>73500</v>
      </c>
      <c r="AC50" s="33">
        <f t="shared" si="0"/>
        <v>0</v>
      </c>
      <c r="AD50" s="34">
        <f t="shared" si="1"/>
        <v>0</v>
      </c>
      <c r="AG50" s="81">
        <f>VLOOKUP(D50,'[3]1.TongHopXuatNhapTon'!$E$11:$AK$2000,33,0)</f>
        <v>552</v>
      </c>
      <c r="AH50" s="81" t="str">
        <f>VLOOKUP(B50,'[4]HHTM sau rà soát'!$C$6:$M$172,2,0)</f>
        <v>Gel card 6 giếng xét nghiệm trong môi trường muối</v>
      </c>
      <c r="AI50" s="22" t="b">
        <f t="shared" si="6"/>
        <v>1</v>
      </c>
      <c r="AJ50" s="81" t="str">
        <f>VLOOKUP(B50,'[4]HHTM sau rà soát'!$C$6:$M$172,3,0)</f>
        <v>Gel card 6 giếng, mỗi giếng chứa gel trong dung dịch đệm thích hợp; Dùng làm phản ứng hòa hợp, sàng lọc và định danh KTBT, định nhóm máu theo phương pháp hồng cầu mẫu.
- Bảo quản  4 - 25 độ C.
- Tiêu chuẩn chất lượng: ISO 13485</v>
      </c>
      <c r="AK50" s="22" t="b">
        <f t="shared" si="7"/>
        <v>1</v>
      </c>
      <c r="AL50" s="81" t="str">
        <f>VLOOKUP(B50,'[4]HHTM sau rà soát'!$C$6:$M$172,5,0)</f>
        <v>Card</v>
      </c>
      <c r="AM50" s="22" t="b">
        <f t="shared" si="8"/>
        <v>1</v>
      </c>
      <c r="AN50" s="81">
        <f>VLOOKUP(B50,'[4]HHTM sau rà soát'!$C$6:$M$172,10,0)</f>
        <v>240</v>
      </c>
      <c r="AO50" s="22" t="b">
        <f t="shared" si="9"/>
        <v>0</v>
      </c>
      <c r="AP50" s="111">
        <f>VLOOKUP(B50,'[4]HHTM sau rà soát'!$C$6:$M$172,11,0)</f>
        <v>73500</v>
      </c>
      <c r="AQ50" s="22" t="b">
        <f t="shared" si="2"/>
        <v>1</v>
      </c>
    </row>
    <row r="51" spans="2:43" ht="56.25" x14ac:dyDescent="0.25">
      <c r="B51" s="22">
        <v>49</v>
      </c>
      <c r="C51" s="23">
        <v>46</v>
      </c>
      <c r="D51" s="32" t="s">
        <v>2557</v>
      </c>
      <c r="E51" s="32" t="s">
        <v>2558</v>
      </c>
      <c r="F51" s="42" t="s">
        <v>2547</v>
      </c>
      <c r="G51" s="52" t="s">
        <v>1508</v>
      </c>
      <c r="H51" s="110">
        <v>480</v>
      </c>
      <c r="I51" s="110">
        <v>1200</v>
      </c>
      <c r="J51" s="110">
        <v>576</v>
      </c>
      <c r="K51" s="144">
        <v>144</v>
      </c>
      <c r="L51" s="29">
        <f t="shared" si="3"/>
        <v>144</v>
      </c>
      <c r="M51" s="28">
        <v>75600</v>
      </c>
      <c r="N51" s="28">
        <f t="shared" si="4"/>
        <v>10886400</v>
      </c>
      <c r="O51" s="26" t="s">
        <v>2557</v>
      </c>
      <c r="P51" s="26" t="s">
        <v>2559</v>
      </c>
      <c r="Q51" s="26" t="s">
        <v>2328</v>
      </c>
      <c r="R51" s="26" t="s">
        <v>2329</v>
      </c>
      <c r="S51" s="26" t="s">
        <v>2330</v>
      </c>
      <c r="T51" s="26" t="s">
        <v>46</v>
      </c>
      <c r="U51" s="26" t="s">
        <v>47</v>
      </c>
      <c r="V51" s="26" t="s">
        <v>2540</v>
      </c>
      <c r="W51" s="76" t="str">
        <f t="shared" si="5"/>
        <v>IB2400466073; QĐTT số: 779/QĐ-BVQY103; 03/03/2025; Bệnh viện Quân y 103; 365 ngày</v>
      </c>
      <c r="X51" s="43"/>
      <c r="Y51" s="80" t="s">
        <v>1468</v>
      </c>
      <c r="Z51" s="80"/>
      <c r="AA51" s="80" t="s">
        <v>2540</v>
      </c>
      <c r="AB51" s="79">
        <v>75600</v>
      </c>
      <c r="AC51" s="33">
        <f t="shared" si="0"/>
        <v>0</v>
      </c>
      <c r="AD51" s="34">
        <f t="shared" si="1"/>
        <v>0</v>
      </c>
      <c r="AG51" s="81">
        <f>VLOOKUP(D51,'[3]1.TongHopXuatNhapTon'!$E$11:$AK$2000,33,0)</f>
        <v>480</v>
      </c>
      <c r="AH51" s="81" t="str">
        <f>VLOOKUP(B51,'[4]HHTM sau rà soát'!$C$6:$M$172,2,0)</f>
        <v>Gel card 6 giếng xét nghiệm sàng lọc, định danh KTBT và làm phản ứng hòa hợp</v>
      </c>
      <c r="AI51" s="22" t="b">
        <f t="shared" si="6"/>
        <v>1</v>
      </c>
      <c r="AJ51" s="81" t="str">
        <f>VLOOKUP(B51,'[4]HHTM sau rà soát'!$C$6:$M$172,3,0)</f>
        <v>Gel card 6 giếng, mỗi giếng chứa kháng thể Anti Human IgG và kháng thể đơn dòng Anti C3d (dòng 12011D10). Dùng làm xét nghiệm Coombs trực tiếp; Coombs gián tiếp bao gồm phản ứng hòa hợp, sàng lọc và định danh KTBT.
- Bảo quản  4 - 25 độ C;
- Tiêu chuẩn chất lượng: ISO 13485</v>
      </c>
      <c r="AK51" s="22" t="b">
        <f t="shared" si="7"/>
        <v>1</v>
      </c>
      <c r="AL51" s="81" t="str">
        <f>VLOOKUP(B51,'[4]HHTM sau rà soát'!$C$6:$M$172,5,0)</f>
        <v>Card</v>
      </c>
      <c r="AM51" s="22" t="b">
        <f t="shared" si="8"/>
        <v>1</v>
      </c>
      <c r="AN51" s="81">
        <f>VLOOKUP(B51,'[4]HHTM sau rà soát'!$C$6:$M$172,10,0)</f>
        <v>288</v>
      </c>
      <c r="AO51" s="22" t="b">
        <f t="shared" si="9"/>
        <v>0</v>
      </c>
      <c r="AP51" s="111">
        <f>VLOOKUP(B51,'[4]HHTM sau rà soát'!$C$6:$M$172,11,0)</f>
        <v>75600</v>
      </c>
      <c r="AQ51" s="22" t="b">
        <f t="shared" si="2"/>
        <v>1</v>
      </c>
    </row>
    <row r="52" spans="2:43" ht="90" x14ac:dyDescent="0.25">
      <c r="B52" s="22">
        <v>50</v>
      </c>
      <c r="C52" s="23">
        <v>47</v>
      </c>
      <c r="D52" s="32" t="s">
        <v>2560</v>
      </c>
      <c r="E52" s="32" t="s">
        <v>2561</v>
      </c>
      <c r="F52" s="42" t="s">
        <v>2547</v>
      </c>
      <c r="G52" s="52" t="s">
        <v>1508</v>
      </c>
      <c r="H52" s="110">
        <v>7032</v>
      </c>
      <c r="I52" s="110">
        <v>12000</v>
      </c>
      <c r="J52" s="110">
        <v>5760</v>
      </c>
      <c r="K52" s="144">
        <v>2520</v>
      </c>
      <c r="L52" s="29">
        <f t="shared" si="3"/>
        <v>2520</v>
      </c>
      <c r="M52" s="28">
        <v>61950</v>
      </c>
      <c r="N52" s="28">
        <f t="shared" si="4"/>
        <v>156114000</v>
      </c>
      <c r="O52" s="26" t="s">
        <v>2560</v>
      </c>
      <c r="P52" s="26" t="s">
        <v>2562</v>
      </c>
      <c r="Q52" s="26" t="s">
        <v>2328</v>
      </c>
      <c r="R52" s="26" t="s">
        <v>2329</v>
      </c>
      <c r="S52" s="26" t="s">
        <v>2330</v>
      </c>
      <c r="T52" s="26" t="s">
        <v>46</v>
      </c>
      <c r="U52" s="26" t="s">
        <v>47</v>
      </c>
      <c r="V52" s="26" t="s">
        <v>2540</v>
      </c>
      <c r="W52" s="76" t="str">
        <f t="shared" si="5"/>
        <v>IB2400466073; QĐTT số: 779/QĐ-BVQY103; 03/03/2025; Bệnh viện Quân y 103; 365 ngày</v>
      </c>
      <c r="X52" s="43"/>
      <c r="Y52" s="80" t="s">
        <v>1468</v>
      </c>
      <c r="Z52" s="80"/>
      <c r="AA52" s="80" t="s">
        <v>2540</v>
      </c>
      <c r="AB52" s="79">
        <v>61950</v>
      </c>
      <c r="AC52" s="33">
        <f t="shared" si="0"/>
        <v>0</v>
      </c>
      <c r="AD52" s="34">
        <f t="shared" si="1"/>
        <v>0</v>
      </c>
      <c r="AG52" s="81">
        <f>VLOOKUP(D52,'[3]1.TongHopXuatNhapTon'!$E$11:$AK$2000,33,0)</f>
        <v>7032</v>
      </c>
      <c r="AH52" s="81" t="str">
        <f>VLOOKUP(B52,'[4]HHTM sau rà soát'!$C$6:$M$172,2,0)</f>
        <v>Gel card 6 giếng làm xét nghiệm bảo đảm hòa hợp miễn dịch truyền máu</v>
      </c>
      <c r="AI52" s="22" t="b">
        <f t="shared" si="6"/>
        <v>1</v>
      </c>
      <c r="AJ52" s="81" t="str">
        <f>VLOOKUP(B52,'[4]HHTM sau rà soát'!$C$6:$M$172,3,0)</f>
        <v>Gel card 6 giếng chứa sẵn gel trong dung dịch đệm thích hợp: Từ cột 1 - 3: Anti-A (Dòng 11H5) - Anti-B (Dòng 6F9) - Anti-D (IgM) (VI-) (Dòng P3x61 + TH-28); Từ cột 4 - 6: ENZ (Gel trung tính) – AHG (dòng 12011D10) – AHG (dòng 12011D10) dùng để xác định lại nhóm máu bệnh nhân và nhóm máu túi máu, làm phản ứng hòa hợp truyền máu giữa bệnh nhân và túi máu trong 2 môi trường muối và Coombs ở nhiệt độ 37 độ C
- Bảo quản  4 - 25 độ C.
- Tiêu chuẩn chất lượng: ISO 13485</v>
      </c>
      <c r="AK52" s="22" t="b">
        <f t="shared" si="7"/>
        <v>1</v>
      </c>
      <c r="AL52" s="81" t="str">
        <f>VLOOKUP(B52,'[4]HHTM sau rà soát'!$C$6:$M$172,5,0)</f>
        <v>Card</v>
      </c>
      <c r="AM52" s="22" t="b">
        <f t="shared" si="8"/>
        <v>1</v>
      </c>
      <c r="AN52" s="81">
        <f>VLOOKUP(B52,'[4]HHTM sau rà soát'!$C$6:$M$172,10,0)</f>
        <v>5040</v>
      </c>
      <c r="AO52" s="22" t="b">
        <f t="shared" si="9"/>
        <v>0</v>
      </c>
      <c r="AP52" s="111">
        <f>VLOOKUP(B52,'[4]HHTM sau rà soát'!$C$6:$M$172,11,0)</f>
        <v>61950</v>
      </c>
      <c r="AQ52" s="22" t="b">
        <f t="shared" si="2"/>
        <v>1</v>
      </c>
    </row>
    <row r="53" spans="2:43" ht="90" x14ac:dyDescent="0.25">
      <c r="B53" s="22">
        <v>51</v>
      </c>
      <c r="C53" s="23">
        <v>48</v>
      </c>
      <c r="D53" s="32" t="s">
        <v>2563</v>
      </c>
      <c r="E53" s="32" t="s">
        <v>2564</v>
      </c>
      <c r="F53" s="42" t="s">
        <v>2565</v>
      </c>
      <c r="G53" s="52" t="s">
        <v>2566</v>
      </c>
      <c r="H53" s="110">
        <v>15820</v>
      </c>
      <c r="I53" s="110">
        <v>24000</v>
      </c>
      <c r="J53" s="110">
        <v>4800</v>
      </c>
      <c r="K53" s="144">
        <v>4500</v>
      </c>
      <c r="L53" s="29">
        <f t="shared" si="3"/>
        <v>4500</v>
      </c>
      <c r="M53" s="28">
        <v>14910</v>
      </c>
      <c r="N53" s="28">
        <f t="shared" si="4"/>
        <v>67095000</v>
      </c>
      <c r="O53" s="26" t="s">
        <v>2563</v>
      </c>
      <c r="P53" s="26" t="s">
        <v>2567</v>
      </c>
      <c r="Q53" s="26" t="s">
        <v>2328</v>
      </c>
      <c r="R53" s="26" t="s">
        <v>2329</v>
      </c>
      <c r="S53" s="26" t="s">
        <v>2330</v>
      </c>
      <c r="T53" s="26" t="s">
        <v>46</v>
      </c>
      <c r="U53" s="26" t="s">
        <v>47</v>
      </c>
      <c r="V53" s="26" t="s">
        <v>2540</v>
      </c>
      <c r="W53" s="76" t="str">
        <f t="shared" si="5"/>
        <v>IB2400466073; QĐTT số: 779/QĐ-BVQY103; 03/03/2025; Bệnh viện Quân y 103; 365 ngày</v>
      </c>
      <c r="X53" s="43"/>
      <c r="Y53" s="80" t="s">
        <v>1468</v>
      </c>
      <c r="Z53" s="80"/>
      <c r="AA53" s="80" t="s">
        <v>2540</v>
      </c>
      <c r="AB53" s="79">
        <v>14910</v>
      </c>
      <c r="AC53" s="33">
        <f t="shared" si="0"/>
        <v>0</v>
      </c>
      <c r="AD53" s="34">
        <f t="shared" si="1"/>
        <v>0</v>
      </c>
      <c r="AG53" s="81">
        <f>VLOOKUP(D53,'[3]1.TongHopXuatNhapTon'!$E$11:$AK$2000,33,0)</f>
        <v>15820</v>
      </c>
      <c r="AH53" s="81" t="str">
        <f>VLOOKUP(B53,'[4]HHTM sau rà soát'!$C$6:$M$172,2,0)</f>
        <v>Thẻ định nhóm máu đầu giường</v>
      </c>
      <c r="AI53" s="22" t="b">
        <f t="shared" si="6"/>
        <v>1</v>
      </c>
      <c r="AJ53" s="81" t="str">
        <f>VLOOKUP(B53,'[4]HHTM sau rà soát'!$C$6:$M$172,3,0)</f>
        <v>Thành phần: Ô anti A chứa dung dịch đệm photphat và kháng thể đơn dòng Anti A IgM dòng Birma-1 (Hiệu giá ≥ 1:32); Ô anti B chứa dung dịch đệm photphat và kháng thể đơn dòng Anti B IgM dòng LB-2 (Hiệu giá ≥ 1:32); Ô control chỉ chứa dung dịch đệm phosphat.
- Thiết kế 2 test nằm cạnh nhau, thuận tiện khi viết thông tin, không chạm vào hóa chất trên thẻ.
- Bảo quản 5 - 37 độ C, chịu được nhiệt độ lên tới 65 độ C trong không quá 6 tuần.
- Tiêu chuẩn chất lượng: ISO, FDA</v>
      </c>
      <c r="AK53" s="22" t="b">
        <f t="shared" si="7"/>
        <v>1</v>
      </c>
      <c r="AL53" s="81" t="str">
        <f>VLOOKUP(B53,'[4]HHTM sau rà soát'!$C$6:$M$172,5,0)</f>
        <v>Thẻ</v>
      </c>
      <c r="AM53" s="22" t="b">
        <f t="shared" si="8"/>
        <v>1</v>
      </c>
      <c r="AN53" s="81">
        <f>VLOOKUP(B53,'[4]HHTM sau rà soát'!$C$6:$M$172,10,0)</f>
        <v>9000</v>
      </c>
      <c r="AO53" s="22" t="b">
        <f t="shared" si="9"/>
        <v>0</v>
      </c>
      <c r="AP53" s="111">
        <f>VLOOKUP(B53,'[4]HHTM sau rà soát'!$C$6:$M$172,11,0)</f>
        <v>14910</v>
      </c>
      <c r="AQ53" s="22" t="b">
        <f t="shared" si="2"/>
        <v>1</v>
      </c>
    </row>
    <row r="54" spans="2:43" ht="45" x14ac:dyDescent="0.25">
      <c r="B54" s="22">
        <v>52</v>
      </c>
      <c r="C54" s="23">
        <v>49</v>
      </c>
      <c r="D54" s="32" t="s">
        <v>2568</v>
      </c>
      <c r="E54" s="32" t="s">
        <v>2569</v>
      </c>
      <c r="F54" s="42" t="s">
        <v>2570</v>
      </c>
      <c r="G54" s="52" t="s">
        <v>1473</v>
      </c>
      <c r="H54" s="110">
        <v>3168</v>
      </c>
      <c r="I54" s="110">
        <v>8000</v>
      </c>
      <c r="J54" s="110">
        <v>2380</v>
      </c>
      <c r="K54" s="144">
        <v>1872</v>
      </c>
      <c r="L54" s="29">
        <f t="shared" si="3"/>
        <v>1872</v>
      </c>
      <c r="M54" s="28">
        <v>50820</v>
      </c>
      <c r="N54" s="28">
        <f t="shared" si="4"/>
        <v>95135040</v>
      </c>
      <c r="O54" s="26" t="s">
        <v>2568</v>
      </c>
      <c r="P54" s="26" t="s">
        <v>2571</v>
      </c>
      <c r="Q54" s="26" t="s">
        <v>2328</v>
      </c>
      <c r="R54" s="26" t="s">
        <v>2329</v>
      </c>
      <c r="S54" s="26" t="s">
        <v>2330</v>
      </c>
      <c r="T54" s="26" t="s">
        <v>46</v>
      </c>
      <c r="U54" s="26" t="s">
        <v>47</v>
      </c>
      <c r="V54" s="26" t="s">
        <v>2572</v>
      </c>
      <c r="W54" s="76" t="str">
        <f t="shared" si="5"/>
        <v>IB2400466073; QĐTT số: 779/QĐ-BVQY103; 03/03/2025; Bệnh viện Quân y 103; 365 ngày</v>
      </c>
      <c r="X54" s="43"/>
      <c r="Y54" s="80" t="s">
        <v>1468</v>
      </c>
      <c r="Z54" s="80"/>
      <c r="AA54" s="80" t="s">
        <v>2573</v>
      </c>
      <c r="AB54" s="79">
        <v>50820</v>
      </c>
      <c r="AC54" s="33">
        <f t="shared" si="0"/>
        <v>0</v>
      </c>
      <c r="AD54" s="34">
        <f t="shared" si="1"/>
        <v>0</v>
      </c>
      <c r="AG54" s="81">
        <f>VLOOKUP(D54,'[3]1.TongHopXuatNhapTon'!$E$11:$AK$2000,33,0)</f>
        <v>3168</v>
      </c>
      <c r="AH54" s="81" t="str">
        <f>VLOOKUP(B54,'[4]HHTM sau rà soát'!$C$6:$M$172,2,0)</f>
        <v>Test phát hiện kháng thể và kháng nguyên virus HIV trong huyết thanh hoặc huyết tương người</v>
      </c>
      <c r="AI54" s="22" t="b">
        <f t="shared" si="6"/>
        <v>1</v>
      </c>
      <c r="AJ54" s="81" t="str">
        <f>VLOOKUP(B54,'[4]HHTM sau rà soát'!$C$6:$M$172,3,0)</f>
        <v>Đạt tiêu chuẩn WHO. Diluent; ProClin 300; Control-; Control+; Conjugate; Conjugate Dil; Substrate: dung dịch 3,3 ', 5,5'- tetramethylbenzidine; Substrate Dil: trisodium citrate và hydrogen peroxide; Wash fluid: Glycine/Borate, Bronidox.</v>
      </c>
      <c r="AK54" s="22" t="b">
        <f t="shared" si="7"/>
        <v>1</v>
      </c>
      <c r="AL54" s="81" t="str">
        <f>VLOOKUP(B54,'[4]HHTM sau rà soát'!$C$6:$M$172,5,0)</f>
        <v>Test</v>
      </c>
      <c r="AM54" s="22" t="b">
        <f t="shared" si="8"/>
        <v>1</v>
      </c>
      <c r="AN54" s="81">
        <f>VLOOKUP(B54,'[4]HHTM sau rà soát'!$C$6:$M$172,10,0)</f>
        <v>3744</v>
      </c>
      <c r="AO54" s="22" t="b">
        <f t="shared" si="9"/>
        <v>0</v>
      </c>
      <c r="AP54" s="111">
        <f>VLOOKUP(B54,'[4]HHTM sau rà soát'!$C$6:$M$172,11,0)</f>
        <v>50820</v>
      </c>
      <c r="AQ54" s="22" t="b">
        <f t="shared" si="2"/>
        <v>1</v>
      </c>
    </row>
    <row r="55" spans="2:43" ht="76.5" customHeight="1" x14ac:dyDescent="0.25">
      <c r="B55" s="22">
        <v>53</v>
      </c>
      <c r="C55" s="23">
        <v>50</v>
      </c>
      <c r="D55" s="32" t="s">
        <v>2574</v>
      </c>
      <c r="E55" s="32" t="s">
        <v>2575</v>
      </c>
      <c r="F55" s="42" t="s">
        <v>2570</v>
      </c>
      <c r="G55" s="52" t="s">
        <v>42</v>
      </c>
      <c r="H55" s="110">
        <v>55</v>
      </c>
      <c r="I55" s="110">
        <v>85</v>
      </c>
      <c r="J55" s="110">
        <v>42</v>
      </c>
      <c r="K55" s="144">
        <v>19</v>
      </c>
      <c r="L55" s="29">
        <f t="shared" si="3"/>
        <v>19</v>
      </c>
      <c r="M55" s="28">
        <v>3969000</v>
      </c>
      <c r="N55" s="28">
        <f t="shared" si="4"/>
        <v>75411000</v>
      </c>
      <c r="O55" s="26" t="s">
        <v>2574</v>
      </c>
      <c r="P55" s="26" t="s">
        <v>2576</v>
      </c>
      <c r="Q55" s="26" t="s">
        <v>2328</v>
      </c>
      <c r="R55" s="26" t="s">
        <v>2329</v>
      </c>
      <c r="S55" s="26" t="s">
        <v>2330</v>
      </c>
      <c r="T55" s="26" t="s">
        <v>46</v>
      </c>
      <c r="U55" s="26" t="s">
        <v>47</v>
      </c>
      <c r="V55" s="26" t="s">
        <v>2572</v>
      </c>
      <c r="W55" s="76" t="str">
        <f t="shared" si="5"/>
        <v>IB2400466073; QĐTT số: 779/QĐ-BVQY103; 03/03/2025; Bệnh viện Quân y 103; 365 ngày</v>
      </c>
      <c r="X55" s="43"/>
      <c r="Y55" s="80" t="s">
        <v>2577</v>
      </c>
      <c r="Z55" s="80" t="s">
        <v>1511</v>
      </c>
      <c r="AA55" s="80" t="s">
        <v>2573</v>
      </c>
      <c r="AB55" s="79">
        <v>3969000</v>
      </c>
      <c r="AC55" s="33">
        <f t="shared" si="0"/>
        <v>0</v>
      </c>
      <c r="AD55" s="34">
        <f t="shared" si="1"/>
        <v>0</v>
      </c>
      <c r="AG55" s="81" t="e">
        <f>VLOOKUP(D55,'[3]1.TongHopXuatNhapTon'!$E$11:$AK$2000,33,0)</f>
        <v>#N/A</v>
      </c>
      <c r="AH55" s="81" t="str">
        <f>VLOOKUP(B55,'[4]HHTM sau rà soát'!$C$6:$M$172,2,0)</f>
        <v>Test phát hiện kháng nguyên bề mặt viêm gan B trong huyết thanh hoặc huyết tương người</v>
      </c>
      <c r="AI55" s="22" t="b">
        <f t="shared" si="6"/>
        <v>1</v>
      </c>
      <c r="AJ55" s="81" t="str">
        <f>VLOOKUP(B55,'[4]HHTM sau rà soát'!$C$6:$M$172,3,0)</f>
        <v>Đạt tiêu chuẩn WHO. Diluent, ProClin 300; Control-; Control+; Conjugate; Substrate; dung dịch 3,3 ', 5,5'- tetramethylbenzidine; Substrate Dil; trisodium citrate và hydrogen peroxide; Wash fluid; Glycine/Borate, Bronidox. Tương thích EDCNet của NRL.
Hộp ≥ 96 test
Tương thích với hệ thống máy ELISA tại bệnh viện</v>
      </c>
      <c r="AK55" s="22" t="b">
        <f t="shared" si="7"/>
        <v>1</v>
      </c>
      <c r="AL55" s="81" t="str">
        <f>VLOOKUP(B55,'[4]HHTM sau rà soát'!$C$6:$M$172,5,0)</f>
        <v>Hộp</v>
      </c>
      <c r="AM55" s="22" t="b">
        <f t="shared" si="8"/>
        <v>1</v>
      </c>
      <c r="AN55" s="81">
        <f>VLOOKUP(B55,'[4]HHTM sau rà soát'!$C$6:$M$172,10,0)</f>
        <v>39</v>
      </c>
      <c r="AO55" s="22" t="b">
        <f t="shared" si="9"/>
        <v>0</v>
      </c>
      <c r="AP55" s="111">
        <f>VLOOKUP(B55,'[4]HHTM sau rà soát'!$C$6:$M$172,11,0)</f>
        <v>3969000</v>
      </c>
      <c r="AQ55" s="22" t="b">
        <f t="shared" si="2"/>
        <v>1</v>
      </c>
    </row>
    <row r="56" spans="2:43" ht="67.5" x14ac:dyDescent="0.25">
      <c r="B56" s="22">
        <v>54</v>
      </c>
      <c r="C56" s="23">
        <v>51</v>
      </c>
      <c r="D56" s="32" t="s">
        <v>2578</v>
      </c>
      <c r="E56" s="32" t="s">
        <v>2579</v>
      </c>
      <c r="F56" s="42" t="s">
        <v>2570</v>
      </c>
      <c r="G56" s="52" t="s">
        <v>42</v>
      </c>
      <c r="H56" s="110">
        <v>2419</v>
      </c>
      <c r="I56" s="110">
        <v>85</v>
      </c>
      <c r="J56" s="110">
        <v>42</v>
      </c>
      <c r="K56" s="144">
        <v>19</v>
      </c>
      <c r="L56" s="29">
        <f t="shared" si="3"/>
        <v>19</v>
      </c>
      <c r="M56" s="28">
        <v>11161500</v>
      </c>
      <c r="N56" s="28">
        <f t="shared" si="4"/>
        <v>212068500</v>
      </c>
      <c r="O56" s="26" t="s">
        <v>2578</v>
      </c>
      <c r="P56" s="26" t="s">
        <v>2580</v>
      </c>
      <c r="Q56" s="26" t="s">
        <v>2328</v>
      </c>
      <c r="R56" s="26" t="s">
        <v>2329</v>
      </c>
      <c r="S56" s="26" t="s">
        <v>2330</v>
      </c>
      <c r="T56" s="26" t="s">
        <v>46</v>
      </c>
      <c r="U56" s="26" t="s">
        <v>47</v>
      </c>
      <c r="V56" s="26" t="s">
        <v>2572</v>
      </c>
      <c r="W56" s="76" t="str">
        <f t="shared" si="5"/>
        <v>IB2400466073; QĐTT số: 779/QĐ-BVQY103; 03/03/2025; Bệnh viện Quân y 103; 365 ngày</v>
      </c>
      <c r="X56" s="43"/>
      <c r="Y56" s="80" t="s">
        <v>2577</v>
      </c>
      <c r="Z56" s="80" t="s">
        <v>1511</v>
      </c>
      <c r="AA56" s="80" t="s">
        <v>2573</v>
      </c>
      <c r="AB56" s="79">
        <v>11161500</v>
      </c>
      <c r="AC56" s="33">
        <f t="shared" si="0"/>
        <v>0</v>
      </c>
      <c r="AD56" s="34">
        <f t="shared" si="1"/>
        <v>0</v>
      </c>
      <c r="AG56" s="81">
        <f>VLOOKUP(D56,'[3]1.TongHopXuatNhapTon'!$E$11:$AK$2000,33,0)</f>
        <v>2419</v>
      </c>
      <c r="AH56" s="81" t="str">
        <f>VLOOKUP(B56,'[4]HHTM sau rà soát'!$C$6:$M$172,2,0)</f>
        <v>Test phát hiện kháng thể viêm gan C trong huyết thanh hoặc huyết tương người</v>
      </c>
      <c r="AI56" s="22" t="b">
        <f t="shared" si="6"/>
        <v>1</v>
      </c>
      <c r="AJ56" s="81" t="str">
        <f>VLOOKUP(B56,'[4]HHTM sau rà soát'!$C$6:$M$172,3,0)</f>
        <v>Đạt tiêu chuẩn WHO. Coated Wells with purified HCV antigens; Sample Diluent; Negative Control; Anti-HCV Positive Control; Conjugate Diluent; Conjugate 1x freeze dried antibody; Substrate Diluent; Substrate Concentrate; Wash Fluid
Tương thích EDCNet của NRL.
Hộp ≥ 96 test
Tương thích với hệ thống máy ELISA tại bệnh viện</v>
      </c>
      <c r="AK56" s="22" t="b">
        <f t="shared" si="7"/>
        <v>1</v>
      </c>
      <c r="AL56" s="81" t="str">
        <f>VLOOKUP(B56,'[4]HHTM sau rà soát'!$C$6:$M$172,5,0)</f>
        <v>Hộp</v>
      </c>
      <c r="AM56" s="22" t="b">
        <f t="shared" si="8"/>
        <v>1</v>
      </c>
      <c r="AN56" s="81">
        <f>VLOOKUP(B56,'[4]HHTM sau rà soát'!$C$6:$M$172,10,0)</f>
        <v>39</v>
      </c>
      <c r="AO56" s="22" t="b">
        <f t="shared" si="9"/>
        <v>0</v>
      </c>
      <c r="AP56" s="111">
        <f>VLOOKUP(B56,'[4]HHTM sau rà soát'!$C$6:$M$172,11,0)</f>
        <v>11161500</v>
      </c>
      <c r="AQ56" s="22" t="b">
        <f t="shared" si="2"/>
        <v>1</v>
      </c>
    </row>
    <row r="57" spans="2:43" ht="96.75" customHeight="1" x14ac:dyDescent="0.25">
      <c r="B57" s="22">
        <v>55</v>
      </c>
      <c r="C57" s="23">
        <v>52</v>
      </c>
      <c r="D57" s="32" t="s">
        <v>2581</v>
      </c>
      <c r="E57" s="32" t="s">
        <v>2582</v>
      </c>
      <c r="F57" s="42" t="s">
        <v>2583</v>
      </c>
      <c r="G57" s="52" t="s">
        <v>1473</v>
      </c>
      <c r="H57" s="110">
        <v>2000</v>
      </c>
      <c r="I57" s="110">
        <v>35</v>
      </c>
      <c r="J57" s="128">
        <v>0</v>
      </c>
      <c r="K57" s="144">
        <v>2000</v>
      </c>
      <c r="L57" s="29">
        <f t="shared" si="3"/>
        <v>2000</v>
      </c>
      <c r="M57" s="28">
        <v>11500</v>
      </c>
      <c r="N57" s="28">
        <f t="shared" si="4"/>
        <v>23000000</v>
      </c>
      <c r="O57" s="26"/>
      <c r="P57" s="26" t="s">
        <v>2584</v>
      </c>
      <c r="Q57" s="26" t="s">
        <v>2585</v>
      </c>
      <c r="R57" s="26" t="s">
        <v>2586</v>
      </c>
      <c r="S57" s="26" t="s">
        <v>2587</v>
      </c>
      <c r="T57" s="26" t="s">
        <v>2588</v>
      </c>
      <c r="U57" s="26" t="s">
        <v>354</v>
      </c>
      <c r="V57" s="26" t="s">
        <v>2573</v>
      </c>
      <c r="W57" s="76" t="str">
        <f t="shared" si="5"/>
        <v>IB2400137895; QĐTT số: 365/QĐ-BVĐKSG
; 15/7/2024; Bệnh viện Đa Khoa Sài Gòn.; 12 tháng</v>
      </c>
      <c r="X57" s="43"/>
      <c r="Y57" s="80" t="s">
        <v>2577</v>
      </c>
      <c r="Z57" s="80" t="s">
        <v>1511</v>
      </c>
      <c r="AA57" s="80" t="s">
        <v>2573</v>
      </c>
      <c r="AB57" s="79">
        <v>0</v>
      </c>
      <c r="AC57" s="33" t="e">
        <f t="shared" si="0"/>
        <v>#DIV/0!</v>
      </c>
      <c r="AD57" s="34">
        <f t="shared" si="1"/>
        <v>23000000</v>
      </c>
      <c r="AE57" s="81" t="e">
        <v>#N/A</v>
      </c>
      <c r="AF57" s="81" t="e">
        <v>#N/A</v>
      </c>
      <c r="AG57" s="81">
        <f>VLOOKUP(D57,'[3]1.TongHopXuatNhapTon'!$E$11:$AK$2000,33,0)</f>
        <v>2000</v>
      </c>
      <c r="AH57" s="81" t="str">
        <f>VLOOKUP(B57,'[4]HHTM sau rà soát'!$C$6:$M$172,2,0)</f>
        <v>Kít phát hiện kháng thể kháng vi khuẩn Giang mai</v>
      </c>
      <c r="AI57" s="22" t="b">
        <f t="shared" si="6"/>
        <v>1</v>
      </c>
      <c r="AJ57" s="81" t="str">
        <f>VLOOKUP(B57,'[4]HHTM sau rà soát'!$C$6:$M$172,3,0)</f>
        <v>Phát hiện kháng thể kháng Treponema pallidum
Loại mẫu: Huyết thanh, huyết tương
Test Cells: Avian erythrocytes coated with antigens of T. pallidum
Control Cells: Preserved chicken erythrocytes, not coated
Positive control; Negative control
Độ nhạy : 100%
Độ đặc hiệu: 100%
Tương thích với hệ thống máy ELISA tại bệnh viện</v>
      </c>
      <c r="AK57" s="22" t="b">
        <f t="shared" si="7"/>
        <v>1</v>
      </c>
      <c r="AL57" s="81" t="str">
        <f>VLOOKUP(B57,'[4]HHTM sau rà soát'!$C$6:$M$172,5,0)</f>
        <v>Test</v>
      </c>
      <c r="AM57" s="22" t="b">
        <f t="shared" si="8"/>
        <v>1</v>
      </c>
      <c r="AN57" s="81">
        <f>VLOOKUP(B57,'[4]HHTM sau rà soát'!$C$6:$M$172,10,0)</f>
        <v>4000</v>
      </c>
      <c r="AO57" s="22" t="b">
        <f t="shared" si="9"/>
        <v>0</v>
      </c>
      <c r="AP57" s="111">
        <f>VLOOKUP(B57,'[4]HHTM sau rà soát'!$C$6:$M$172,11,0)</f>
        <v>11500</v>
      </c>
      <c r="AQ57" s="22" t="b">
        <f t="shared" si="2"/>
        <v>1</v>
      </c>
    </row>
    <row r="58" spans="2:43" ht="71.25" customHeight="1" x14ac:dyDescent="0.25">
      <c r="B58" s="22">
        <v>56</v>
      </c>
      <c r="C58" s="23">
        <v>53</v>
      </c>
      <c r="D58" s="32" t="s">
        <v>2589</v>
      </c>
      <c r="E58" s="32" t="s">
        <v>2590</v>
      </c>
      <c r="F58" s="42" t="s">
        <v>2591</v>
      </c>
      <c r="G58" s="52" t="s">
        <v>174</v>
      </c>
      <c r="H58" s="110">
        <v>240</v>
      </c>
      <c r="I58" s="110"/>
      <c r="J58" s="128">
        <v>0</v>
      </c>
      <c r="K58" s="144">
        <v>60</v>
      </c>
      <c r="L58" s="29">
        <f t="shared" si="3"/>
        <v>60</v>
      </c>
      <c r="M58" s="127">
        <v>68040</v>
      </c>
      <c r="N58" s="28">
        <f t="shared" si="4"/>
        <v>4082400</v>
      </c>
      <c r="O58" s="26" t="s">
        <v>2592</v>
      </c>
      <c r="P58" s="26" t="s">
        <v>2593</v>
      </c>
      <c r="Q58" s="26" t="s">
        <v>1821</v>
      </c>
      <c r="R58" s="26" t="s">
        <v>1822</v>
      </c>
      <c r="S58" s="26" t="s">
        <v>1800</v>
      </c>
      <c r="T58" s="26" t="s">
        <v>1823</v>
      </c>
      <c r="U58" s="26" t="s">
        <v>354</v>
      </c>
      <c r="V58" s="26" t="str">
        <f>VLOOKUP(D58,'[5]Số lượng thầu BS 2025'!$C$13:$K$189,9,0)</f>
        <v xml:space="preserve"> Công ty Cổ phần thương mại Thiên Lương</v>
      </c>
      <c r="W58" s="76" t="str">
        <f t="shared" si="5"/>
        <v>IB2500026073; QĐTT số: KQ2500026073_2504021411; 02/4/2025; Bệnh viện Bệnh nhiệt đới TW; 12 tháng</v>
      </c>
      <c r="X58" s="43"/>
      <c r="Y58" s="80" t="s">
        <v>1468</v>
      </c>
      <c r="Z58" s="80"/>
      <c r="AA58" s="80" t="s">
        <v>2594</v>
      </c>
      <c r="AB58" s="79">
        <v>68880</v>
      </c>
      <c r="AC58" s="33">
        <f t="shared" si="0"/>
        <v>-1.2195121951219513E-2</v>
      </c>
      <c r="AD58" s="34">
        <f t="shared" si="1"/>
        <v>-50400</v>
      </c>
      <c r="AE58" s="81" t="e">
        <v>#N/A</v>
      </c>
      <c r="AF58" s="81" t="e">
        <v>#N/A</v>
      </c>
      <c r="AG58" s="81" t="e">
        <f>VLOOKUP(D58,'[3]1.TongHopXuatNhapTon'!$E$11:$AK$2000,33,0)</f>
        <v>#N/A</v>
      </c>
      <c r="AH58" s="81" t="str">
        <f>VLOOKUP(B58,'[4]HHTM sau rà soát'!$C$6:$M$172,2,0)</f>
        <v>Anti A (IgM)</v>
      </c>
      <c r="AI58" s="22" t="b">
        <f t="shared" si="6"/>
        <v>1</v>
      </c>
      <c r="AJ58" s="81" t="str">
        <f>VLOOKUP(B58,'[4]HHTM sau rà soát'!$C$6:$M$172,3,0)</f>
        <v>Anti-A kháng thể đơn dòng dẫn xuất từ tế bào dòng lai (CCS) A500100 1,0ml. ISO-13485
- Hiệu giá: ≥ 1: 512
- Độ nhạy và độ đặc hiệu: 100%
- Tiêu chuẩn chất lượng: ISO 13485
Lọ ≥ 10ml</v>
      </c>
      <c r="AK58" s="22" t="b">
        <f t="shared" si="7"/>
        <v>1</v>
      </c>
      <c r="AL58" s="81" t="str">
        <f>VLOOKUP(B58,'[4]HHTM sau rà soát'!$C$6:$M$172,5,0)</f>
        <v>Lọ</v>
      </c>
      <c r="AM58" s="22" t="b">
        <f t="shared" si="8"/>
        <v>1</v>
      </c>
      <c r="AN58" s="81">
        <f>VLOOKUP(B58,'[4]HHTM sau rà soát'!$C$6:$M$172,10,0)</f>
        <v>120</v>
      </c>
      <c r="AO58" s="22" t="b">
        <f t="shared" si="9"/>
        <v>0</v>
      </c>
      <c r="AP58" s="111">
        <f>VLOOKUP(B58,'[4]HHTM sau rà soát'!$C$6:$M$172,11,0)</f>
        <v>68040</v>
      </c>
      <c r="AQ58" s="22" t="b">
        <f t="shared" si="2"/>
        <v>1</v>
      </c>
    </row>
    <row r="59" spans="2:43" ht="73.5" customHeight="1" x14ac:dyDescent="0.25">
      <c r="B59" s="22">
        <v>57</v>
      </c>
      <c r="C59" s="23">
        <v>54</v>
      </c>
      <c r="D59" s="32" t="s">
        <v>2595</v>
      </c>
      <c r="E59" s="32" t="s">
        <v>2596</v>
      </c>
      <c r="F59" s="42" t="s">
        <v>2591</v>
      </c>
      <c r="G59" s="52" t="s">
        <v>174</v>
      </c>
      <c r="H59" s="110">
        <v>200</v>
      </c>
      <c r="I59" s="110"/>
      <c r="J59" s="128">
        <v>0</v>
      </c>
      <c r="K59" s="144">
        <v>60</v>
      </c>
      <c r="L59" s="29">
        <f t="shared" si="3"/>
        <v>60</v>
      </c>
      <c r="M59" s="110">
        <f>7250*10</f>
        <v>72500</v>
      </c>
      <c r="N59" s="28">
        <f t="shared" si="4"/>
        <v>4350000</v>
      </c>
      <c r="O59" s="26" t="s">
        <v>2597</v>
      </c>
      <c r="P59" s="26" t="s">
        <v>2598</v>
      </c>
      <c r="Q59" s="26" t="s">
        <v>2599</v>
      </c>
      <c r="R59" s="26" t="s">
        <v>2600</v>
      </c>
      <c r="S59" s="26" t="s">
        <v>2058</v>
      </c>
      <c r="T59" s="26" t="s">
        <v>2601</v>
      </c>
      <c r="U59" s="26" t="s">
        <v>354</v>
      </c>
      <c r="V59" s="26" t="s">
        <v>2602</v>
      </c>
      <c r="W59" s="76" t="str">
        <f t="shared" si="5"/>
        <v>IB2400613097; QĐTT số: KQ2400613097_2503181400; 18/3/2025; Bệnh viện 199 Bộ Công an; 12 tháng</v>
      </c>
      <c r="X59" s="43"/>
      <c r="Y59" s="80" t="s">
        <v>1468</v>
      </c>
      <c r="Z59" s="80"/>
      <c r="AA59" s="80" t="s">
        <v>2602</v>
      </c>
      <c r="AB59" s="79">
        <v>68880</v>
      </c>
      <c r="AC59" s="33">
        <f t="shared" si="0"/>
        <v>5.2555168408826944E-2</v>
      </c>
      <c r="AD59" s="34">
        <f t="shared" si="1"/>
        <v>217200</v>
      </c>
      <c r="AE59" s="81" t="e">
        <v>#N/A</v>
      </c>
      <c r="AF59" s="81" t="e">
        <v>#N/A</v>
      </c>
      <c r="AG59" s="81" t="e">
        <f>VLOOKUP(D59,'[3]1.TongHopXuatNhapTon'!$E$11:$AK$2000,33,0)</f>
        <v>#N/A</v>
      </c>
      <c r="AH59" s="81" t="str">
        <f>VLOOKUP(B59,'[4]HHTM sau rà soát'!$C$6:$M$172,2,0)</f>
        <v>Anti AB (IgM)</v>
      </c>
      <c r="AI59" s="22" t="b">
        <f t="shared" si="6"/>
        <v>1</v>
      </c>
      <c r="AJ59" s="81" t="str">
        <f>VLOOKUP(B59,'[4]HHTM sau rà soát'!$C$6:$M$172,3,0)</f>
        <v>Kháng thể đơn dòng Anti A,B (dòng lai CCS A-5E10; B-2D7)
- Hiệu giá ≥ 1:256
- Độ đặc hiệu: 100%
- Bảo quản ở 2 - 8 độ C, không để đông lạnh.
- Tiêu chuẩn chất lượng: ISO 13485
Lọ ≥ 10ml</v>
      </c>
      <c r="AK59" s="22" t="b">
        <f t="shared" si="7"/>
        <v>1</v>
      </c>
      <c r="AL59" s="81" t="str">
        <f>VLOOKUP(B59,'[4]HHTM sau rà soát'!$C$6:$M$172,5,0)</f>
        <v>Lọ</v>
      </c>
      <c r="AM59" s="22" t="b">
        <f t="shared" si="8"/>
        <v>1</v>
      </c>
      <c r="AN59" s="81">
        <f>VLOOKUP(B59,'[4]HHTM sau rà soát'!$C$6:$M$172,10,0)</f>
        <v>120</v>
      </c>
      <c r="AO59" s="22" t="b">
        <f t="shared" si="9"/>
        <v>0</v>
      </c>
      <c r="AP59" s="111">
        <f>VLOOKUP(B59,'[4]HHTM sau rà soát'!$C$6:$M$172,11,0)</f>
        <v>72500</v>
      </c>
      <c r="AQ59" s="22" t="b">
        <f t="shared" si="2"/>
        <v>1</v>
      </c>
    </row>
    <row r="60" spans="2:43" ht="75" customHeight="1" x14ac:dyDescent="0.25">
      <c r="B60" s="22">
        <v>58</v>
      </c>
      <c r="C60" s="23">
        <v>55</v>
      </c>
      <c r="D60" s="32" t="s">
        <v>2603</v>
      </c>
      <c r="E60" s="32" t="s">
        <v>2604</v>
      </c>
      <c r="F60" s="42" t="s">
        <v>2591</v>
      </c>
      <c r="G60" s="52" t="s">
        <v>174</v>
      </c>
      <c r="H60" s="110">
        <v>240</v>
      </c>
      <c r="I60" s="110"/>
      <c r="J60" s="128">
        <v>0</v>
      </c>
      <c r="K60" s="144">
        <v>60</v>
      </c>
      <c r="L60" s="29">
        <f t="shared" si="3"/>
        <v>60</v>
      </c>
      <c r="M60" s="127">
        <f>7455*10</f>
        <v>74550</v>
      </c>
      <c r="N60" s="28">
        <f t="shared" si="4"/>
        <v>4473000</v>
      </c>
      <c r="O60" s="26" t="s">
        <v>2605</v>
      </c>
      <c r="P60" s="26" t="s">
        <v>2606</v>
      </c>
      <c r="Q60" s="26" t="s">
        <v>523</v>
      </c>
      <c r="R60" s="26" t="s">
        <v>524</v>
      </c>
      <c r="S60" s="112">
        <v>45741</v>
      </c>
      <c r="T60" s="26" t="s">
        <v>526</v>
      </c>
      <c r="U60" s="26" t="s">
        <v>354</v>
      </c>
      <c r="V60" s="26" t="s">
        <v>2602</v>
      </c>
      <c r="W60" s="76" t="str">
        <f t="shared" si="5"/>
        <v>IB2400504871; QĐTT số: 589/QĐ-BVH; 45741; Bệnh viện đa khoa Trung ương Huế; 12 tháng</v>
      </c>
      <c r="X60" s="43"/>
      <c r="Y60" s="80" t="s">
        <v>1468</v>
      </c>
      <c r="Z60" s="80"/>
      <c r="AA60" s="80" t="s">
        <v>2602</v>
      </c>
      <c r="AB60" s="79">
        <v>68880</v>
      </c>
      <c r="AC60" s="33">
        <f t="shared" si="0"/>
        <v>8.2317073170731711E-2</v>
      </c>
      <c r="AD60" s="34">
        <f t="shared" si="1"/>
        <v>340200</v>
      </c>
      <c r="AE60" s="81" t="e">
        <v>#N/A</v>
      </c>
      <c r="AF60" s="81" t="e">
        <v>#N/A</v>
      </c>
      <c r="AG60" s="81" t="e">
        <f>VLOOKUP(D60,'[3]1.TongHopXuatNhapTon'!$E$11:$AK$2000,33,0)</f>
        <v>#N/A</v>
      </c>
      <c r="AH60" s="81" t="str">
        <f>VLOOKUP(B60,'[4]HHTM sau rà soát'!$C$6:$M$172,2,0)</f>
        <v>Anti B (IgM)</v>
      </c>
      <c r="AI60" s="22" t="b">
        <f t="shared" si="6"/>
        <v>1</v>
      </c>
      <c r="AJ60" s="81" t="str">
        <f>VLOOKUP(B60,'[4]HHTM sau rà soát'!$C$6:$M$172,3,0)</f>
        <v>Anti-B kháng thể đơn dòng dẫn xuất từ tế bào dòng lai (CCS) B501100 1,0ml. ISO-13485
- Hiệu giá: ≥ 1: 256
- Độ nhạy và độ đặc hiệu: 100%
- Tiêu chuẩn chất lượng: ISO 13485
Lọ ≥ 10ml</v>
      </c>
      <c r="AK60" s="22" t="b">
        <f t="shared" si="7"/>
        <v>1</v>
      </c>
      <c r="AL60" s="81" t="str">
        <f>VLOOKUP(B60,'[4]HHTM sau rà soát'!$C$6:$M$172,5,0)</f>
        <v>Lọ</v>
      </c>
      <c r="AM60" s="22" t="b">
        <f t="shared" si="8"/>
        <v>1</v>
      </c>
      <c r="AN60" s="81">
        <f>VLOOKUP(B60,'[4]HHTM sau rà soát'!$C$6:$M$172,10,0)</f>
        <v>120</v>
      </c>
      <c r="AO60" s="22" t="b">
        <f t="shared" si="9"/>
        <v>0</v>
      </c>
      <c r="AP60" s="111">
        <f>VLOOKUP(B60,'[4]HHTM sau rà soát'!$C$6:$M$172,11,0)</f>
        <v>74550</v>
      </c>
      <c r="AQ60" s="22" t="b">
        <f t="shared" si="2"/>
        <v>1</v>
      </c>
    </row>
    <row r="61" spans="2:43" ht="73.5" customHeight="1" x14ac:dyDescent="0.25">
      <c r="B61" s="22">
        <v>59</v>
      </c>
      <c r="C61" s="23">
        <v>56</v>
      </c>
      <c r="D61" s="32" t="s">
        <v>2607</v>
      </c>
      <c r="E61" s="32" t="s">
        <v>2608</v>
      </c>
      <c r="F61" s="42" t="s">
        <v>2591</v>
      </c>
      <c r="G61" s="52" t="s">
        <v>174</v>
      </c>
      <c r="H61" s="110">
        <v>320</v>
      </c>
      <c r="I61" s="110"/>
      <c r="J61" s="128">
        <v>0</v>
      </c>
      <c r="K61" s="144">
        <v>60</v>
      </c>
      <c r="L61" s="29">
        <f t="shared" si="3"/>
        <v>60</v>
      </c>
      <c r="M61" s="127">
        <v>131250</v>
      </c>
      <c r="N61" s="28">
        <f t="shared" si="4"/>
        <v>7875000</v>
      </c>
      <c r="O61" s="26" t="s">
        <v>2607</v>
      </c>
      <c r="P61" s="26" t="s">
        <v>2609</v>
      </c>
      <c r="Q61" s="26" t="s">
        <v>1821</v>
      </c>
      <c r="R61" s="26" t="s">
        <v>1822</v>
      </c>
      <c r="S61" s="26" t="s">
        <v>1800</v>
      </c>
      <c r="T61" s="26" t="s">
        <v>1823</v>
      </c>
      <c r="U61" s="26" t="s">
        <v>354</v>
      </c>
      <c r="V61" s="26" t="s">
        <v>2610</v>
      </c>
      <c r="W61" s="76" t="str">
        <f t="shared" si="5"/>
        <v>IB2500026073; QĐTT số: KQ2500026073_2504021411; 02/4/2025; Bệnh viện Bệnh nhiệt đới TW; 12 tháng</v>
      </c>
      <c r="X61" s="43"/>
      <c r="Y61" s="80" t="s">
        <v>1468</v>
      </c>
      <c r="Z61" s="80"/>
      <c r="AA61" s="80" t="s">
        <v>2594</v>
      </c>
      <c r="AB61" s="79"/>
      <c r="AC61" s="33" t="e">
        <f t="shared" si="0"/>
        <v>#DIV/0!</v>
      </c>
      <c r="AD61" s="34">
        <f t="shared" si="1"/>
        <v>7875000</v>
      </c>
      <c r="AE61" s="81" t="e">
        <v>#N/A</v>
      </c>
      <c r="AF61" s="81" t="e">
        <v>#N/A</v>
      </c>
      <c r="AG61" s="81" t="e">
        <f>VLOOKUP(D61,'[3]1.TongHopXuatNhapTon'!$E$11:$AK$2000,33,0)</f>
        <v>#N/A</v>
      </c>
      <c r="AH61" s="81" t="str">
        <f>VLOOKUP(B61,'[4]HHTM sau rà soát'!$C$6:$M$172,2,0)</f>
        <v>Anti D (IgM+IgG)</v>
      </c>
      <c r="AI61" s="22" t="b">
        <f t="shared" si="6"/>
        <v>1</v>
      </c>
      <c r="AJ61" s="81" t="str">
        <f>VLOOKUP(B61,'[4]HHTM sau rà soát'!$C$6:$M$172,3,0)</f>
        <v>Kháng thể đơn dòng có dẫn xuất từ tế bào dòng lai (CCS) Anti-D BS225 
Hiệu giá ≥ 1:256
- Độ đặc hiệu: 100%
- Bảo quản 2 - 8 độ C; không để đông lạnh
- Tiêu chuẩn chất lượng: ISO 13485
Lọ ≥ 10ml</v>
      </c>
      <c r="AK61" s="22" t="b">
        <f t="shared" si="7"/>
        <v>1</v>
      </c>
      <c r="AL61" s="81" t="str">
        <f>VLOOKUP(B61,'[4]HHTM sau rà soát'!$C$6:$M$172,5,0)</f>
        <v>Lọ</v>
      </c>
      <c r="AM61" s="22" t="b">
        <f t="shared" si="8"/>
        <v>1</v>
      </c>
      <c r="AN61" s="81">
        <f>VLOOKUP(B61,'[4]HHTM sau rà soát'!$C$6:$M$172,10,0)</f>
        <v>120</v>
      </c>
      <c r="AO61" s="22" t="b">
        <f t="shared" si="9"/>
        <v>0</v>
      </c>
      <c r="AP61" s="111">
        <f>VLOOKUP(B61,'[4]HHTM sau rà soát'!$C$6:$M$172,11,0)</f>
        <v>131250</v>
      </c>
      <c r="AQ61" s="22" t="b">
        <f t="shared" si="2"/>
        <v>1</v>
      </c>
    </row>
    <row r="62" spans="2:43" ht="56.25" x14ac:dyDescent="0.25">
      <c r="B62" s="22">
        <v>60</v>
      </c>
      <c r="C62" s="23">
        <v>57</v>
      </c>
      <c r="D62" s="32" t="s">
        <v>2611</v>
      </c>
      <c r="E62" s="32" t="s">
        <v>2612</v>
      </c>
      <c r="F62" s="42" t="s">
        <v>2613</v>
      </c>
      <c r="G62" s="52" t="s">
        <v>42</v>
      </c>
      <c r="H62" s="110">
        <v>1</v>
      </c>
      <c r="I62" s="110"/>
      <c r="J62" s="110">
        <v>1</v>
      </c>
      <c r="K62" s="144">
        <v>1</v>
      </c>
      <c r="L62" s="29">
        <f t="shared" si="3"/>
        <v>1</v>
      </c>
      <c r="M62" s="28">
        <v>12765900</v>
      </c>
      <c r="N62" s="28">
        <f t="shared" si="4"/>
        <v>12765900</v>
      </c>
      <c r="O62" s="26" t="s">
        <v>2611</v>
      </c>
      <c r="P62" s="26" t="s">
        <v>2614</v>
      </c>
      <c r="Q62" s="26" t="s">
        <v>2328</v>
      </c>
      <c r="R62" s="26" t="s">
        <v>2329</v>
      </c>
      <c r="S62" s="26" t="s">
        <v>2330</v>
      </c>
      <c r="T62" s="26" t="s">
        <v>46</v>
      </c>
      <c r="U62" s="26" t="s">
        <v>47</v>
      </c>
      <c r="V62" s="26" t="s">
        <v>2615</v>
      </c>
      <c r="W62" s="76" t="str">
        <f t="shared" si="5"/>
        <v>IB2400466073; QĐTT số: 779/QĐ-BVQY103; 03/03/2025; Bệnh viện Quân y 103; 365 ngày</v>
      </c>
      <c r="X62" s="43"/>
      <c r="Y62" s="80" t="s">
        <v>2616</v>
      </c>
      <c r="Z62" s="80" t="s">
        <v>1511</v>
      </c>
      <c r="AA62" s="80" t="s">
        <v>2615</v>
      </c>
      <c r="AB62" s="79">
        <v>12765900</v>
      </c>
      <c r="AC62" s="33">
        <f t="shared" si="0"/>
        <v>0</v>
      </c>
      <c r="AD62" s="34">
        <f t="shared" si="1"/>
        <v>0</v>
      </c>
      <c r="AE62" s="81" t="s">
        <v>2614</v>
      </c>
      <c r="AF62" s="81" t="s">
        <v>2617</v>
      </c>
      <c r="AG62" s="81" t="e">
        <f>VLOOKUP(D62,'[3]1.TongHopXuatNhapTon'!$E$11:$AK$2000,33,0)</f>
        <v>#N/A</v>
      </c>
      <c r="AH62" s="81" t="str">
        <f>VLOOKUP(B62,'[4]HHTM sau rà soát'!$C$6:$M$172,2,0)</f>
        <v>Chất chuẩn dùng cho XN định lượng Anti Xa</v>
      </c>
      <c r="AI62" s="22" t="b">
        <f t="shared" si="6"/>
        <v>1</v>
      </c>
      <c r="AJ62" s="81" t="str">
        <f>VLOOKUP(B62,'[4]HHTM sau rà soát'!$C$6:$M$172,3,0)</f>
        <v>Hóa chất dùng để hiệu chuẩn cho XN đông máu Heparin ≥ 3 mức. 
Dạng Bột khô. Thời gian ổn định ≥ 2 ngày nhiệt độ 2-8 độ C và ≥ 1 ngày nhiệt độ 15 độ C trên máy
Hộp ≥ 3x1ml+3x1ml+3x1ml
Tương thích với hệ thống máy ACL TOP 500, 550 tại Bệnh viện</v>
      </c>
      <c r="AK62" s="22" t="b">
        <f t="shared" si="7"/>
        <v>1</v>
      </c>
      <c r="AL62" s="81" t="str">
        <f>VLOOKUP(B62,'[4]HHTM sau rà soát'!$C$6:$M$172,5,0)</f>
        <v>Hộp</v>
      </c>
      <c r="AM62" s="22" t="b">
        <f t="shared" si="8"/>
        <v>1</v>
      </c>
      <c r="AN62" s="81">
        <f>VLOOKUP(B62,'[4]HHTM sau rà soát'!$C$6:$M$172,10,0)</f>
        <v>3</v>
      </c>
      <c r="AO62" s="22" t="b">
        <f t="shared" si="9"/>
        <v>0</v>
      </c>
      <c r="AP62" s="111">
        <f>VLOOKUP(B62,'[4]HHTM sau rà soát'!$C$6:$M$172,11,0)</f>
        <v>12765900</v>
      </c>
      <c r="AQ62" s="22" t="b">
        <f t="shared" si="2"/>
        <v>1</v>
      </c>
    </row>
    <row r="63" spans="2:43" ht="71.25" customHeight="1" x14ac:dyDescent="0.25">
      <c r="B63" s="22">
        <v>61</v>
      </c>
      <c r="C63" s="23">
        <v>58</v>
      </c>
      <c r="D63" s="32" t="s">
        <v>2618</v>
      </c>
      <c r="E63" s="32" t="s">
        <v>2619</v>
      </c>
      <c r="F63" s="42" t="s">
        <v>2620</v>
      </c>
      <c r="G63" s="52" t="s">
        <v>2621</v>
      </c>
      <c r="H63" s="110">
        <v>1</v>
      </c>
      <c r="I63" s="110"/>
      <c r="J63" s="110">
        <v>1</v>
      </c>
      <c r="K63" s="144">
        <v>1</v>
      </c>
      <c r="L63" s="29">
        <f t="shared" si="3"/>
        <v>1</v>
      </c>
      <c r="M63" s="28">
        <v>7095900</v>
      </c>
      <c r="N63" s="28">
        <f t="shared" si="4"/>
        <v>7095900</v>
      </c>
      <c r="O63" s="26" t="s">
        <v>2622</v>
      </c>
      <c r="P63" s="26" t="s">
        <v>2623</v>
      </c>
      <c r="Q63" s="26" t="s">
        <v>2328</v>
      </c>
      <c r="R63" s="26" t="s">
        <v>2329</v>
      </c>
      <c r="S63" s="26" t="s">
        <v>2330</v>
      </c>
      <c r="T63" s="26" t="s">
        <v>46</v>
      </c>
      <c r="U63" s="26" t="s">
        <v>47</v>
      </c>
      <c r="V63" s="26" t="s">
        <v>2615</v>
      </c>
      <c r="W63" s="76" t="str">
        <f t="shared" si="5"/>
        <v>IB2400466073; QĐTT số: 779/QĐ-BVQY103; 03/03/2025; Bệnh viện Quân y 103; 365 ngày</v>
      </c>
      <c r="X63" s="43" t="s">
        <v>2624</v>
      </c>
      <c r="Y63" s="80" t="s">
        <v>2616</v>
      </c>
      <c r="Z63" s="80" t="s">
        <v>1511</v>
      </c>
      <c r="AA63" s="80" t="s">
        <v>2615</v>
      </c>
      <c r="AB63" s="79">
        <v>7095900</v>
      </c>
      <c r="AC63" s="33">
        <f t="shared" si="0"/>
        <v>0</v>
      </c>
      <c r="AD63" s="34">
        <f t="shared" si="1"/>
        <v>0</v>
      </c>
      <c r="AE63" s="81" t="s">
        <v>2625</v>
      </c>
      <c r="AF63" s="81" t="s">
        <v>2626</v>
      </c>
      <c r="AG63" s="81" t="e">
        <f>VLOOKUP(D63,'[3]1.TongHopXuatNhapTon'!$E$11:$AK$2000,33,0)</f>
        <v>#N/A</v>
      </c>
      <c r="AH63" s="81" t="str">
        <f>VLOOKUP(B63,'[4]HHTM sau rà soát'!$C$6:$M$172,2,0)</f>
        <v xml:space="preserve">Chất kiểm chứng dùng cho XN định lượng Anti Xa </v>
      </c>
      <c r="AI63" s="22" t="b">
        <f t="shared" si="6"/>
        <v>1</v>
      </c>
      <c r="AJ63" s="81" t="str">
        <f>VLOOKUP(B63,'[4]HHTM sau rà soát'!$C$6:$M$172,3,0)</f>
        <v>Hóa chất dùng để kiểm chuẩn cho XN xác định Heparin trọng lượng phân tử thấp trong dải đo thấp và dải đo cao trên máy phân tích đông máu. Dạng Bột khô. Thời gian ổn định ≥ 2 ngày nhiệt độ 2-8 độ C , ≥  1 ngày nhiệt độ 15 độ C trên máy. Gồm: 1 lọ ≥1ml mức thấp và 1 lọ ≥1ml mức cao trong 1 hộp
Hộp ≥ 5x1ml+5x1ml
Tương thích với hệ thống máy ACL TOP 500, 550 tại Bệnh viện</v>
      </c>
      <c r="AK63" s="22" t="b">
        <f t="shared" si="7"/>
        <v>1</v>
      </c>
      <c r="AL63" s="81" t="str">
        <f>VLOOKUP(B63,'[4]HHTM sau rà soát'!$C$6:$M$172,5,0)</f>
        <v>hộp</v>
      </c>
      <c r="AM63" s="22" t="b">
        <f t="shared" si="8"/>
        <v>1</v>
      </c>
      <c r="AN63" s="81">
        <f>VLOOKUP(B63,'[4]HHTM sau rà soát'!$C$6:$M$172,10,0)</f>
        <v>2</v>
      </c>
      <c r="AO63" s="22" t="b">
        <f t="shared" si="9"/>
        <v>0</v>
      </c>
      <c r="AP63" s="111">
        <f>VLOOKUP(B63,'[4]HHTM sau rà soát'!$C$6:$M$172,11,0)</f>
        <v>7095900</v>
      </c>
      <c r="AQ63" s="22" t="b">
        <f t="shared" si="2"/>
        <v>1</v>
      </c>
    </row>
    <row r="64" spans="2:43" ht="78.75" x14ac:dyDescent="0.25">
      <c r="B64" s="22">
        <v>62</v>
      </c>
      <c r="C64" s="23">
        <v>59</v>
      </c>
      <c r="D64" s="32" t="s">
        <v>2627</v>
      </c>
      <c r="E64" s="32" t="s">
        <v>2628</v>
      </c>
      <c r="F64" s="42" t="s">
        <v>2629</v>
      </c>
      <c r="G64" s="52" t="s">
        <v>42</v>
      </c>
      <c r="H64" s="110">
        <v>1</v>
      </c>
      <c r="I64" s="110"/>
      <c r="J64" s="110">
        <v>5</v>
      </c>
      <c r="K64" s="144">
        <v>1</v>
      </c>
      <c r="L64" s="29">
        <f t="shared" si="3"/>
        <v>1</v>
      </c>
      <c r="M64" s="28">
        <v>13516650</v>
      </c>
      <c r="N64" s="28">
        <f t="shared" si="4"/>
        <v>13516650</v>
      </c>
      <c r="O64" s="26" t="s">
        <v>2627</v>
      </c>
      <c r="P64" s="26" t="s">
        <v>2630</v>
      </c>
      <c r="Q64" s="26" t="s">
        <v>2328</v>
      </c>
      <c r="R64" s="26" t="s">
        <v>2329</v>
      </c>
      <c r="S64" s="26" t="s">
        <v>2330</v>
      </c>
      <c r="T64" s="26" t="s">
        <v>46</v>
      </c>
      <c r="U64" s="26" t="s">
        <v>47</v>
      </c>
      <c r="V64" s="26" t="s">
        <v>2615</v>
      </c>
      <c r="W64" s="76" t="str">
        <f t="shared" si="5"/>
        <v>IB2400466073; QĐTT số: 779/QĐ-BVQY103; 03/03/2025; Bệnh viện Quân y 103; 365 ngày</v>
      </c>
      <c r="X64" s="43"/>
      <c r="Y64" s="80" t="s">
        <v>2616</v>
      </c>
      <c r="Z64" s="80" t="s">
        <v>1511</v>
      </c>
      <c r="AA64" s="80" t="s">
        <v>2615</v>
      </c>
      <c r="AB64" s="79">
        <v>13516650</v>
      </c>
      <c r="AC64" s="33">
        <f t="shared" si="0"/>
        <v>0</v>
      </c>
      <c r="AD64" s="34">
        <f t="shared" si="1"/>
        <v>0</v>
      </c>
      <c r="AE64" s="81" t="s">
        <v>2631</v>
      </c>
      <c r="AF64" s="81" t="s">
        <v>2632</v>
      </c>
      <c r="AG64" s="81">
        <f>VLOOKUP(D64,'[3]1.TongHopXuatNhapTon'!$E$11:$AK$2000,33,0)</f>
        <v>1</v>
      </c>
      <c r="AH64" s="81" t="str">
        <f>VLOOKUP(B64,'[4]HHTM sau rà soát'!$C$6:$M$172,2,0)</f>
        <v>Hóa chất dùng cho XN định lượng Anti Xa</v>
      </c>
      <c r="AI64" s="22" t="b">
        <f t="shared" si="6"/>
        <v>1</v>
      </c>
      <c r="AJ64" s="81" t="str">
        <f>VLOOKUP(B64,'[4]HHTM sau rà soát'!$C$6:$M$172,3,0)</f>
        <v>Hóa chất dùng để xác định hoạt độ heparin không phân đoạn hoặc Heparin trọng lượng phân tử thấp trên máy phân tích đông máu, các chất ức chế trực tiếp yếu tố FXa như Rivaroxaban, Apixaban theo phương pháp so màu. Dạng Lỏng. 
Thời gian ổn định Hóa chất Factor Xa ≥ 30 ngày nhiệt độ 2-8 độ C , ≥ 7 ngày nhiệt độ 15 độ C
Hộp ≥ 5x3ml+5x2,5ml
Tương thích với hệ thống máy ACL TOP 500, 550 tại Bệnh viện</v>
      </c>
      <c r="AK64" s="22" t="b">
        <f t="shared" si="7"/>
        <v>1</v>
      </c>
      <c r="AL64" s="81" t="str">
        <f>VLOOKUP(B64,'[4]HHTM sau rà soát'!$C$6:$M$172,5,0)</f>
        <v>Hộp</v>
      </c>
      <c r="AM64" s="22" t="b">
        <f t="shared" si="8"/>
        <v>1</v>
      </c>
      <c r="AN64" s="81">
        <f>VLOOKUP(B64,'[4]HHTM sau rà soát'!$C$6:$M$172,10,0)</f>
        <v>5</v>
      </c>
      <c r="AO64" s="22" t="b">
        <f t="shared" si="9"/>
        <v>0</v>
      </c>
      <c r="AP64" s="111">
        <f>VLOOKUP(B64,'[4]HHTM sau rà soát'!$C$6:$M$172,11,0)</f>
        <v>13516650</v>
      </c>
      <c r="AQ64" s="22" t="b">
        <f t="shared" si="2"/>
        <v>1</v>
      </c>
    </row>
    <row r="65" spans="2:43" ht="66.75" customHeight="1" x14ac:dyDescent="0.25">
      <c r="B65" s="22">
        <v>63</v>
      </c>
      <c r="C65" s="23">
        <v>60</v>
      </c>
      <c r="D65" s="32" t="s">
        <v>2633</v>
      </c>
      <c r="E65" s="32" t="s">
        <v>2634</v>
      </c>
      <c r="F65" s="42" t="s">
        <v>2635</v>
      </c>
      <c r="G65" s="52" t="s">
        <v>42</v>
      </c>
      <c r="H65" s="110">
        <v>1</v>
      </c>
      <c r="I65" s="110"/>
      <c r="J65" s="110">
        <v>2</v>
      </c>
      <c r="K65" s="144">
        <v>2</v>
      </c>
      <c r="L65" s="29">
        <f t="shared" si="3"/>
        <v>2</v>
      </c>
      <c r="M65" s="28">
        <v>8856750</v>
      </c>
      <c r="N65" s="28">
        <f t="shared" si="4"/>
        <v>17713500</v>
      </c>
      <c r="O65" s="26" t="s">
        <v>2633</v>
      </c>
      <c r="P65" s="26" t="s">
        <v>2636</v>
      </c>
      <c r="Q65" s="26" t="s">
        <v>2328</v>
      </c>
      <c r="R65" s="26" t="s">
        <v>2329</v>
      </c>
      <c r="S65" s="26" t="s">
        <v>2330</v>
      </c>
      <c r="T65" s="26" t="s">
        <v>46</v>
      </c>
      <c r="U65" s="26" t="s">
        <v>47</v>
      </c>
      <c r="V65" s="26" t="s">
        <v>2615</v>
      </c>
      <c r="W65" s="76" t="str">
        <f t="shared" si="5"/>
        <v>IB2400466073; QĐTT số: 779/QĐ-BVQY103; 03/03/2025; Bệnh viện Quân y 103; 365 ngày</v>
      </c>
      <c r="X65" s="43"/>
      <c r="Y65" s="80" t="s">
        <v>2616</v>
      </c>
      <c r="Z65" s="80" t="s">
        <v>1511</v>
      </c>
      <c r="AA65" s="80" t="s">
        <v>2615</v>
      </c>
      <c r="AB65" s="79">
        <v>8856750</v>
      </c>
      <c r="AC65" s="33">
        <f t="shared" si="0"/>
        <v>0</v>
      </c>
      <c r="AD65" s="34">
        <f t="shared" si="1"/>
        <v>0</v>
      </c>
      <c r="AE65" s="81" t="s">
        <v>2637</v>
      </c>
      <c r="AF65" s="81" t="s">
        <v>2638</v>
      </c>
      <c r="AG65" s="81" t="e">
        <f>VLOOKUP(D65,'[3]1.TongHopXuatNhapTon'!$E$11:$AK$2000,33,0)</f>
        <v>#N/A</v>
      </c>
      <c r="AH65" s="81" t="str">
        <f>VLOOKUP(B65,'[4]HHTM sau rà soát'!$C$6:$M$172,2,0)</f>
        <v>Hóa chất định lượng Antithrombin</v>
      </c>
      <c r="AI65" s="22" t="b">
        <f t="shared" si="6"/>
        <v>1</v>
      </c>
      <c r="AJ65" s="81" t="str">
        <f>VLOOKUP(B65,'[4]HHTM sau rà soát'!$C$6:$M$172,3,0)</f>
        <v>Hóa chất dùng để XN định lượng Antithrombin theo phương pháp so màu trên máy phân tích đông máu. Dạng Lỏng. Thời gian ổn định Hóa chất Factor Xa ≥ 35 ngày nhiệt độ 2-8 độ C , ≥ 2 ngày nhiệt độ 15 độ C
Hộp ≥ 4 Cặp: (4x4.5mL+4x4.5mL)
Tương thích với hệ thống máy ACL TOP 500, 550 tại Bệnh viện</v>
      </c>
      <c r="AK65" s="22" t="b">
        <f t="shared" si="7"/>
        <v>1</v>
      </c>
      <c r="AL65" s="81" t="str">
        <f>VLOOKUP(B65,'[4]HHTM sau rà soát'!$C$6:$M$172,5,0)</f>
        <v>Hộp</v>
      </c>
      <c r="AM65" s="22" t="b">
        <f t="shared" si="8"/>
        <v>1</v>
      </c>
      <c r="AN65" s="81">
        <f>VLOOKUP(B65,'[4]HHTM sau rà soát'!$C$6:$M$172,10,0)</f>
        <v>3</v>
      </c>
      <c r="AO65" s="22" t="b">
        <f t="shared" si="9"/>
        <v>0</v>
      </c>
      <c r="AP65" s="111">
        <f>VLOOKUP(B65,'[4]HHTM sau rà soát'!$C$6:$M$172,11,0)</f>
        <v>8856750</v>
      </c>
      <c r="AQ65" s="22" t="b">
        <f t="shared" si="2"/>
        <v>1</v>
      </c>
    </row>
    <row r="66" spans="2:43" ht="67.5" x14ac:dyDescent="0.25">
      <c r="B66" s="22">
        <v>64</v>
      </c>
      <c r="C66" s="23">
        <v>61</v>
      </c>
      <c r="D66" s="32" t="s">
        <v>2639</v>
      </c>
      <c r="E66" s="32" t="s">
        <v>2640</v>
      </c>
      <c r="F66" s="42" t="s">
        <v>2641</v>
      </c>
      <c r="G66" s="52" t="s">
        <v>42</v>
      </c>
      <c r="H66" s="110">
        <v>2</v>
      </c>
      <c r="I66" s="110"/>
      <c r="J66" s="110">
        <v>1</v>
      </c>
      <c r="K66" s="144">
        <v>1</v>
      </c>
      <c r="L66" s="29">
        <f t="shared" si="3"/>
        <v>1</v>
      </c>
      <c r="M66" s="28">
        <v>6607650</v>
      </c>
      <c r="N66" s="28">
        <f t="shared" si="4"/>
        <v>6607650</v>
      </c>
      <c r="O66" s="26" t="s">
        <v>2639</v>
      </c>
      <c r="P66" s="26" t="s">
        <v>2642</v>
      </c>
      <c r="Q66" s="26" t="s">
        <v>2328</v>
      </c>
      <c r="R66" s="26" t="s">
        <v>2329</v>
      </c>
      <c r="S66" s="26" t="s">
        <v>2330</v>
      </c>
      <c r="T66" s="26" t="s">
        <v>46</v>
      </c>
      <c r="U66" s="26" t="s">
        <v>47</v>
      </c>
      <c r="V66" s="26" t="s">
        <v>2615</v>
      </c>
      <c r="W66" s="76" t="str">
        <f t="shared" si="5"/>
        <v>IB2400466073; QĐTT số: 779/QĐ-BVQY103; 03/03/2025; Bệnh viện Quân y 103; 365 ngày</v>
      </c>
      <c r="X66" s="43"/>
      <c r="Y66" s="80" t="s">
        <v>2616</v>
      </c>
      <c r="Z66" s="80" t="s">
        <v>1511</v>
      </c>
      <c r="AA66" s="80" t="s">
        <v>2615</v>
      </c>
      <c r="AB66" s="79">
        <v>6607650</v>
      </c>
      <c r="AC66" s="33">
        <f t="shared" si="0"/>
        <v>0</v>
      </c>
      <c r="AD66" s="34">
        <f t="shared" si="1"/>
        <v>0</v>
      </c>
      <c r="AE66" s="81" t="s">
        <v>2642</v>
      </c>
      <c r="AF66" s="81" t="s">
        <v>2643</v>
      </c>
      <c r="AG66" s="81">
        <f>VLOOKUP(D66,'[3]1.TongHopXuatNhapTon'!$E$11:$AK$2000,33,0)</f>
        <v>1.8</v>
      </c>
      <c r="AH66" s="81" t="str">
        <f>VLOOKUP(B66,'[4]HHTM sau rà soát'!$C$6:$M$172,2,0)</f>
        <v>Chất kiểm chứng dùng cho XN định lượng D-Dimer</v>
      </c>
      <c r="AI66" s="22" t="b">
        <f t="shared" si="6"/>
        <v>1</v>
      </c>
      <c r="AJ66" s="81" t="str">
        <f>VLOOKUP(B66,'[4]HHTM sau rà soát'!$C$6:$M$172,3,0)</f>
        <v>Hóa chất dùng để kiểm chuẩn cho XN định lượng D-Dimer (đơn vị: FEU ng/mL) dải đo bình thường và dải đo bất thường trên máy phân tích đông máu. Dạng lỏng. Thời gian ổn định  ≥ 30 ngày nhiệt độ 2-8 độ , ≥  24 giờ nhiệt độ 15 độ trên máy. Gồm: 1 lọ ≥1ml mức bình thường và 1 lọ ≥1ml mức cao
Hộp ≥ 5x1mL+5x1mL
Tương thích với hệ thống máy ACL TOP 500, 550 tại Bệnh viện</v>
      </c>
      <c r="AK66" s="22" t="b">
        <f t="shared" si="7"/>
        <v>1</v>
      </c>
      <c r="AL66" s="81" t="str">
        <f>VLOOKUP(B66,'[4]HHTM sau rà soát'!$C$6:$M$172,5,0)</f>
        <v>Hộp</v>
      </c>
      <c r="AM66" s="22" t="b">
        <f t="shared" si="8"/>
        <v>1</v>
      </c>
      <c r="AN66" s="81">
        <f>VLOOKUP(B66,'[4]HHTM sau rà soát'!$C$6:$M$172,10,0)</f>
        <v>2</v>
      </c>
      <c r="AO66" s="22" t="b">
        <f t="shared" si="9"/>
        <v>0</v>
      </c>
      <c r="AP66" s="111">
        <f>VLOOKUP(B66,'[4]HHTM sau rà soát'!$C$6:$M$172,11,0)</f>
        <v>6607650</v>
      </c>
      <c r="AQ66" s="22" t="b">
        <f t="shared" si="2"/>
        <v>1</v>
      </c>
    </row>
    <row r="67" spans="2:43" ht="101.25" x14ac:dyDescent="0.25">
      <c r="B67" s="22">
        <v>65</v>
      </c>
      <c r="C67" s="23">
        <v>62</v>
      </c>
      <c r="D67" s="32" t="s">
        <v>2644</v>
      </c>
      <c r="E67" s="32" t="s">
        <v>2645</v>
      </c>
      <c r="F67" s="42" t="s">
        <v>2646</v>
      </c>
      <c r="G67" s="52" t="s">
        <v>42</v>
      </c>
      <c r="H67" s="110">
        <v>94</v>
      </c>
      <c r="I67" s="110">
        <v>80</v>
      </c>
      <c r="J67" s="110">
        <v>39</v>
      </c>
      <c r="K67" s="144">
        <v>30</v>
      </c>
      <c r="L67" s="29">
        <f t="shared" si="3"/>
        <v>30</v>
      </c>
      <c r="M67" s="28">
        <v>22306200</v>
      </c>
      <c r="N67" s="28">
        <f t="shared" si="4"/>
        <v>669186000</v>
      </c>
      <c r="O67" s="26" t="s">
        <v>2644</v>
      </c>
      <c r="P67" s="26" t="s">
        <v>2647</v>
      </c>
      <c r="Q67" s="26" t="s">
        <v>2328</v>
      </c>
      <c r="R67" s="26" t="s">
        <v>2329</v>
      </c>
      <c r="S67" s="26" t="s">
        <v>2330</v>
      </c>
      <c r="T67" s="26" t="s">
        <v>46</v>
      </c>
      <c r="U67" s="26" t="s">
        <v>47</v>
      </c>
      <c r="V67" s="26" t="s">
        <v>48</v>
      </c>
      <c r="W67" s="76" t="str">
        <f t="shared" si="5"/>
        <v>IB2400466073; QĐTT số: 779/QĐ-BVQY103; 03/03/2025; Bệnh viện Quân y 103; 365 ngày</v>
      </c>
      <c r="X67" s="43"/>
      <c r="Y67" s="80" t="s">
        <v>2648</v>
      </c>
      <c r="Z67" s="80" t="s">
        <v>1511</v>
      </c>
      <c r="AA67" s="80" t="s">
        <v>48</v>
      </c>
      <c r="AB67" s="79">
        <v>22306200</v>
      </c>
      <c r="AC67" s="33">
        <f t="shared" si="0"/>
        <v>0</v>
      </c>
      <c r="AD67" s="34">
        <f t="shared" si="1"/>
        <v>0</v>
      </c>
      <c r="AG67" s="81">
        <f>VLOOKUP(D67,'[3]1.TongHopXuatNhapTon'!$E$11:$AK$2000,33,0)</f>
        <v>94</v>
      </c>
      <c r="AH67" s="81" t="str">
        <f>VLOOKUP(B67,'[4]HHTM sau rà soát'!$C$6:$M$172,2,0)</f>
        <v>Hóa chất định lượng D-Dimer</v>
      </c>
      <c r="AI67" s="22" t="b">
        <f t="shared" si="6"/>
        <v>1</v>
      </c>
      <c r="AJ67" s="81" t="str">
        <f>VLOOKUP(B67,'[4]HHTM sau rà soát'!$C$6:$M$172,3,0)</f>
        <v>Hóa chất dùng để XN định lượng D-Dimer theo phương pháp miễn dịch độ đục latex trên máy phân tích đông máu, loại trừ thuyên tắc huyết khối tĩnh mạch (VTE).
Ngưỡng ≥ 500 ng/mL, độ nhạy ≥ 99.9%, độ đặc hiệu ≥ 40%, độ tuyến tính 215 - 128000ng/ml (hoặc rộng hơn). Hóa chất kèm theo chất đệm (hoặc chất pha loãng) và chất chuẩn. Dạng lỏng . Độ ổn định sử dụng sau khi hoàn nguyên (hoặc mở nắp): hóa chất Latex ≥ 30 ngày nhiệt độ 2-8 độ C , ≥ 7 ngày nhiệt độ 15 độ C. Gồm: 1 lọ Latex Reagent ≥4ml; 1 lọ Reaction Buffer ≥6ml; 1 lọ D-Dimer Calibrator ≥1ml
Hộp ≥ 3 x 4mL+3 x 6ml+2 x 1ml
Tương thích với hệ thống máy ACL TOP 750 tại bệnh viện</v>
      </c>
      <c r="AK67" s="22" t="b">
        <f t="shared" si="7"/>
        <v>1</v>
      </c>
      <c r="AL67" s="81" t="str">
        <f>VLOOKUP(B67,'[4]HHTM sau rà soát'!$C$6:$M$172,5,0)</f>
        <v>Hộp</v>
      </c>
      <c r="AM67" s="22" t="b">
        <f t="shared" si="8"/>
        <v>1</v>
      </c>
      <c r="AN67" s="81">
        <f>VLOOKUP(B67,'[4]HHTM sau rà soát'!$C$6:$M$172,10,0)</f>
        <v>56</v>
      </c>
      <c r="AO67" s="22" t="b">
        <f t="shared" si="9"/>
        <v>0</v>
      </c>
      <c r="AP67" s="111">
        <f>VLOOKUP(B67,'[4]HHTM sau rà soát'!$C$6:$M$172,11,0)</f>
        <v>22306200</v>
      </c>
      <c r="AQ67" s="22" t="b">
        <f t="shared" si="2"/>
        <v>1</v>
      </c>
    </row>
    <row r="68" spans="2:43" ht="56.25" x14ac:dyDescent="0.25">
      <c r="B68" s="22">
        <v>66</v>
      </c>
      <c r="C68" s="23">
        <v>63</v>
      </c>
      <c r="D68" s="32" t="s">
        <v>2649</v>
      </c>
      <c r="E68" s="32" t="s">
        <v>2650</v>
      </c>
      <c r="F68" s="42" t="s">
        <v>2651</v>
      </c>
      <c r="G68" s="52" t="s">
        <v>42</v>
      </c>
      <c r="H68" s="110">
        <v>445</v>
      </c>
      <c r="I68" s="110">
        <v>130</v>
      </c>
      <c r="J68" s="110">
        <v>64</v>
      </c>
      <c r="K68" s="144">
        <v>30</v>
      </c>
      <c r="L68" s="29">
        <f t="shared" si="3"/>
        <v>30</v>
      </c>
      <c r="M68" s="28">
        <v>8920800</v>
      </c>
      <c r="N68" s="28">
        <f t="shared" si="4"/>
        <v>267624000</v>
      </c>
      <c r="O68" s="26" t="s">
        <v>2649</v>
      </c>
      <c r="P68" s="26" t="s">
        <v>2652</v>
      </c>
      <c r="Q68" s="26" t="s">
        <v>2328</v>
      </c>
      <c r="R68" s="26" t="s">
        <v>2329</v>
      </c>
      <c r="S68" s="26" t="s">
        <v>2330</v>
      </c>
      <c r="T68" s="26" t="s">
        <v>46</v>
      </c>
      <c r="U68" s="26" t="s">
        <v>47</v>
      </c>
      <c r="V68" s="26" t="s">
        <v>48</v>
      </c>
      <c r="W68" s="76" t="str">
        <f t="shared" si="5"/>
        <v>IB2400466073; QĐTT số: 779/QĐ-BVQY103; 03/03/2025; Bệnh viện Quân y 103; 365 ngày</v>
      </c>
      <c r="X68" s="43"/>
      <c r="Y68" s="80" t="s">
        <v>2648</v>
      </c>
      <c r="Z68" s="80" t="s">
        <v>1511</v>
      </c>
      <c r="AA68" s="80" t="s">
        <v>48</v>
      </c>
      <c r="AB68" s="79">
        <v>8920800</v>
      </c>
      <c r="AC68" s="33">
        <f t="shared" si="0"/>
        <v>0</v>
      </c>
      <c r="AD68" s="34">
        <f t="shared" si="1"/>
        <v>0</v>
      </c>
      <c r="AG68" s="81">
        <f>VLOOKUP(D68,'[3]1.TongHopXuatNhapTon'!$E$11:$AK$2000,33,0)</f>
        <v>445.6</v>
      </c>
      <c r="AH68" s="81" t="str">
        <f>VLOOKUP(B68,'[4]HHTM sau rà soát'!$C$6:$M$172,2,0)</f>
        <v>Hóa chất xét nghiệm định lượng Fibrinogen</v>
      </c>
      <c r="AI68" s="22" t="b">
        <f t="shared" si="6"/>
        <v>1</v>
      </c>
      <c r="AJ68" s="81" t="str">
        <f>VLOOKUP(B68,'[4]HHTM sau rà soát'!$C$6:$M$172,3,0)</f>
        <v>Hóa chất dùng để XN định lượng Fibrinogen, theo phương pháp Clauss trên máy phân tích đông máu. Dạng: bột khô. Độ ổn định sử dụng sau khi hoàn nguyên (hoặc mở nắp) ≥ 3 ngày nhiệt độ 2-8 độ C , ≥ 3 ngày nhiệt độ 15 độ C trên máy
Hộp ≥ 10 x 2ml
Tương thích với hệ thống máy ACL TOP 750 tại bệnh viện</v>
      </c>
      <c r="AK68" s="22" t="b">
        <f t="shared" si="7"/>
        <v>1</v>
      </c>
      <c r="AL68" s="81" t="str">
        <f>VLOOKUP(B68,'[4]HHTM sau rà soát'!$C$6:$M$172,5,0)</f>
        <v>Hộp</v>
      </c>
      <c r="AM68" s="22" t="b">
        <f t="shared" si="8"/>
        <v>1</v>
      </c>
      <c r="AN68" s="81">
        <f>VLOOKUP(B68,'[4]HHTM sau rà soát'!$C$6:$M$172,10,0)</f>
        <v>40</v>
      </c>
      <c r="AO68" s="22" t="b">
        <f t="shared" si="9"/>
        <v>0</v>
      </c>
      <c r="AP68" s="111">
        <f>VLOOKUP(B68,'[4]HHTM sau rà soát'!$C$6:$M$172,11,0)</f>
        <v>8920800</v>
      </c>
      <c r="AQ68" s="22" t="b">
        <f t="shared" si="2"/>
        <v>1</v>
      </c>
    </row>
    <row r="69" spans="2:43" ht="56.25" x14ac:dyDescent="0.25">
      <c r="B69" s="22">
        <v>67</v>
      </c>
      <c r="C69" s="23">
        <v>64</v>
      </c>
      <c r="D69" s="32" t="s">
        <v>2653</v>
      </c>
      <c r="E69" s="32" t="s">
        <v>2654</v>
      </c>
      <c r="F69" s="42" t="s">
        <v>2655</v>
      </c>
      <c r="G69" s="52" t="s">
        <v>42</v>
      </c>
      <c r="H69" s="110">
        <v>3</v>
      </c>
      <c r="I69" s="110"/>
      <c r="J69" s="110">
        <v>5</v>
      </c>
      <c r="K69" s="144">
        <v>1</v>
      </c>
      <c r="L69" s="29">
        <f t="shared" si="3"/>
        <v>1</v>
      </c>
      <c r="M69" s="28">
        <v>18771900</v>
      </c>
      <c r="N69" s="28">
        <f t="shared" si="4"/>
        <v>18771900</v>
      </c>
      <c r="O69" s="26" t="s">
        <v>2653</v>
      </c>
      <c r="P69" s="26" t="s">
        <v>2656</v>
      </c>
      <c r="Q69" s="26" t="s">
        <v>2328</v>
      </c>
      <c r="R69" s="26" t="s">
        <v>2329</v>
      </c>
      <c r="S69" s="26" t="s">
        <v>2330</v>
      </c>
      <c r="T69" s="26" t="s">
        <v>46</v>
      </c>
      <c r="U69" s="26" t="s">
        <v>47</v>
      </c>
      <c r="V69" s="26" t="s">
        <v>2615</v>
      </c>
      <c r="W69" s="76" t="str">
        <f t="shared" si="5"/>
        <v>IB2400466073; QĐTT số: 779/QĐ-BVQY103; 03/03/2025; Bệnh viện Quân y 103; 365 ngày</v>
      </c>
      <c r="X69" s="43"/>
      <c r="Y69" s="80" t="s">
        <v>2616</v>
      </c>
      <c r="Z69" s="80" t="s">
        <v>1511</v>
      </c>
      <c r="AA69" s="80" t="s">
        <v>2615</v>
      </c>
      <c r="AB69" s="79">
        <v>18771900</v>
      </c>
      <c r="AC69" s="33">
        <f t="shared" si="0"/>
        <v>0</v>
      </c>
      <c r="AD69" s="34">
        <f t="shared" si="1"/>
        <v>0</v>
      </c>
      <c r="AE69" s="81" t="s">
        <v>2657</v>
      </c>
      <c r="AF69" s="81" t="s">
        <v>2658</v>
      </c>
      <c r="AG69" s="81">
        <f>VLOOKUP(D69,'[3]1.TongHopXuatNhapTon'!$E$11:$AK$2000,33,0)</f>
        <v>3</v>
      </c>
      <c r="AH69" s="81" t="str">
        <f>VLOOKUP(B69,'[4]HHTM sau rà soát'!$C$6:$M$172,2,0)</f>
        <v>Hóa chất dùng để XN định lượng Protein C</v>
      </c>
      <c r="AI69" s="22" t="b">
        <f t="shared" si="6"/>
        <v>1</v>
      </c>
      <c r="AJ69" s="81" t="str">
        <f>VLOOKUP(B69,'[4]HHTM sau rà soát'!$C$6:$M$172,3,0)</f>
        <v>Hóa chất dùng để xác định XN Protein C theo phương pháp so màu. Dạng Bột khô và chất đệm. Thời gian ổn định Hóa chất Protein C ≥ 90 ngày nhiệt độ 2-8 độ C , ≥ 5 ngày nhiệt độ 15 độ C trên máy. 
Hộp ≥ 2x2.5mL+2x2.5mL+1x8mL
Tương thích với hệ thống máy ACL TOP 500, 550 tại Bệnh viện</v>
      </c>
      <c r="AK69" s="22" t="b">
        <f t="shared" si="7"/>
        <v>1</v>
      </c>
      <c r="AL69" s="81" t="str">
        <f>VLOOKUP(B69,'[4]HHTM sau rà soát'!$C$6:$M$172,5,0)</f>
        <v>Hộp</v>
      </c>
      <c r="AM69" s="22" t="b">
        <f t="shared" si="8"/>
        <v>1</v>
      </c>
      <c r="AN69" s="81">
        <f>VLOOKUP(B69,'[4]HHTM sau rà soát'!$C$6:$M$172,10,0)</f>
        <v>2</v>
      </c>
      <c r="AO69" s="22" t="b">
        <f t="shared" si="9"/>
        <v>0</v>
      </c>
      <c r="AP69" s="111">
        <f>VLOOKUP(B69,'[4]HHTM sau rà soát'!$C$6:$M$172,11,0)</f>
        <v>18771900</v>
      </c>
      <c r="AQ69" s="22" t="b">
        <f t="shared" si="2"/>
        <v>1</v>
      </c>
    </row>
    <row r="70" spans="2:43" ht="56.25" x14ac:dyDescent="0.25">
      <c r="B70" s="22">
        <v>68</v>
      </c>
      <c r="C70" s="23">
        <v>65</v>
      </c>
      <c r="D70" s="32" t="s">
        <v>2659</v>
      </c>
      <c r="E70" s="32" t="s">
        <v>2660</v>
      </c>
      <c r="F70" s="42" t="s">
        <v>2661</v>
      </c>
      <c r="G70" s="52" t="s">
        <v>42</v>
      </c>
      <c r="H70" s="110">
        <v>1</v>
      </c>
      <c r="I70" s="110"/>
      <c r="J70" s="110">
        <v>3</v>
      </c>
      <c r="K70" s="144">
        <v>1</v>
      </c>
      <c r="L70" s="29">
        <f t="shared" si="3"/>
        <v>1</v>
      </c>
      <c r="M70" s="28">
        <v>28357350</v>
      </c>
      <c r="N70" s="28">
        <f t="shared" si="4"/>
        <v>28357350</v>
      </c>
      <c r="O70" s="26" t="s">
        <v>2659</v>
      </c>
      <c r="P70" s="26" t="s">
        <v>2662</v>
      </c>
      <c r="Q70" s="26" t="s">
        <v>2328</v>
      </c>
      <c r="R70" s="26" t="s">
        <v>2329</v>
      </c>
      <c r="S70" s="26" t="s">
        <v>2330</v>
      </c>
      <c r="T70" s="26" t="s">
        <v>46</v>
      </c>
      <c r="U70" s="26" t="s">
        <v>47</v>
      </c>
      <c r="V70" s="26" t="s">
        <v>2615</v>
      </c>
      <c r="W70" s="76" t="str">
        <f t="shared" si="5"/>
        <v>IB2400466073; QĐTT số: 779/QĐ-BVQY103; 03/03/2025; Bệnh viện Quân y 103; 365 ngày</v>
      </c>
      <c r="X70" s="43"/>
      <c r="Y70" s="80" t="s">
        <v>2616</v>
      </c>
      <c r="Z70" s="80" t="s">
        <v>1511</v>
      </c>
      <c r="AA70" s="80" t="s">
        <v>2615</v>
      </c>
      <c r="AB70" s="79">
        <v>28357350</v>
      </c>
      <c r="AC70" s="33">
        <f t="shared" ref="AC70:AC123" si="10">(M70-AB70)/AB70</f>
        <v>0</v>
      </c>
      <c r="AD70" s="34">
        <f t="shared" ref="AD70:AD123" si="11">N70-(L70*AB70)</f>
        <v>0</v>
      </c>
      <c r="AE70" s="81" t="s">
        <v>2663</v>
      </c>
      <c r="AF70" s="81" t="s">
        <v>2664</v>
      </c>
      <c r="AG70" s="81">
        <f>VLOOKUP(D70,'[3]1.TongHopXuatNhapTon'!$E$11:$AK$2000,33,0)</f>
        <v>1</v>
      </c>
      <c r="AH70" s="81" t="str">
        <f>VLOOKUP(B70,'[4]HHTM sau rà soát'!$C$6:$M$172,2,0)</f>
        <v>Hóa chất dùng để xét nghiệm xác định hoạt độ Protein S tự do</v>
      </c>
      <c r="AI70" s="22" t="b">
        <f t="shared" si="6"/>
        <v>1</v>
      </c>
      <c r="AJ70" s="81" t="str">
        <f>VLOOKUP(B70,'[4]HHTM sau rà soát'!$C$6:$M$172,3,0)</f>
        <v>Hóa chất dùng để XN xác định hoạt độ của Protein S tự do theo phương pháp đo mức thời gian PT kéo dài. Dạng Bột khô và lỏng. Thời gian ổn định hóa chất Protein S ≥ 1 ngày nhiệt độ 2-8 độ C , ≥ 8 giờ nhiệt độ 15 độ C trên máy
Hộp ≥ 3x2mL+3x6mL+3x2mL
Tương thích với hệ thống máy ACL TOP 500, 550 tại Bệnh viện</v>
      </c>
      <c r="AK70" s="22" t="b">
        <f t="shared" si="7"/>
        <v>1</v>
      </c>
      <c r="AL70" s="81" t="str">
        <f>VLOOKUP(B70,'[4]HHTM sau rà soát'!$C$6:$M$172,5,0)</f>
        <v>Hộp</v>
      </c>
      <c r="AM70" s="22" t="b">
        <f t="shared" si="8"/>
        <v>1</v>
      </c>
      <c r="AN70" s="81">
        <f>VLOOKUP(B70,'[4]HHTM sau rà soát'!$C$6:$M$172,10,0)</f>
        <v>2</v>
      </c>
      <c r="AO70" s="22" t="b">
        <f t="shared" si="9"/>
        <v>0</v>
      </c>
      <c r="AP70" s="111">
        <f>VLOOKUP(B70,'[4]HHTM sau rà soát'!$C$6:$M$172,11,0)</f>
        <v>28357350</v>
      </c>
      <c r="AQ70" s="22" t="b">
        <f t="shared" ref="AQ70:AQ119" si="12">AP70=M70</f>
        <v>1</v>
      </c>
    </row>
    <row r="71" spans="2:43" ht="56.25" x14ac:dyDescent="0.25">
      <c r="B71" s="22">
        <v>69</v>
      </c>
      <c r="C71" s="23">
        <v>66</v>
      </c>
      <c r="D71" s="32" t="s">
        <v>2665</v>
      </c>
      <c r="E71" s="32" t="s">
        <v>2666</v>
      </c>
      <c r="F71" s="42" t="s">
        <v>2667</v>
      </c>
      <c r="G71" s="52" t="s">
        <v>42</v>
      </c>
      <c r="H71" s="110">
        <v>1</v>
      </c>
      <c r="I71" s="110"/>
      <c r="J71" s="110">
        <v>3</v>
      </c>
      <c r="K71" s="144">
        <v>1</v>
      </c>
      <c r="L71" s="29">
        <f t="shared" ref="L71:L123" si="13">K71</f>
        <v>1</v>
      </c>
      <c r="M71" s="28">
        <v>31686900</v>
      </c>
      <c r="N71" s="28">
        <f t="shared" ref="N71:N123" si="14">M71*L71</f>
        <v>31686900</v>
      </c>
      <c r="O71" s="26" t="s">
        <v>2665</v>
      </c>
      <c r="P71" s="26" t="s">
        <v>2668</v>
      </c>
      <c r="Q71" s="26" t="s">
        <v>2328</v>
      </c>
      <c r="R71" s="26" t="s">
        <v>2329</v>
      </c>
      <c r="S71" s="26" t="s">
        <v>2330</v>
      </c>
      <c r="T71" s="26" t="s">
        <v>46</v>
      </c>
      <c r="U71" s="26" t="s">
        <v>47</v>
      </c>
      <c r="V71" s="26" t="s">
        <v>2615</v>
      </c>
      <c r="W71" s="76" t="str">
        <f t="shared" ref="W71:W123" si="15">Q71&amp;"; QĐTT số: "&amp;R71&amp;"; "&amp;S71&amp;"; "&amp;T71&amp;"; "&amp;U71</f>
        <v>IB2400466073; QĐTT số: 779/QĐ-BVQY103; 03/03/2025; Bệnh viện Quân y 103; 365 ngày</v>
      </c>
      <c r="X71" s="43"/>
      <c r="Y71" s="80" t="s">
        <v>2616</v>
      </c>
      <c r="Z71" s="80" t="s">
        <v>1511</v>
      </c>
      <c r="AA71" s="80" t="s">
        <v>2615</v>
      </c>
      <c r="AB71" s="79">
        <v>31686900</v>
      </c>
      <c r="AC71" s="33">
        <f t="shared" si="10"/>
        <v>0</v>
      </c>
      <c r="AD71" s="34">
        <f t="shared" si="11"/>
        <v>0</v>
      </c>
      <c r="AE71" s="81" t="s">
        <v>2663</v>
      </c>
      <c r="AF71" s="81" t="s">
        <v>2664</v>
      </c>
      <c r="AG71" s="81">
        <f>VLOOKUP(D71,'[3]1.TongHopXuatNhapTon'!$E$11:$AK$2000,33,0)</f>
        <v>1</v>
      </c>
      <c r="AH71" s="81" t="str">
        <f>VLOOKUP(B71,'[4]HHTM sau rà soát'!$C$6:$M$172,2,0)</f>
        <v>Hóa chất xét nghiệm định lượng Protein S tự do</v>
      </c>
      <c r="AI71" s="22" t="b">
        <f t="shared" ref="AI71:AI123" si="16">AH71=D71</f>
        <v>1</v>
      </c>
      <c r="AJ71" s="81" t="str">
        <f>VLOOKUP(B71,'[4]HHTM sau rà soát'!$C$6:$M$172,3,0)</f>
        <v>Hóa chất dùng để XN xác định Protein S tự do theo phương pháp miễn dịch latex trên máy phân tích đông máu. Dạng bột khô và chất đệm. Thời gian ổn định ≥ 30 ngày nhiệt độ 2-8 độ C, ≥ 7 ngày nhiệt độ 15 độ C trên máy
Hộp ≥ 3x4mL+3x4mL+3x2mL
Tương thích với hệ thống máy ACL TOP 500, 550 tại Bệnh viện</v>
      </c>
      <c r="AK71" s="22" t="b">
        <f t="shared" ref="AK71:AK123" si="17">AJ71=E71</f>
        <v>1</v>
      </c>
      <c r="AL71" s="81" t="str">
        <f>VLOOKUP(B71,'[4]HHTM sau rà soát'!$C$6:$M$172,5,0)</f>
        <v>Hộp</v>
      </c>
      <c r="AM71" s="22" t="b">
        <f t="shared" ref="AM71:AM123" si="18">AL71=G71</f>
        <v>1</v>
      </c>
      <c r="AN71" s="81">
        <f>VLOOKUP(B71,'[4]HHTM sau rà soát'!$C$6:$M$172,10,0)</f>
        <v>2</v>
      </c>
      <c r="AO71" s="22" t="b">
        <f t="shared" ref="AO71:AO123" si="19">AN71=L71</f>
        <v>0</v>
      </c>
      <c r="AP71" s="111">
        <f>VLOOKUP(B71,'[4]HHTM sau rà soát'!$C$6:$M$172,11,0)</f>
        <v>31686900</v>
      </c>
      <c r="AQ71" s="22" t="b">
        <f t="shared" si="12"/>
        <v>1</v>
      </c>
    </row>
    <row r="72" spans="2:43" ht="45" x14ac:dyDescent="0.25">
      <c r="B72" s="22">
        <v>70</v>
      </c>
      <c r="C72" s="23">
        <v>67</v>
      </c>
      <c r="D72" s="32" t="s">
        <v>2669</v>
      </c>
      <c r="E72" s="32" t="s">
        <v>2670</v>
      </c>
      <c r="F72" s="42" t="s">
        <v>2671</v>
      </c>
      <c r="G72" s="52" t="s">
        <v>42</v>
      </c>
      <c r="H72" s="110">
        <v>1</v>
      </c>
      <c r="I72" s="110"/>
      <c r="J72" s="110">
        <v>1</v>
      </c>
      <c r="K72" s="144">
        <v>1</v>
      </c>
      <c r="L72" s="29">
        <f t="shared" si="13"/>
        <v>1</v>
      </c>
      <c r="M72" s="28">
        <v>16508100</v>
      </c>
      <c r="N72" s="28">
        <f t="shared" si="14"/>
        <v>16508100</v>
      </c>
      <c r="O72" s="26" t="s">
        <v>2669</v>
      </c>
      <c r="P72" s="26" t="s">
        <v>2672</v>
      </c>
      <c r="Q72" s="26" t="s">
        <v>2328</v>
      </c>
      <c r="R72" s="26" t="s">
        <v>2329</v>
      </c>
      <c r="S72" s="26" t="s">
        <v>2330</v>
      </c>
      <c r="T72" s="26" t="s">
        <v>46</v>
      </c>
      <c r="U72" s="26" t="s">
        <v>47</v>
      </c>
      <c r="V72" s="26" t="s">
        <v>2615</v>
      </c>
      <c r="W72" s="76" t="str">
        <f t="shared" si="15"/>
        <v>IB2400466073; QĐTT số: 779/QĐ-BVQY103; 03/03/2025; Bệnh viện Quân y 103; 365 ngày</v>
      </c>
      <c r="X72" s="43"/>
      <c r="Y72" s="80" t="s">
        <v>2616</v>
      </c>
      <c r="Z72" s="80" t="s">
        <v>1511</v>
      </c>
      <c r="AA72" s="80" t="s">
        <v>2615</v>
      </c>
      <c r="AB72" s="79">
        <v>16508100</v>
      </c>
      <c r="AC72" s="33">
        <f t="shared" si="10"/>
        <v>0</v>
      </c>
      <c r="AD72" s="34">
        <f t="shared" si="11"/>
        <v>0</v>
      </c>
      <c r="AE72" s="81" t="s">
        <v>2673</v>
      </c>
      <c r="AF72" s="81" t="s">
        <v>2674</v>
      </c>
      <c r="AG72" s="81">
        <f>VLOOKUP(D72,'[3]1.TongHopXuatNhapTon'!$E$11:$AK$2000,33,0)</f>
        <v>1</v>
      </c>
      <c r="AH72" s="81" t="str">
        <f>VLOOKUP(B72,'[4]HHTM sau rà soát'!$C$6:$M$172,2,0)</f>
        <v>Hóa chất xét nghiệm định lượng yếu tố II</v>
      </c>
      <c r="AI72" s="22" t="b">
        <f t="shared" si="16"/>
        <v>1</v>
      </c>
      <c r="AJ72" s="81" t="str">
        <f>VLOOKUP(B72,'[4]HHTM sau rà soát'!$C$6:$M$172,3,0)</f>
        <v>Dạng bột khô, sử dụng trên máy phân tích đông máu. Thành phần: huyết tương làm nghèo yếu tố II. Thời gian ổn định ≥ 24 giờ
Hộp ≥ 10x1mL
Tương thích với hệ thống máy ACL TOP 500, 550 tại Bệnh viện</v>
      </c>
      <c r="AK72" s="22" t="b">
        <f t="shared" si="17"/>
        <v>1</v>
      </c>
      <c r="AL72" s="81" t="str">
        <f>VLOOKUP(B72,'[4]HHTM sau rà soát'!$C$6:$M$172,5,0)</f>
        <v>Hộp</v>
      </c>
      <c r="AM72" s="22" t="b">
        <f t="shared" si="18"/>
        <v>1</v>
      </c>
      <c r="AN72" s="81">
        <f>VLOOKUP(B72,'[4]HHTM sau rà soát'!$C$6:$M$172,10,0)</f>
        <v>3</v>
      </c>
      <c r="AO72" s="22" t="b">
        <f t="shared" si="19"/>
        <v>0</v>
      </c>
      <c r="AP72" s="111">
        <f>VLOOKUP(B72,'[4]HHTM sau rà soát'!$C$6:$M$172,11,0)</f>
        <v>16508100</v>
      </c>
      <c r="AQ72" s="22" t="b">
        <f t="shared" si="12"/>
        <v>1</v>
      </c>
    </row>
    <row r="73" spans="2:43" ht="45" x14ac:dyDescent="0.25">
      <c r="B73" s="22">
        <v>71</v>
      </c>
      <c r="C73" s="23">
        <v>68</v>
      </c>
      <c r="D73" s="32" t="s">
        <v>2675</v>
      </c>
      <c r="E73" s="32" t="s">
        <v>2676</v>
      </c>
      <c r="F73" s="42" t="s">
        <v>2671</v>
      </c>
      <c r="G73" s="52" t="s">
        <v>42</v>
      </c>
      <c r="H73" s="110">
        <v>1</v>
      </c>
      <c r="I73" s="110"/>
      <c r="J73" s="110">
        <v>2</v>
      </c>
      <c r="K73" s="144">
        <v>1</v>
      </c>
      <c r="L73" s="29">
        <f t="shared" si="13"/>
        <v>1</v>
      </c>
      <c r="M73" s="28">
        <v>7851900</v>
      </c>
      <c r="N73" s="28">
        <f t="shared" si="14"/>
        <v>7851900</v>
      </c>
      <c r="O73" s="26" t="s">
        <v>2675</v>
      </c>
      <c r="P73" s="26" t="s">
        <v>2677</v>
      </c>
      <c r="Q73" s="26" t="s">
        <v>2328</v>
      </c>
      <c r="R73" s="26" t="s">
        <v>2329</v>
      </c>
      <c r="S73" s="26" t="s">
        <v>2330</v>
      </c>
      <c r="T73" s="26" t="s">
        <v>46</v>
      </c>
      <c r="U73" s="26" t="s">
        <v>47</v>
      </c>
      <c r="V73" s="26" t="s">
        <v>2615</v>
      </c>
      <c r="W73" s="76" t="str">
        <f t="shared" si="15"/>
        <v>IB2400466073; QĐTT số: 779/QĐ-BVQY103; 03/03/2025; Bệnh viện Quân y 103; 365 ngày</v>
      </c>
      <c r="X73" s="43"/>
      <c r="Y73" s="80" t="s">
        <v>2616</v>
      </c>
      <c r="Z73" s="80" t="s">
        <v>1511</v>
      </c>
      <c r="AA73" s="80" t="s">
        <v>2615</v>
      </c>
      <c r="AB73" s="79">
        <v>7851900</v>
      </c>
      <c r="AC73" s="33">
        <f t="shared" si="10"/>
        <v>0</v>
      </c>
      <c r="AD73" s="34">
        <f t="shared" si="11"/>
        <v>0</v>
      </c>
      <c r="AE73" s="81" t="s">
        <v>2678</v>
      </c>
      <c r="AF73" s="81" t="s">
        <v>2674</v>
      </c>
      <c r="AG73" s="81" t="e">
        <f>VLOOKUP(D73,'[3]1.TongHopXuatNhapTon'!$E$11:$AK$2000,33,0)</f>
        <v>#N/A</v>
      </c>
      <c r="AH73" s="81" t="str">
        <f>VLOOKUP(B73,'[4]HHTM sau rà soát'!$C$6:$M$172,2,0)</f>
        <v>Hóa chất xét nghiệm định lượng yếu tố V</v>
      </c>
      <c r="AI73" s="22" t="b">
        <f t="shared" si="16"/>
        <v>1</v>
      </c>
      <c r="AJ73" s="81" t="str">
        <f>VLOOKUP(B73,'[4]HHTM sau rà soát'!$C$6:$M$172,3,0)</f>
        <v>Dạng bột khô, sử dụng trên máy phân tích đông máu. Thành phần: huyết tương làm nghèo yếu tố V. Thời gian ổn định ≥ 24 giờ
Hộp ≥ 10x1mL
Tương thích với hệ thống máy ACL TOP 500, 550 tại Bệnh viện</v>
      </c>
      <c r="AK73" s="22" t="b">
        <f t="shared" si="17"/>
        <v>1</v>
      </c>
      <c r="AL73" s="81" t="str">
        <f>VLOOKUP(B73,'[4]HHTM sau rà soát'!$C$6:$M$172,5,0)</f>
        <v>Hộp</v>
      </c>
      <c r="AM73" s="22" t="b">
        <f t="shared" si="18"/>
        <v>1</v>
      </c>
      <c r="AN73" s="81">
        <f>VLOOKUP(B73,'[4]HHTM sau rà soát'!$C$6:$M$172,10,0)</f>
        <v>3</v>
      </c>
      <c r="AO73" s="22" t="b">
        <f t="shared" si="19"/>
        <v>0</v>
      </c>
      <c r="AP73" s="111">
        <f>VLOOKUP(B73,'[4]HHTM sau rà soát'!$C$6:$M$172,11,0)</f>
        <v>7851900</v>
      </c>
      <c r="AQ73" s="22" t="b">
        <f t="shared" si="12"/>
        <v>1</v>
      </c>
    </row>
    <row r="74" spans="2:43" ht="45" x14ac:dyDescent="0.25">
      <c r="B74" s="22">
        <v>72</v>
      </c>
      <c r="C74" s="23">
        <v>69</v>
      </c>
      <c r="D74" s="32" t="s">
        <v>2679</v>
      </c>
      <c r="E74" s="32" t="s">
        <v>2680</v>
      </c>
      <c r="F74" s="42" t="s">
        <v>2671</v>
      </c>
      <c r="G74" s="52" t="s">
        <v>42</v>
      </c>
      <c r="H74" s="110">
        <v>3</v>
      </c>
      <c r="I74" s="110"/>
      <c r="J74" s="110">
        <v>1</v>
      </c>
      <c r="K74" s="144">
        <v>1</v>
      </c>
      <c r="L74" s="29">
        <f t="shared" si="13"/>
        <v>1</v>
      </c>
      <c r="M74" s="28">
        <v>7851900</v>
      </c>
      <c r="N74" s="28">
        <f t="shared" si="14"/>
        <v>7851900</v>
      </c>
      <c r="O74" s="26" t="s">
        <v>2679</v>
      </c>
      <c r="P74" s="26" t="s">
        <v>2681</v>
      </c>
      <c r="Q74" s="26" t="s">
        <v>2328</v>
      </c>
      <c r="R74" s="26" t="s">
        <v>2329</v>
      </c>
      <c r="S74" s="26" t="s">
        <v>2330</v>
      </c>
      <c r="T74" s="26" t="s">
        <v>46</v>
      </c>
      <c r="U74" s="26" t="s">
        <v>47</v>
      </c>
      <c r="V74" s="26" t="s">
        <v>2615</v>
      </c>
      <c r="W74" s="76" t="str">
        <f t="shared" si="15"/>
        <v>IB2400466073; QĐTT số: 779/QĐ-BVQY103; 03/03/2025; Bệnh viện Quân y 103; 365 ngày</v>
      </c>
      <c r="X74" s="43"/>
      <c r="Y74" s="80" t="s">
        <v>2616</v>
      </c>
      <c r="Z74" s="80" t="s">
        <v>1511</v>
      </c>
      <c r="AA74" s="80" t="s">
        <v>2615</v>
      </c>
      <c r="AB74" s="79">
        <v>7851900</v>
      </c>
      <c r="AC74" s="33">
        <f t="shared" si="10"/>
        <v>0</v>
      </c>
      <c r="AD74" s="34">
        <f t="shared" si="11"/>
        <v>0</v>
      </c>
      <c r="AE74" s="81" t="s">
        <v>2682</v>
      </c>
      <c r="AF74" s="81" t="s">
        <v>2674</v>
      </c>
      <c r="AG74" s="81" t="e">
        <f>VLOOKUP(D74,'[3]1.TongHopXuatNhapTon'!$E$11:$AK$2000,33,0)</f>
        <v>#N/A</v>
      </c>
      <c r="AH74" s="81" t="str">
        <f>VLOOKUP(B74,'[4]HHTM sau rà soát'!$C$6:$M$172,2,0)</f>
        <v>Hóa chất xét nghiệm định lượng yếu tố VII</v>
      </c>
      <c r="AI74" s="22" t="b">
        <f t="shared" si="16"/>
        <v>1</v>
      </c>
      <c r="AJ74" s="81" t="str">
        <f>VLOOKUP(B74,'[4]HHTM sau rà soát'!$C$6:$M$172,3,0)</f>
        <v>Dạng bột khô, sử dụng trên máy phân tích đông máu. Thành phần: huyết tương làm nghèo yếu tố VII. Thời gian ổn định ≥ 24 giờ
Hộp ≥ 10x1mL
Tương thích với hệ thống máy ACL TOP 500, 550 tại Bệnh viện</v>
      </c>
      <c r="AK74" s="22" t="b">
        <f t="shared" si="17"/>
        <v>1</v>
      </c>
      <c r="AL74" s="81" t="str">
        <f>VLOOKUP(B74,'[4]HHTM sau rà soát'!$C$6:$M$172,5,0)</f>
        <v>Hộp</v>
      </c>
      <c r="AM74" s="22" t="b">
        <f t="shared" si="18"/>
        <v>1</v>
      </c>
      <c r="AN74" s="81">
        <f>VLOOKUP(B74,'[4]HHTM sau rà soát'!$C$6:$M$172,10,0)</f>
        <v>3</v>
      </c>
      <c r="AO74" s="22" t="b">
        <f t="shared" si="19"/>
        <v>0</v>
      </c>
      <c r="AP74" s="111">
        <f>VLOOKUP(B74,'[4]HHTM sau rà soát'!$C$6:$M$172,11,0)</f>
        <v>7851900</v>
      </c>
      <c r="AQ74" s="22" t="b">
        <f t="shared" si="12"/>
        <v>1</v>
      </c>
    </row>
    <row r="75" spans="2:43" ht="45" x14ac:dyDescent="0.25">
      <c r="B75" s="22">
        <v>73</v>
      </c>
      <c r="C75" s="23">
        <v>70</v>
      </c>
      <c r="D75" s="32" t="s">
        <v>2683</v>
      </c>
      <c r="E75" s="32" t="s">
        <v>2684</v>
      </c>
      <c r="F75" s="42" t="s">
        <v>2671</v>
      </c>
      <c r="G75" s="52" t="s">
        <v>42</v>
      </c>
      <c r="H75" s="110">
        <v>2</v>
      </c>
      <c r="I75" s="110"/>
      <c r="J75" s="110">
        <v>3</v>
      </c>
      <c r="K75" s="144">
        <v>1</v>
      </c>
      <c r="L75" s="29">
        <f t="shared" si="13"/>
        <v>1</v>
      </c>
      <c r="M75" s="28">
        <v>6979350</v>
      </c>
      <c r="N75" s="28">
        <f t="shared" si="14"/>
        <v>6979350</v>
      </c>
      <c r="O75" s="26" t="s">
        <v>2683</v>
      </c>
      <c r="P75" s="26" t="s">
        <v>2685</v>
      </c>
      <c r="Q75" s="26" t="s">
        <v>2328</v>
      </c>
      <c r="R75" s="26" t="s">
        <v>2329</v>
      </c>
      <c r="S75" s="26" t="s">
        <v>2330</v>
      </c>
      <c r="T75" s="26" t="s">
        <v>46</v>
      </c>
      <c r="U75" s="26" t="s">
        <v>47</v>
      </c>
      <c r="V75" s="26" t="s">
        <v>2615</v>
      </c>
      <c r="W75" s="76" t="str">
        <f t="shared" si="15"/>
        <v>IB2400466073; QĐTT số: 779/QĐ-BVQY103; 03/03/2025; Bệnh viện Quân y 103; 365 ngày</v>
      </c>
      <c r="X75" s="43"/>
      <c r="Y75" s="80" t="s">
        <v>2616</v>
      </c>
      <c r="Z75" s="80" t="s">
        <v>1511</v>
      </c>
      <c r="AA75" s="80" t="s">
        <v>2615</v>
      </c>
      <c r="AB75" s="79">
        <v>6979350</v>
      </c>
      <c r="AC75" s="33">
        <f t="shared" si="10"/>
        <v>0</v>
      </c>
      <c r="AD75" s="34">
        <f t="shared" si="11"/>
        <v>0</v>
      </c>
      <c r="AE75" s="81" t="s">
        <v>2686</v>
      </c>
      <c r="AF75" s="81" t="s">
        <v>2674</v>
      </c>
      <c r="AG75" s="81">
        <f>VLOOKUP(D75,'[3]1.TongHopXuatNhapTon'!$E$11:$AK$2000,33,0)</f>
        <v>2</v>
      </c>
      <c r="AH75" s="81" t="str">
        <f>VLOOKUP(B75,'[4]HHTM sau rà soát'!$C$6:$M$172,2,0)</f>
        <v>Hóa chất xét nghiệm định lượng yếu tố VIII</v>
      </c>
      <c r="AI75" s="22" t="b">
        <f t="shared" si="16"/>
        <v>1</v>
      </c>
      <c r="AJ75" s="81" t="str">
        <f>VLOOKUP(B75,'[4]HHTM sau rà soát'!$C$6:$M$172,3,0)</f>
        <v>Dạng bột khô, sử dụng trên máy phân tích đông máu. Thành phần: huyết tương làm nghèo yếu tố VIII. Thời gian ổn định ≥ 24 giờ
Hộp ≥ 10x1mL
Tương thích với hệ thống máy ACL TOP 500, 550 tại Bệnh viện</v>
      </c>
      <c r="AK75" s="22" t="b">
        <f t="shared" si="17"/>
        <v>1</v>
      </c>
      <c r="AL75" s="81" t="str">
        <f>VLOOKUP(B75,'[4]HHTM sau rà soát'!$C$6:$M$172,5,0)</f>
        <v>Hộp</v>
      </c>
      <c r="AM75" s="22" t="b">
        <f t="shared" si="18"/>
        <v>1</v>
      </c>
      <c r="AN75" s="81">
        <f>VLOOKUP(B75,'[4]HHTM sau rà soát'!$C$6:$M$172,10,0)</f>
        <v>3</v>
      </c>
      <c r="AO75" s="22" t="b">
        <f t="shared" si="19"/>
        <v>0</v>
      </c>
      <c r="AP75" s="111">
        <f>VLOOKUP(B75,'[4]HHTM sau rà soát'!$C$6:$M$172,11,0)</f>
        <v>6979350</v>
      </c>
      <c r="AQ75" s="22" t="b">
        <f t="shared" si="12"/>
        <v>1</v>
      </c>
    </row>
    <row r="76" spans="2:43" ht="45" x14ac:dyDescent="0.25">
      <c r="B76" s="22">
        <v>74</v>
      </c>
      <c r="C76" s="23">
        <v>71</v>
      </c>
      <c r="D76" s="32" t="s">
        <v>2687</v>
      </c>
      <c r="E76" s="32" t="s">
        <v>2688</v>
      </c>
      <c r="F76" s="42" t="s">
        <v>2671</v>
      </c>
      <c r="G76" s="52" t="s">
        <v>42</v>
      </c>
      <c r="H76" s="128">
        <v>0</v>
      </c>
      <c r="I76" s="110"/>
      <c r="J76" s="110">
        <v>2</v>
      </c>
      <c r="K76" s="144">
        <v>1</v>
      </c>
      <c r="L76" s="29">
        <f t="shared" si="13"/>
        <v>1</v>
      </c>
      <c r="M76" s="28">
        <v>7851900</v>
      </c>
      <c r="N76" s="28">
        <f t="shared" si="14"/>
        <v>7851900</v>
      </c>
      <c r="O76" s="26" t="s">
        <v>2687</v>
      </c>
      <c r="P76" s="26" t="s">
        <v>2689</v>
      </c>
      <c r="Q76" s="26" t="s">
        <v>2328</v>
      </c>
      <c r="R76" s="26" t="s">
        <v>2329</v>
      </c>
      <c r="S76" s="26" t="s">
        <v>2330</v>
      </c>
      <c r="T76" s="26" t="s">
        <v>46</v>
      </c>
      <c r="U76" s="26" t="s">
        <v>47</v>
      </c>
      <c r="V76" s="26" t="s">
        <v>2615</v>
      </c>
      <c r="W76" s="76" t="str">
        <f t="shared" si="15"/>
        <v>IB2400466073; QĐTT số: 779/QĐ-BVQY103; 03/03/2025; Bệnh viện Quân y 103; 365 ngày</v>
      </c>
      <c r="X76" s="43"/>
      <c r="Y76" s="80" t="s">
        <v>2616</v>
      </c>
      <c r="Z76" s="80" t="s">
        <v>1511</v>
      </c>
      <c r="AA76" s="80" t="s">
        <v>2615</v>
      </c>
      <c r="AB76" s="79">
        <v>7851900</v>
      </c>
      <c r="AC76" s="33">
        <f t="shared" si="10"/>
        <v>0</v>
      </c>
      <c r="AD76" s="34">
        <f t="shared" si="11"/>
        <v>0</v>
      </c>
      <c r="AE76" s="81" t="s">
        <v>2690</v>
      </c>
      <c r="AF76" s="81" t="s">
        <v>2674</v>
      </c>
      <c r="AG76" s="81" t="e">
        <f>VLOOKUP(D76,'[3]1.TongHopXuatNhapTon'!$E$11:$AK$2000,33,0)</f>
        <v>#N/A</v>
      </c>
      <c r="AH76" s="81" t="str">
        <f>VLOOKUP(B76,'[4]HHTM sau rà soát'!$C$6:$M$172,2,0)</f>
        <v>Hóa chất xét nghiệm định lượng yếu tố X</v>
      </c>
      <c r="AI76" s="22" t="b">
        <f t="shared" si="16"/>
        <v>1</v>
      </c>
      <c r="AJ76" s="81" t="str">
        <f>VLOOKUP(B76,'[4]HHTM sau rà soát'!$C$6:$M$172,3,0)</f>
        <v>Dạng bột khô, sử dụng trên máy phân tích đông máu. Thành phần: huyết tương làm nghèo yếu tố X. Thời gian ổn định  ≥ 24 giờ
Hộp ≥ 10x1mL
Tương thích với hệ thống máy ACL TOP 500, 550 tại Bệnh viện</v>
      </c>
      <c r="AK76" s="22" t="b">
        <f t="shared" si="17"/>
        <v>1</v>
      </c>
      <c r="AL76" s="81" t="str">
        <f>VLOOKUP(B76,'[4]HHTM sau rà soát'!$C$6:$M$172,5,0)</f>
        <v>Hộp</v>
      </c>
      <c r="AM76" s="22" t="b">
        <f t="shared" si="18"/>
        <v>1</v>
      </c>
      <c r="AN76" s="81">
        <f>VLOOKUP(B76,'[4]HHTM sau rà soát'!$C$6:$M$172,10,0)</f>
        <v>3</v>
      </c>
      <c r="AO76" s="22" t="b">
        <f t="shared" si="19"/>
        <v>0</v>
      </c>
      <c r="AP76" s="111">
        <f>VLOOKUP(B76,'[4]HHTM sau rà soát'!$C$6:$M$172,11,0)</f>
        <v>7851900</v>
      </c>
      <c r="AQ76" s="22" t="b">
        <f t="shared" si="12"/>
        <v>1</v>
      </c>
    </row>
    <row r="77" spans="2:43" ht="45" x14ac:dyDescent="0.25">
      <c r="B77" s="22">
        <v>75</v>
      </c>
      <c r="C77" s="23">
        <v>72</v>
      </c>
      <c r="D77" s="32" t="s">
        <v>2691</v>
      </c>
      <c r="E77" s="32" t="s">
        <v>2692</v>
      </c>
      <c r="F77" s="42" t="s">
        <v>2671</v>
      </c>
      <c r="G77" s="52" t="s">
        <v>42</v>
      </c>
      <c r="H77" s="128">
        <v>0</v>
      </c>
      <c r="I77" s="110"/>
      <c r="J77" s="110">
        <v>3</v>
      </c>
      <c r="K77" s="144">
        <v>1</v>
      </c>
      <c r="L77" s="29">
        <f t="shared" si="13"/>
        <v>1</v>
      </c>
      <c r="M77" s="28">
        <v>6979350</v>
      </c>
      <c r="N77" s="28">
        <f t="shared" si="14"/>
        <v>6979350</v>
      </c>
      <c r="O77" s="26" t="s">
        <v>2691</v>
      </c>
      <c r="P77" s="26" t="s">
        <v>2693</v>
      </c>
      <c r="Q77" s="26" t="s">
        <v>2328</v>
      </c>
      <c r="R77" s="26" t="s">
        <v>2329</v>
      </c>
      <c r="S77" s="26" t="s">
        <v>2330</v>
      </c>
      <c r="T77" s="26" t="s">
        <v>46</v>
      </c>
      <c r="U77" s="26" t="s">
        <v>47</v>
      </c>
      <c r="V77" s="26" t="s">
        <v>2615</v>
      </c>
      <c r="W77" s="76" t="str">
        <f t="shared" si="15"/>
        <v>IB2400466073; QĐTT số: 779/QĐ-BVQY103; 03/03/2025; Bệnh viện Quân y 103; 365 ngày</v>
      </c>
      <c r="X77" s="43"/>
      <c r="Y77" s="80" t="s">
        <v>2616</v>
      </c>
      <c r="Z77" s="80" t="s">
        <v>1511</v>
      </c>
      <c r="AA77" s="80" t="s">
        <v>2615</v>
      </c>
      <c r="AB77" s="79">
        <v>6979350</v>
      </c>
      <c r="AC77" s="33">
        <f t="shared" si="10"/>
        <v>0</v>
      </c>
      <c r="AD77" s="34">
        <f t="shared" si="11"/>
        <v>0</v>
      </c>
      <c r="AE77" s="81" t="s">
        <v>2694</v>
      </c>
      <c r="AF77" s="81" t="s">
        <v>2674</v>
      </c>
      <c r="AG77" s="81" t="e">
        <f>VLOOKUP(D77,'[3]1.TongHopXuatNhapTon'!$E$11:$AK$2000,33,0)</f>
        <v>#N/A</v>
      </c>
      <c r="AH77" s="81" t="str">
        <f>VLOOKUP(B77,'[4]HHTM sau rà soát'!$C$6:$M$172,2,0)</f>
        <v>Hóa chất xét nghiệm định lượng yếu tố XI</v>
      </c>
      <c r="AI77" s="22" t="b">
        <f t="shared" si="16"/>
        <v>1</v>
      </c>
      <c r="AJ77" s="81" t="str">
        <f>VLOOKUP(B77,'[4]HHTM sau rà soát'!$C$6:$M$172,3,0)</f>
        <v>Dạng bột khô, sử dụng trên máy phân tích đông máu. Thành phần: huyết tương làm nghèo yếu tố XI. Thời gian ổn định  ≥ 24 giờ
Hộp ≥ 10x1mL
Tương thích với hệ thống máy ACL TOP 500, 550 tại Bệnh viện</v>
      </c>
      <c r="AK77" s="22" t="b">
        <f t="shared" si="17"/>
        <v>1</v>
      </c>
      <c r="AL77" s="81" t="str">
        <f>VLOOKUP(B77,'[4]HHTM sau rà soát'!$C$6:$M$172,5,0)</f>
        <v>Hộp</v>
      </c>
      <c r="AM77" s="22" t="b">
        <f t="shared" si="18"/>
        <v>1</v>
      </c>
      <c r="AN77" s="81">
        <f>VLOOKUP(B77,'[4]HHTM sau rà soát'!$C$6:$M$172,10,0)</f>
        <v>3</v>
      </c>
      <c r="AO77" s="22" t="b">
        <f t="shared" si="19"/>
        <v>0</v>
      </c>
      <c r="AP77" s="111">
        <f>VLOOKUP(B77,'[4]HHTM sau rà soát'!$C$6:$M$172,11,0)</f>
        <v>6979350</v>
      </c>
      <c r="AQ77" s="22" t="b">
        <f t="shared" si="12"/>
        <v>1</v>
      </c>
    </row>
    <row r="78" spans="2:43" ht="45" x14ac:dyDescent="0.25">
      <c r="B78" s="22">
        <v>76</v>
      </c>
      <c r="C78" s="23">
        <v>73</v>
      </c>
      <c r="D78" s="32" t="s">
        <v>2695</v>
      </c>
      <c r="E78" s="32" t="s">
        <v>2696</v>
      </c>
      <c r="F78" s="42" t="s">
        <v>2671</v>
      </c>
      <c r="G78" s="52" t="s">
        <v>42</v>
      </c>
      <c r="H78" s="128">
        <v>0</v>
      </c>
      <c r="I78" s="110"/>
      <c r="J78" s="110">
        <v>2</v>
      </c>
      <c r="K78" s="144">
        <v>1</v>
      </c>
      <c r="L78" s="29">
        <f t="shared" si="13"/>
        <v>1</v>
      </c>
      <c r="M78" s="28">
        <v>14816550</v>
      </c>
      <c r="N78" s="28">
        <f t="shared" si="14"/>
        <v>14816550</v>
      </c>
      <c r="O78" s="26" t="s">
        <v>2695</v>
      </c>
      <c r="P78" s="26" t="s">
        <v>2697</v>
      </c>
      <c r="Q78" s="26" t="s">
        <v>2328</v>
      </c>
      <c r="R78" s="26" t="s">
        <v>2329</v>
      </c>
      <c r="S78" s="26" t="s">
        <v>2330</v>
      </c>
      <c r="T78" s="26" t="s">
        <v>46</v>
      </c>
      <c r="U78" s="26" t="s">
        <v>47</v>
      </c>
      <c r="V78" s="26" t="s">
        <v>2615</v>
      </c>
      <c r="W78" s="76" t="str">
        <f t="shared" si="15"/>
        <v>IB2400466073; QĐTT số: 779/QĐ-BVQY103; 03/03/2025; Bệnh viện Quân y 103; 365 ngày</v>
      </c>
      <c r="X78" s="43"/>
      <c r="Y78" s="80" t="s">
        <v>2616</v>
      </c>
      <c r="Z78" s="80" t="s">
        <v>1511</v>
      </c>
      <c r="AA78" s="80" t="s">
        <v>2615</v>
      </c>
      <c r="AB78" s="79">
        <v>14816550</v>
      </c>
      <c r="AC78" s="33">
        <f t="shared" si="10"/>
        <v>0</v>
      </c>
      <c r="AD78" s="34">
        <f t="shared" si="11"/>
        <v>0</v>
      </c>
      <c r="AE78" s="81" t="s">
        <v>2698</v>
      </c>
      <c r="AF78" s="81" t="s">
        <v>2674</v>
      </c>
      <c r="AG78" s="81" t="e">
        <f>VLOOKUP(D78,'[3]1.TongHopXuatNhapTon'!$E$11:$AK$2000,33,0)</f>
        <v>#N/A</v>
      </c>
      <c r="AH78" s="81" t="str">
        <f>VLOOKUP(B78,'[4]HHTM sau rà soát'!$C$6:$M$172,2,0)</f>
        <v>Hóa chất xét nghiệm định lượng yếu tố XII</v>
      </c>
      <c r="AI78" s="22" t="b">
        <f t="shared" si="16"/>
        <v>1</v>
      </c>
      <c r="AJ78" s="81" t="str">
        <f>VLOOKUP(B78,'[4]HHTM sau rà soát'!$C$6:$M$172,3,0)</f>
        <v>Dạng bột khô, sử dụng trên máy phân tích đông máu. Thành phần: huyết tương làm nghèo yếu tố XII. Thời gian ổn định  ≥ 24 giờ
Hộp ≥ 10x1mL
Tương thích với hệ thống máy ACL TOP 500, 550 tại Bệnh viện</v>
      </c>
      <c r="AK78" s="22" t="b">
        <f t="shared" si="17"/>
        <v>1</v>
      </c>
      <c r="AL78" s="81" t="str">
        <f>VLOOKUP(B78,'[4]HHTM sau rà soát'!$C$6:$M$172,5,0)</f>
        <v>Hộp</v>
      </c>
      <c r="AM78" s="22" t="b">
        <f t="shared" si="18"/>
        <v>1</v>
      </c>
      <c r="AN78" s="81">
        <f>VLOOKUP(B78,'[4]HHTM sau rà soát'!$C$6:$M$172,10,0)</f>
        <v>3</v>
      </c>
      <c r="AO78" s="22" t="b">
        <f t="shared" si="19"/>
        <v>0</v>
      </c>
      <c r="AP78" s="111">
        <f>VLOOKUP(B78,'[4]HHTM sau rà soát'!$C$6:$M$172,11,0)</f>
        <v>14816550</v>
      </c>
      <c r="AQ78" s="22" t="b">
        <f t="shared" si="12"/>
        <v>1</v>
      </c>
    </row>
    <row r="79" spans="2:43" ht="45" x14ac:dyDescent="0.25">
      <c r="B79" s="22">
        <v>77</v>
      </c>
      <c r="C79" s="23">
        <v>74</v>
      </c>
      <c r="D79" s="32" t="s">
        <v>2699</v>
      </c>
      <c r="E79" s="32" t="s">
        <v>2700</v>
      </c>
      <c r="F79" s="42" t="s">
        <v>2671</v>
      </c>
      <c r="G79" s="52" t="s">
        <v>42</v>
      </c>
      <c r="H79" s="128">
        <v>0</v>
      </c>
      <c r="I79" s="110"/>
      <c r="J79" s="110">
        <v>3</v>
      </c>
      <c r="K79" s="144">
        <v>1</v>
      </c>
      <c r="L79" s="29">
        <f t="shared" si="13"/>
        <v>1</v>
      </c>
      <c r="M79" s="28">
        <v>5758200</v>
      </c>
      <c r="N79" s="28">
        <f t="shared" si="14"/>
        <v>5758200</v>
      </c>
      <c r="O79" s="26" t="s">
        <v>2699</v>
      </c>
      <c r="P79" s="26" t="s">
        <v>2701</v>
      </c>
      <c r="Q79" s="26" t="s">
        <v>2328</v>
      </c>
      <c r="R79" s="26" t="s">
        <v>2329</v>
      </c>
      <c r="S79" s="26" t="s">
        <v>2330</v>
      </c>
      <c r="T79" s="26" t="s">
        <v>46</v>
      </c>
      <c r="U79" s="26" t="s">
        <v>47</v>
      </c>
      <c r="V79" s="26" t="s">
        <v>2615</v>
      </c>
      <c r="W79" s="76" t="str">
        <f t="shared" si="15"/>
        <v>IB2400466073; QĐTT số: 779/QĐ-BVQY103; 03/03/2025; Bệnh viện Quân y 103; 365 ngày</v>
      </c>
      <c r="X79" s="43"/>
      <c r="Y79" s="80" t="s">
        <v>2616</v>
      </c>
      <c r="Z79" s="80" t="s">
        <v>1511</v>
      </c>
      <c r="AA79" s="80" t="s">
        <v>2615</v>
      </c>
      <c r="AB79" s="79">
        <v>5758200</v>
      </c>
      <c r="AC79" s="33">
        <f t="shared" si="10"/>
        <v>0</v>
      </c>
      <c r="AD79" s="34">
        <f t="shared" si="11"/>
        <v>0</v>
      </c>
      <c r="AE79" s="81" t="s">
        <v>2701</v>
      </c>
      <c r="AF79" s="81" t="s">
        <v>2702</v>
      </c>
      <c r="AG79" s="81" t="e">
        <f>VLOOKUP(D79,'[3]1.TongHopXuatNhapTon'!$E$11:$AK$2000,33,0)</f>
        <v>#N/A</v>
      </c>
      <c r="AH79" s="81" t="str">
        <f>VLOOKUP(B79,'[4]HHTM sau rà soát'!$C$6:$M$172,2,0)</f>
        <v>Xét nghiệm định lượng yếu tố IX</v>
      </c>
      <c r="AI79" s="22" t="b">
        <f t="shared" si="16"/>
        <v>1</v>
      </c>
      <c r="AJ79" s="81" t="str">
        <f>VLOOKUP(B79,'[4]HHTM sau rà soát'!$C$6:$M$172,3,0)</f>
        <v>Dạng bột khô, sử dụng trên máy phân tích đông máu. Thành phần: huyết tương làm nghèo yếu tố IX. Thời gian ổn định  ≥ 24 giờ
Hộp ≥ 10x1mL
Tương thích với hệ thống máy ACL TOP 500, 550 tại Bệnh viện</v>
      </c>
      <c r="AK79" s="22" t="b">
        <f t="shared" si="17"/>
        <v>1</v>
      </c>
      <c r="AL79" s="81" t="str">
        <f>VLOOKUP(B79,'[4]HHTM sau rà soát'!$C$6:$M$172,5,0)</f>
        <v>Hộp</v>
      </c>
      <c r="AM79" s="22" t="b">
        <f t="shared" si="18"/>
        <v>1</v>
      </c>
      <c r="AN79" s="81">
        <f>VLOOKUP(B79,'[4]HHTM sau rà soát'!$C$6:$M$172,10,0)</f>
        <v>3</v>
      </c>
      <c r="AO79" s="22" t="b">
        <f t="shared" si="19"/>
        <v>0</v>
      </c>
      <c r="AP79" s="111">
        <f>VLOOKUP(B79,'[4]HHTM sau rà soát'!$C$6:$M$172,11,0)</f>
        <v>5758200</v>
      </c>
      <c r="AQ79" s="22" t="b">
        <f t="shared" si="12"/>
        <v>1</v>
      </c>
    </row>
    <row r="80" spans="2:43" ht="56.25" x14ac:dyDescent="0.25">
      <c r="B80" s="22">
        <v>78</v>
      </c>
      <c r="C80" s="23">
        <v>75</v>
      </c>
      <c r="D80" s="32" t="s">
        <v>2703</v>
      </c>
      <c r="E80" s="32" t="s">
        <v>2704</v>
      </c>
      <c r="F80" s="42" t="s">
        <v>2671</v>
      </c>
      <c r="G80" s="52" t="s">
        <v>42</v>
      </c>
      <c r="H80" s="110">
        <v>2</v>
      </c>
      <c r="I80" s="110"/>
      <c r="J80" s="110">
        <v>2</v>
      </c>
      <c r="K80" s="144">
        <v>1</v>
      </c>
      <c r="L80" s="29">
        <f t="shared" si="13"/>
        <v>1</v>
      </c>
      <c r="M80" s="28">
        <v>3505950</v>
      </c>
      <c r="N80" s="28">
        <f t="shared" si="14"/>
        <v>3505950</v>
      </c>
      <c r="O80" s="26" t="s">
        <v>2703</v>
      </c>
      <c r="P80" s="26" t="s">
        <v>2705</v>
      </c>
      <c r="Q80" s="26" t="s">
        <v>2328</v>
      </c>
      <c r="R80" s="26" t="s">
        <v>2329</v>
      </c>
      <c r="S80" s="26" t="s">
        <v>2330</v>
      </c>
      <c r="T80" s="26" t="s">
        <v>46</v>
      </c>
      <c r="U80" s="26" t="s">
        <v>47</v>
      </c>
      <c r="V80" s="26" t="s">
        <v>2615</v>
      </c>
      <c r="W80" s="76" t="str">
        <f t="shared" si="15"/>
        <v>IB2400466073; QĐTT số: 779/QĐ-BVQY103; 03/03/2025; Bệnh viện Quân y 103; 365 ngày</v>
      </c>
      <c r="X80" s="43"/>
      <c r="Y80" s="80" t="s">
        <v>2616</v>
      </c>
      <c r="Z80" s="80" t="s">
        <v>1511</v>
      </c>
      <c r="AA80" s="80" t="s">
        <v>2615</v>
      </c>
      <c r="AB80" s="79">
        <v>3505950</v>
      </c>
      <c r="AC80" s="33">
        <f t="shared" si="10"/>
        <v>0</v>
      </c>
      <c r="AD80" s="34">
        <f t="shared" si="11"/>
        <v>0</v>
      </c>
      <c r="AE80" s="81" t="s">
        <v>2706</v>
      </c>
      <c r="AF80" s="81" t="s">
        <v>2674</v>
      </c>
      <c r="AG80" s="81">
        <f>VLOOKUP(D80,'[3]1.TongHopXuatNhapTon'!$E$11:$AK$2000,33,0)</f>
        <v>1.9</v>
      </c>
      <c r="AH80" s="81" t="str">
        <f>VLOOKUP(B80,'[4]HHTM sau rà soát'!$C$6:$M$172,2,0)</f>
        <v>Chất chuẩn dùng cho các xét nghiệm trên máy phân tích đông máu</v>
      </c>
      <c r="AI80" s="22" t="b">
        <f t="shared" si="16"/>
        <v>1</v>
      </c>
      <c r="AJ80" s="81" t="str">
        <f>VLOOKUP(B80,'[4]HHTM sau rà soát'!$C$6:$M$172,3,0)</f>
        <v>Hóa chất dùng để hiệu chuẩn cho XN đông máu như Fibrinogen, các loại yếu tố,yếu tố Von Willebrand, Antithrombin, Plasminogen, Plasmin Inhibitor, Protein S, Protein C. Dạng Bột khô. Thời gian ổn định  ≥ 24 giờ nhiệt độ 2-8 độ C với XN Fibrinogen, ≥ 8 giờ nhiệt độ 2-8 độ C với các XN yếu tố. Hộp ≥ 10 lọ, Lọ ≥1ml
Tương thích với hệ thống máy ACL TOP 500, 550 tại Bệnh viện</v>
      </c>
      <c r="AK80" s="22" t="b">
        <f t="shared" si="17"/>
        <v>1</v>
      </c>
      <c r="AL80" s="81" t="str">
        <f>VLOOKUP(B80,'[4]HHTM sau rà soát'!$C$6:$M$172,5,0)</f>
        <v>Hộp</v>
      </c>
      <c r="AM80" s="22" t="b">
        <f t="shared" si="18"/>
        <v>1</v>
      </c>
      <c r="AN80" s="81">
        <f>VLOOKUP(B80,'[4]HHTM sau rà soát'!$C$6:$M$172,10,0)</f>
        <v>5</v>
      </c>
      <c r="AO80" s="22" t="b">
        <f t="shared" si="19"/>
        <v>0</v>
      </c>
      <c r="AP80" s="111">
        <f>VLOOKUP(B80,'[4]HHTM sau rà soát'!$C$6:$M$172,11,0)</f>
        <v>3505950</v>
      </c>
      <c r="AQ80" s="22" t="b">
        <f t="shared" si="12"/>
        <v>1</v>
      </c>
    </row>
    <row r="81" spans="2:43" ht="62.25" customHeight="1" x14ac:dyDescent="0.25">
      <c r="B81" s="22">
        <v>79</v>
      </c>
      <c r="C81" s="23">
        <v>76</v>
      </c>
      <c r="D81" s="32" t="s">
        <v>2707</v>
      </c>
      <c r="E81" s="32" t="s">
        <v>2708</v>
      </c>
      <c r="F81" s="42" t="s">
        <v>2671</v>
      </c>
      <c r="G81" s="52" t="s">
        <v>2621</v>
      </c>
      <c r="H81" s="110">
        <v>5</v>
      </c>
      <c r="I81" s="110"/>
      <c r="J81" s="110">
        <v>5</v>
      </c>
      <c r="K81" s="144">
        <v>5</v>
      </c>
      <c r="L81" s="29">
        <f t="shared" si="13"/>
        <v>5</v>
      </c>
      <c r="M81" s="28">
        <v>2929500</v>
      </c>
      <c r="N81" s="28">
        <f t="shared" si="14"/>
        <v>14647500</v>
      </c>
      <c r="O81" s="26" t="s">
        <v>2707</v>
      </c>
      <c r="P81" s="26" t="s">
        <v>2709</v>
      </c>
      <c r="Q81" s="26" t="s">
        <v>2328</v>
      </c>
      <c r="R81" s="26" t="s">
        <v>2329</v>
      </c>
      <c r="S81" s="26" t="s">
        <v>2330</v>
      </c>
      <c r="T81" s="26" t="s">
        <v>46</v>
      </c>
      <c r="U81" s="26" t="s">
        <v>47</v>
      </c>
      <c r="V81" s="26" t="s">
        <v>2615</v>
      </c>
      <c r="W81" s="76" t="str">
        <f t="shared" si="15"/>
        <v>IB2400466073; QĐTT số: 779/QĐ-BVQY103; 03/03/2025; Bệnh viện Quân y 103; 365 ngày</v>
      </c>
      <c r="X81" s="43"/>
      <c r="Y81" s="80" t="s">
        <v>2616</v>
      </c>
      <c r="Z81" s="80" t="s">
        <v>1511</v>
      </c>
      <c r="AA81" s="80" t="s">
        <v>2615</v>
      </c>
      <c r="AB81" s="79">
        <v>2929500</v>
      </c>
      <c r="AC81" s="33">
        <f t="shared" si="10"/>
        <v>0</v>
      </c>
      <c r="AD81" s="34">
        <f t="shared" si="11"/>
        <v>0</v>
      </c>
      <c r="AE81" s="81" t="s">
        <v>2710</v>
      </c>
      <c r="AF81" s="81" t="s">
        <v>2674</v>
      </c>
      <c r="AG81" s="81">
        <f>VLOOKUP(D81,'[3]1.TongHopXuatNhapTon'!$E$11:$AK$2000,33,0)</f>
        <v>5</v>
      </c>
      <c r="AH81" s="81" t="str">
        <f>VLOOKUP(B81,'[4]HHTM sau rà soát'!$C$6:$M$172,2,0)</f>
        <v>Chất kiểm chứng mức bất thường cao</v>
      </c>
      <c r="AI81" s="22" t="b">
        <f t="shared" si="16"/>
        <v>1</v>
      </c>
      <c r="AJ81" s="81" t="str">
        <f>VLOOKUP(B81,'[4]HHTM sau rà soát'!$C$6:$M$172,3,0)</f>
        <v>Dùng cho các XN trên máy phân tích đông máu. Hóa chất dùng để kiểm chuẩn cho XN đông máu như PT,APTT, Hepatocomplex ở dải đo bất thường cao Dạng Bột khô. Thời gian ổn định ≥ 24 giờ với XN PT,APTT
Hộp ≥ 10x1mL
Tương thích với hệ thống máy ACL TOP 500, 550 tại Bệnh viện</v>
      </c>
      <c r="AK81" s="22" t="b">
        <f t="shared" si="17"/>
        <v>1</v>
      </c>
      <c r="AL81" s="81" t="str">
        <f>VLOOKUP(B81,'[4]HHTM sau rà soát'!$C$6:$M$172,5,0)</f>
        <v>hộp</v>
      </c>
      <c r="AM81" s="22" t="b">
        <f t="shared" si="18"/>
        <v>1</v>
      </c>
      <c r="AN81" s="81">
        <f>VLOOKUP(B81,'[4]HHTM sau rà soát'!$C$6:$M$172,10,0)</f>
        <v>5</v>
      </c>
      <c r="AO81" s="22" t="b">
        <f t="shared" si="19"/>
        <v>1</v>
      </c>
      <c r="AP81" s="111">
        <f>VLOOKUP(B81,'[4]HHTM sau rà soát'!$C$6:$M$172,11,0)</f>
        <v>2929500</v>
      </c>
      <c r="AQ81" s="22" t="b">
        <f t="shared" si="12"/>
        <v>1</v>
      </c>
    </row>
    <row r="82" spans="2:43" ht="67.5" x14ac:dyDescent="0.25">
      <c r="B82" s="22">
        <v>80</v>
      </c>
      <c r="C82" s="23">
        <v>77</v>
      </c>
      <c r="D82" s="32" t="s">
        <v>2711</v>
      </c>
      <c r="E82" s="32" t="s">
        <v>2712</v>
      </c>
      <c r="F82" s="42" t="s">
        <v>2671</v>
      </c>
      <c r="G82" s="52" t="s">
        <v>2621</v>
      </c>
      <c r="H82" s="110">
        <v>12</v>
      </c>
      <c r="I82" s="110">
        <v>35</v>
      </c>
      <c r="J82" s="110">
        <v>12</v>
      </c>
      <c r="K82" s="144">
        <v>15</v>
      </c>
      <c r="L82" s="29">
        <f t="shared" si="13"/>
        <v>15</v>
      </c>
      <c r="M82" s="28">
        <v>3069150</v>
      </c>
      <c r="N82" s="28">
        <f t="shared" si="14"/>
        <v>46037250</v>
      </c>
      <c r="O82" s="26" t="s">
        <v>2711</v>
      </c>
      <c r="P82" s="26" t="s">
        <v>2713</v>
      </c>
      <c r="Q82" s="26" t="s">
        <v>2328</v>
      </c>
      <c r="R82" s="26" t="s">
        <v>2329</v>
      </c>
      <c r="S82" s="26" t="s">
        <v>2330</v>
      </c>
      <c r="T82" s="26" t="s">
        <v>46</v>
      </c>
      <c r="U82" s="26" t="s">
        <v>47</v>
      </c>
      <c r="V82" s="26" t="s">
        <v>48</v>
      </c>
      <c r="W82" s="76" t="str">
        <f t="shared" si="15"/>
        <v>IB2400466073; QĐTT số: 779/QĐ-BVQY103; 03/03/2025; Bệnh viện Quân y 103; 365 ngày</v>
      </c>
      <c r="X82" s="43"/>
      <c r="Y82" s="80" t="s">
        <v>2648</v>
      </c>
      <c r="Z82" s="80" t="s">
        <v>1511</v>
      </c>
      <c r="AA82" s="80" t="s">
        <v>48</v>
      </c>
      <c r="AB82" s="79">
        <v>3069150</v>
      </c>
      <c r="AC82" s="33">
        <f t="shared" si="10"/>
        <v>0</v>
      </c>
      <c r="AD82" s="34">
        <f t="shared" si="11"/>
        <v>0</v>
      </c>
      <c r="AG82" s="81">
        <f>VLOOKUP(D82,'[3]1.TongHopXuatNhapTon'!$E$11:$AK$2000,33,0)</f>
        <v>12</v>
      </c>
      <c r="AH82" s="81" t="str">
        <f>VLOOKUP(B82,'[4]HHTM sau rà soát'!$C$6:$M$172,2,0)</f>
        <v>Chất kiểm chứng mức bất thường thấp</v>
      </c>
      <c r="AI82" s="22" t="b">
        <f t="shared" si="16"/>
        <v>1</v>
      </c>
      <c r="AJ82" s="81" t="str">
        <f>VLOOKUP(B82,'[4]HHTM sau rà soát'!$C$6:$M$172,3,0)</f>
        <v>Dùng cho các XN trên máy phân tích đông máu. Hóa chất dùng để kiểm chuẩn cho XN đông máu như PT,APTT, TT,Fibrinogen, Antithrombin, Protein S, Protein C, Hepatocomplex ở dải đo bất thường thấp. Dạng Bột khô. Thời gian ổn định ≥ 24 giờ với XN PT,APTT,Fibrinogen,TT.
Hộp ≥ 10x1mL
Tương thích với hệ thống máy ACL TOP 750 tại bệnh viện</v>
      </c>
      <c r="AK82" s="22" t="b">
        <f t="shared" si="17"/>
        <v>1</v>
      </c>
      <c r="AL82" s="81" t="str">
        <f>VLOOKUP(B82,'[4]HHTM sau rà soát'!$C$6:$M$172,5,0)</f>
        <v>hộp</v>
      </c>
      <c r="AM82" s="22" t="b">
        <f t="shared" si="18"/>
        <v>1</v>
      </c>
      <c r="AN82" s="81">
        <f>VLOOKUP(B82,'[4]HHTM sau rà soát'!$C$6:$M$172,10,0)</f>
        <v>20</v>
      </c>
      <c r="AO82" s="22" t="b">
        <f t="shared" si="19"/>
        <v>0</v>
      </c>
      <c r="AP82" s="111">
        <f>VLOOKUP(B82,'[4]HHTM sau rà soát'!$C$6:$M$172,11,0)</f>
        <v>3069150</v>
      </c>
      <c r="AQ82" s="22" t="b">
        <f t="shared" si="12"/>
        <v>1</v>
      </c>
    </row>
    <row r="83" spans="2:43" ht="84" customHeight="1" x14ac:dyDescent="0.25">
      <c r="B83" s="22">
        <v>81</v>
      </c>
      <c r="C83" s="23">
        <v>78</v>
      </c>
      <c r="D83" s="32" t="s">
        <v>2714</v>
      </c>
      <c r="E83" s="32" t="s">
        <v>2715</v>
      </c>
      <c r="F83" s="42" t="s">
        <v>2671</v>
      </c>
      <c r="G83" s="52" t="s">
        <v>2621</v>
      </c>
      <c r="H83" s="110">
        <v>19</v>
      </c>
      <c r="I83" s="110">
        <v>35</v>
      </c>
      <c r="J83" s="110">
        <v>18</v>
      </c>
      <c r="K83" s="144">
        <v>15</v>
      </c>
      <c r="L83" s="29">
        <f t="shared" si="13"/>
        <v>15</v>
      </c>
      <c r="M83" s="28">
        <v>2483250</v>
      </c>
      <c r="N83" s="28">
        <f t="shared" si="14"/>
        <v>37248750</v>
      </c>
      <c r="O83" s="26" t="s">
        <v>2714</v>
      </c>
      <c r="P83" s="26" t="s">
        <v>2716</v>
      </c>
      <c r="Q83" s="26" t="s">
        <v>2328</v>
      </c>
      <c r="R83" s="26" t="s">
        <v>2329</v>
      </c>
      <c r="S83" s="26" t="s">
        <v>2330</v>
      </c>
      <c r="T83" s="26" t="s">
        <v>46</v>
      </c>
      <c r="U83" s="26" t="s">
        <v>47</v>
      </c>
      <c r="V83" s="26" t="s">
        <v>48</v>
      </c>
      <c r="W83" s="76" t="str">
        <f t="shared" si="15"/>
        <v>IB2400466073; QĐTT số: 779/QĐ-BVQY103; 03/03/2025; Bệnh viện Quân y 103; 365 ngày</v>
      </c>
      <c r="X83" s="43"/>
      <c r="Y83" s="80" t="s">
        <v>2648</v>
      </c>
      <c r="Z83" s="80" t="s">
        <v>1511</v>
      </c>
      <c r="AA83" s="80" t="s">
        <v>48</v>
      </c>
      <c r="AB83" s="79">
        <v>2483250</v>
      </c>
      <c r="AC83" s="33">
        <f t="shared" si="10"/>
        <v>0</v>
      </c>
      <c r="AD83" s="34">
        <f t="shared" si="11"/>
        <v>0</v>
      </c>
      <c r="AG83" s="81">
        <f>VLOOKUP(D83,'[3]1.TongHopXuatNhapTon'!$E$11:$AK$2000,33,0)</f>
        <v>19</v>
      </c>
      <c r="AH83" s="81" t="str">
        <f>VLOOKUP(B83,'[4]HHTM sau rà soát'!$C$6:$M$172,2,0)</f>
        <v>Chất kiểm chứng mức bình thường</v>
      </c>
      <c r="AI83" s="22" t="b">
        <f t="shared" si="16"/>
        <v>1</v>
      </c>
      <c r="AJ83" s="81" t="str">
        <f>VLOOKUP(B83,'[4]HHTM sau rà soát'!$C$6:$M$172,3,0)</f>
        <v>Dùng cho các XN trên máy phân tích đông máu. Hóa chất dùng để kiểm chuẩn cho XN đông máu như PT,APTT, TT,Fibrinogen, các loại yếu tố, yếu tố Von Willebrand, Antithrombin, Plasminogen, Plasmin Inhibitor, Protein S, Protein C, Hepatocomplex ở dải đo bình thường Dạng Bột khô. Thời gian ổn định ≥ 24 giờ với XN PT,APTT,Fibrinogen,TT
Hộp ≥ 10x1mL
Tương thích với hệ thống máy ACL TOP 750 tại bệnh viện</v>
      </c>
      <c r="AK83" s="22" t="b">
        <f t="shared" si="17"/>
        <v>1</v>
      </c>
      <c r="AL83" s="81" t="str">
        <f>VLOOKUP(B83,'[4]HHTM sau rà soát'!$C$6:$M$172,5,0)</f>
        <v>hộp</v>
      </c>
      <c r="AM83" s="22" t="b">
        <f t="shared" si="18"/>
        <v>1</v>
      </c>
      <c r="AN83" s="81">
        <f>VLOOKUP(B83,'[4]HHTM sau rà soát'!$C$6:$M$172,10,0)</f>
        <v>25</v>
      </c>
      <c r="AO83" s="22" t="b">
        <f t="shared" si="19"/>
        <v>0</v>
      </c>
      <c r="AP83" s="111">
        <f>VLOOKUP(B83,'[4]HHTM sau rà soát'!$C$6:$M$172,11,0)</f>
        <v>2483250</v>
      </c>
      <c r="AQ83" s="22" t="b">
        <f t="shared" si="12"/>
        <v>1</v>
      </c>
    </row>
    <row r="84" spans="2:43" ht="33.75" x14ac:dyDescent="0.25">
      <c r="B84" s="22">
        <v>82</v>
      </c>
      <c r="C84" s="23">
        <v>79</v>
      </c>
      <c r="D84" s="32" t="s">
        <v>2717</v>
      </c>
      <c r="E84" s="32" t="s">
        <v>2718</v>
      </c>
      <c r="F84" s="42" t="s">
        <v>2719</v>
      </c>
      <c r="G84" s="52" t="s">
        <v>42</v>
      </c>
      <c r="H84" s="110">
        <v>46</v>
      </c>
      <c r="I84" s="110"/>
      <c r="J84" s="110">
        <v>59</v>
      </c>
      <c r="K84" s="144">
        <v>40</v>
      </c>
      <c r="L84" s="29">
        <f t="shared" si="13"/>
        <v>40</v>
      </c>
      <c r="M84" s="28">
        <v>2247000</v>
      </c>
      <c r="N84" s="28">
        <f t="shared" si="14"/>
        <v>89880000</v>
      </c>
      <c r="O84" s="26" t="s">
        <v>2717</v>
      </c>
      <c r="P84" s="26" t="s">
        <v>2720</v>
      </c>
      <c r="Q84" s="26" t="s">
        <v>2328</v>
      </c>
      <c r="R84" s="26" t="s">
        <v>2329</v>
      </c>
      <c r="S84" s="26" t="s">
        <v>2330</v>
      </c>
      <c r="T84" s="26" t="s">
        <v>46</v>
      </c>
      <c r="U84" s="26" t="s">
        <v>47</v>
      </c>
      <c r="V84" s="26" t="s">
        <v>2615</v>
      </c>
      <c r="W84" s="76" t="str">
        <f t="shared" si="15"/>
        <v>IB2400466073; QĐTT số: 779/QĐ-BVQY103; 03/03/2025; Bệnh viện Quân y 103; 365 ngày</v>
      </c>
      <c r="X84" s="43"/>
      <c r="Y84" s="80" t="s">
        <v>2616</v>
      </c>
      <c r="Z84" s="80" t="s">
        <v>1511</v>
      </c>
      <c r="AA84" s="80" t="s">
        <v>2615</v>
      </c>
      <c r="AB84" s="79">
        <v>2247000</v>
      </c>
      <c r="AC84" s="33">
        <f t="shared" si="10"/>
        <v>0</v>
      </c>
      <c r="AD84" s="34">
        <f t="shared" si="11"/>
        <v>0</v>
      </c>
      <c r="AE84" s="81" t="s">
        <v>2721</v>
      </c>
      <c r="AF84" s="81" t="s">
        <v>2722</v>
      </c>
      <c r="AG84" s="81">
        <f>VLOOKUP(D84,'[3]1.TongHopXuatNhapTon'!$E$11:$AK$2000,33,0)</f>
        <v>46</v>
      </c>
      <c r="AH84" s="81" t="str">
        <f>VLOOKUP(B84,'[4]HHTM sau rà soát'!$C$6:$M$172,2,0)</f>
        <v>Hóa chất dung dịch dùng để làm sạch trên hệ thống máy đông máu tự động</v>
      </c>
      <c r="AI84" s="22" t="b">
        <f t="shared" si="16"/>
        <v>1</v>
      </c>
      <c r="AJ84" s="81" t="str">
        <f>VLOOKUP(B84,'[4]HHTM sau rà soát'!$C$6:$M$172,3,0)</f>
        <v>Thành phần Acid clohydric 100 mmol/L
Hộp ≥ 1x500mL
Tương thích với hệ thống máy ACL TOP 500, 550 tại Bệnh viện</v>
      </c>
      <c r="AK84" s="22" t="b">
        <f t="shared" si="17"/>
        <v>1</v>
      </c>
      <c r="AL84" s="81" t="str">
        <f>VLOOKUP(B84,'[4]HHTM sau rà soát'!$C$6:$M$172,5,0)</f>
        <v>Hộp</v>
      </c>
      <c r="AM84" s="22" t="b">
        <f t="shared" si="18"/>
        <v>1</v>
      </c>
      <c r="AN84" s="81">
        <f>VLOOKUP(B84,'[4]HHTM sau rà soát'!$C$6:$M$172,10,0)</f>
        <v>68</v>
      </c>
      <c r="AO84" s="22" t="b">
        <f t="shared" si="19"/>
        <v>0</v>
      </c>
      <c r="AP84" s="111">
        <f>VLOOKUP(B84,'[4]HHTM sau rà soát'!$C$6:$M$172,11,0)</f>
        <v>2247000</v>
      </c>
      <c r="AQ84" s="22" t="b">
        <f t="shared" si="12"/>
        <v>1</v>
      </c>
    </row>
    <row r="85" spans="2:43" ht="33.75" x14ac:dyDescent="0.25">
      <c r="B85" s="22">
        <v>83</v>
      </c>
      <c r="C85" s="23">
        <v>80</v>
      </c>
      <c r="D85" s="32" t="s">
        <v>2723</v>
      </c>
      <c r="E85" s="32" t="s">
        <v>2724</v>
      </c>
      <c r="F85" s="42" t="s">
        <v>2725</v>
      </c>
      <c r="G85" s="52" t="s">
        <v>42</v>
      </c>
      <c r="H85" s="110">
        <v>96</v>
      </c>
      <c r="I85" s="110">
        <v>120</v>
      </c>
      <c r="J85" s="110">
        <v>59</v>
      </c>
      <c r="K85" s="144">
        <v>40</v>
      </c>
      <c r="L85" s="29">
        <f t="shared" si="13"/>
        <v>40</v>
      </c>
      <c r="M85" s="28">
        <v>709800</v>
      </c>
      <c r="N85" s="28">
        <f t="shared" si="14"/>
        <v>28392000</v>
      </c>
      <c r="O85" s="26" t="s">
        <v>2723</v>
      </c>
      <c r="P85" s="26" t="s">
        <v>2726</v>
      </c>
      <c r="Q85" s="26" t="s">
        <v>2328</v>
      </c>
      <c r="R85" s="26" t="s">
        <v>2329</v>
      </c>
      <c r="S85" s="26" t="s">
        <v>2330</v>
      </c>
      <c r="T85" s="26" t="s">
        <v>46</v>
      </c>
      <c r="U85" s="26" t="s">
        <v>47</v>
      </c>
      <c r="V85" s="26" t="s">
        <v>48</v>
      </c>
      <c r="W85" s="76" t="str">
        <f t="shared" si="15"/>
        <v>IB2400466073; QĐTT số: 779/QĐ-BVQY103; 03/03/2025; Bệnh viện Quân y 103; 365 ngày</v>
      </c>
      <c r="X85" s="43"/>
      <c r="Y85" s="80" t="s">
        <v>2648</v>
      </c>
      <c r="Z85" s="80" t="s">
        <v>1511</v>
      </c>
      <c r="AA85" s="80" t="s">
        <v>48</v>
      </c>
      <c r="AB85" s="79">
        <v>709800</v>
      </c>
      <c r="AC85" s="33">
        <f t="shared" si="10"/>
        <v>0</v>
      </c>
      <c r="AD85" s="34">
        <f t="shared" si="11"/>
        <v>0</v>
      </c>
      <c r="AG85" s="81">
        <f>VLOOKUP(D85,'[3]1.TongHopXuatNhapTon'!$E$11:$AK$2000,33,0)</f>
        <v>96</v>
      </c>
      <c r="AH85" s="81" t="str">
        <f>VLOOKUP(B85,'[4]HHTM sau rà soát'!$C$6:$M$172,2,0)</f>
        <v>Hóa chất dung dịch dùng để làm sạch và tẩy nhiễm trên hệ thống máy đông máu tự động</v>
      </c>
      <c r="AI85" s="22" t="b">
        <f t="shared" si="16"/>
        <v>1</v>
      </c>
      <c r="AJ85" s="81" t="str">
        <f>VLOOKUP(B85,'[4]HHTM sau rà soát'!$C$6:$M$172,3,0)</f>
        <v>Thành phần dung dịch natri hypoclorit chứa ≤ 5% clo
Hộp ≥ 1 x 80ml
Tương thích với hệ thống máy ACL TOP 750 tại bệnh viện</v>
      </c>
      <c r="AK85" s="22" t="b">
        <f t="shared" si="17"/>
        <v>1</v>
      </c>
      <c r="AL85" s="81" t="str">
        <f>VLOOKUP(B85,'[4]HHTM sau rà soát'!$C$6:$M$172,5,0)</f>
        <v>Hộp</v>
      </c>
      <c r="AM85" s="22" t="b">
        <f t="shared" si="18"/>
        <v>1</v>
      </c>
      <c r="AN85" s="81">
        <f>VLOOKUP(B85,'[4]HHTM sau rà soát'!$C$6:$M$172,10,0)</f>
        <v>65</v>
      </c>
      <c r="AO85" s="22" t="b">
        <f t="shared" si="19"/>
        <v>0</v>
      </c>
      <c r="AP85" s="111">
        <f>VLOOKUP(B85,'[4]HHTM sau rà soát'!$C$6:$M$172,11,0)</f>
        <v>709800</v>
      </c>
      <c r="AQ85" s="22" t="b">
        <f t="shared" si="12"/>
        <v>1</v>
      </c>
    </row>
    <row r="86" spans="2:43" ht="45" x14ac:dyDescent="0.25">
      <c r="B86" s="22">
        <v>84</v>
      </c>
      <c r="C86" s="23">
        <v>81</v>
      </c>
      <c r="D86" s="32" t="s">
        <v>2727</v>
      </c>
      <c r="E86" s="32" t="s">
        <v>2728</v>
      </c>
      <c r="F86" s="42" t="s">
        <v>2729</v>
      </c>
      <c r="G86" s="52" t="s">
        <v>158</v>
      </c>
      <c r="H86" s="110">
        <v>232</v>
      </c>
      <c r="I86" s="110"/>
      <c r="J86" s="128">
        <v>0</v>
      </c>
      <c r="K86" s="144">
        <v>250</v>
      </c>
      <c r="L86" s="29">
        <f t="shared" si="13"/>
        <v>250</v>
      </c>
      <c r="M86" s="28">
        <v>3820950</v>
      </c>
      <c r="N86" s="28">
        <f t="shared" si="14"/>
        <v>955237500</v>
      </c>
      <c r="O86" s="26" t="s">
        <v>2727</v>
      </c>
      <c r="P86" s="26" t="s">
        <v>2730</v>
      </c>
      <c r="Q86" s="26" t="s">
        <v>2328</v>
      </c>
      <c r="R86" s="26" t="s">
        <v>2329</v>
      </c>
      <c r="S86" s="26" t="s">
        <v>2330</v>
      </c>
      <c r="T86" s="26" t="s">
        <v>46</v>
      </c>
      <c r="U86" s="26" t="s">
        <v>47</v>
      </c>
      <c r="V86" s="26" t="s">
        <v>2615</v>
      </c>
      <c r="W86" s="76" t="str">
        <f t="shared" si="15"/>
        <v>IB2400466073; QĐTT số: 779/QĐ-BVQY103; 03/03/2025; Bệnh viện Quân y 103; 365 ngày</v>
      </c>
      <c r="X86" s="43"/>
      <c r="Y86" s="80" t="s">
        <v>2616</v>
      </c>
      <c r="Z86" s="80" t="s">
        <v>1511</v>
      </c>
      <c r="AA86" s="80" t="s">
        <v>2615</v>
      </c>
      <c r="AB86" s="79">
        <v>3820950</v>
      </c>
      <c r="AC86" s="33">
        <f t="shared" si="10"/>
        <v>0</v>
      </c>
      <c r="AD86" s="34">
        <f t="shared" si="11"/>
        <v>0</v>
      </c>
      <c r="AE86" s="81" t="s">
        <v>2731</v>
      </c>
      <c r="AF86" s="81" t="s">
        <v>2732</v>
      </c>
      <c r="AG86" s="81">
        <f>VLOOKUP(D86,'[3]1.TongHopXuatNhapTon'!$E$11:$AK$2000,33,0)</f>
        <v>232</v>
      </c>
      <c r="AH86" s="81" t="str">
        <f>VLOOKUP(B86,'[4]HHTM sau rà soát'!$C$6:$M$172,2,0)</f>
        <v>Hóa chất dung dịch dùng để xúc rửa trên hệ thống phân tích đông máu tự động</v>
      </c>
      <c r="AI86" s="22" t="b">
        <f t="shared" si="16"/>
        <v>1</v>
      </c>
      <c r="AJ86" s="81" t="str">
        <f>VLOOKUP(B86,'[4]HHTM sau rà soát'!$C$6:$M$172,3,0)</f>
        <v>Thành phần 2-Methyl-4-isothiazolin-3-one hydrochloride (Methylisothiazolinone hydrochloride) ≤ 0.005 %
Bình ≥ 1x4000mL
Tương thích với hệ thống máy ACL TOP 500, 550 tại Bệnh viện</v>
      </c>
      <c r="AK86" s="22" t="b">
        <f t="shared" si="17"/>
        <v>1</v>
      </c>
      <c r="AL86" s="81" t="str">
        <f>VLOOKUP(B86,'[4]HHTM sau rà soát'!$C$6:$M$172,5,0)</f>
        <v>Bình</v>
      </c>
      <c r="AM86" s="22" t="b">
        <f t="shared" si="18"/>
        <v>1</v>
      </c>
      <c r="AN86" s="81">
        <f>VLOOKUP(B86,'[4]HHTM sau rà soát'!$C$6:$M$172,10,0)</f>
        <v>294</v>
      </c>
      <c r="AO86" s="22" t="b">
        <f t="shared" si="19"/>
        <v>0</v>
      </c>
      <c r="AP86" s="111">
        <f>VLOOKUP(B86,'[4]HHTM sau rà soát'!$C$6:$M$172,11,0)</f>
        <v>3820950</v>
      </c>
      <c r="AQ86" s="22" t="b">
        <f t="shared" si="12"/>
        <v>1</v>
      </c>
    </row>
    <row r="87" spans="2:43" ht="33.75" x14ac:dyDescent="0.25">
      <c r="B87" s="22">
        <v>85</v>
      </c>
      <c r="C87" s="23">
        <v>82</v>
      </c>
      <c r="D87" s="32" t="s">
        <v>2733</v>
      </c>
      <c r="E87" s="32" t="s">
        <v>2734</v>
      </c>
      <c r="F87" s="42" t="s">
        <v>2735</v>
      </c>
      <c r="G87" s="52" t="s">
        <v>42</v>
      </c>
      <c r="H87" s="110">
        <v>68</v>
      </c>
      <c r="I87" s="110">
        <v>150</v>
      </c>
      <c r="J87" s="110">
        <v>67</v>
      </c>
      <c r="K87" s="144">
        <v>40</v>
      </c>
      <c r="L87" s="29">
        <f t="shared" si="13"/>
        <v>40</v>
      </c>
      <c r="M87" s="28">
        <v>725550</v>
      </c>
      <c r="N87" s="28">
        <f t="shared" si="14"/>
        <v>29022000</v>
      </c>
      <c r="O87" s="26" t="s">
        <v>2733</v>
      </c>
      <c r="P87" s="26" t="s">
        <v>2736</v>
      </c>
      <c r="Q87" s="26" t="s">
        <v>2328</v>
      </c>
      <c r="R87" s="26" t="s">
        <v>2329</v>
      </c>
      <c r="S87" s="26" t="s">
        <v>2330</v>
      </c>
      <c r="T87" s="26" t="s">
        <v>46</v>
      </c>
      <c r="U87" s="26" t="s">
        <v>47</v>
      </c>
      <c r="V87" s="26" t="s">
        <v>48</v>
      </c>
      <c r="W87" s="76" t="str">
        <f t="shared" si="15"/>
        <v>IB2400466073; QĐTT số: 779/QĐ-BVQY103; 03/03/2025; Bệnh viện Quân y 103; 365 ngày</v>
      </c>
      <c r="X87" s="43"/>
      <c r="Y87" s="80" t="s">
        <v>2648</v>
      </c>
      <c r="Z87" s="80" t="s">
        <v>1511</v>
      </c>
      <c r="AA87" s="80" t="s">
        <v>48</v>
      </c>
      <c r="AB87" s="79">
        <v>725550</v>
      </c>
      <c r="AC87" s="33">
        <f t="shared" si="10"/>
        <v>0</v>
      </c>
      <c r="AD87" s="34">
        <f t="shared" si="11"/>
        <v>0</v>
      </c>
      <c r="AG87" s="81">
        <f>VLOOKUP(D87,'[3]1.TongHopXuatNhapTon'!$E$11:$AK$2000,33,0)</f>
        <v>68</v>
      </c>
      <c r="AH87" s="81" t="str">
        <f>VLOOKUP(B87,'[4]HHTM sau rà soát'!$C$6:$M$172,2,0)</f>
        <v>Hóa chất pha loãng chất chuẩn máy trên hệ thống phân tích đông máu</v>
      </c>
      <c r="AI87" s="22" t="b">
        <f t="shared" si="16"/>
        <v>1</v>
      </c>
      <c r="AJ87" s="81" t="str">
        <f>VLOOKUP(B87,'[4]HHTM sau rà soát'!$C$6:$M$172,3,0)</f>
        <v>Thành phần: Dung dịch muối natri clorid, natri azide
Hộp ≥ 1x100ml
Tương thích với hệ thống máy ACL TOP 750 tại bệnh viện</v>
      </c>
      <c r="AK87" s="22" t="b">
        <f t="shared" si="17"/>
        <v>1</v>
      </c>
      <c r="AL87" s="81" t="str">
        <f>VLOOKUP(B87,'[4]HHTM sau rà soát'!$C$6:$M$172,5,0)</f>
        <v>Hộp</v>
      </c>
      <c r="AM87" s="22" t="b">
        <f t="shared" si="18"/>
        <v>1</v>
      </c>
      <c r="AN87" s="81">
        <f>VLOOKUP(B87,'[4]HHTM sau rà soát'!$C$6:$M$172,10,0)</f>
        <v>64</v>
      </c>
      <c r="AO87" s="22" t="b">
        <f t="shared" si="19"/>
        <v>0</v>
      </c>
      <c r="AP87" s="111">
        <f>VLOOKUP(B87,'[4]HHTM sau rà soát'!$C$6:$M$172,11,0)</f>
        <v>725550</v>
      </c>
      <c r="AQ87" s="22" t="b">
        <f t="shared" si="12"/>
        <v>1</v>
      </c>
    </row>
    <row r="88" spans="2:43" ht="56.25" x14ac:dyDescent="0.25">
      <c r="B88" s="22">
        <v>86</v>
      </c>
      <c r="C88" s="23">
        <v>83</v>
      </c>
      <c r="D88" s="32" t="s">
        <v>2737</v>
      </c>
      <c r="E88" s="32" t="s">
        <v>2738</v>
      </c>
      <c r="F88" s="42" t="s">
        <v>2739</v>
      </c>
      <c r="G88" s="52" t="s">
        <v>42</v>
      </c>
      <c r="H88" s="110">
        <v>82</v>
      </c>
      <c r="I88" s="110">
        <v>150</v>
      </c>
      <c r="J88" s="110">
        <v>49</v>
      </c>
      <c r="K88" s="144">
        <v>70</v>
      </c>
      <c r="L88" s="29">
        <f t="shared" si="13"/>
        <v>70</v>
      </c>
      <c r="M88" s="28">
        <v>3388350</v>
      </c>
      <c r="N88" s="28">
        <f t="shared" si="14"/>
        <v>237184500</v>
      </c>
      <c r="O88" s="26" t="s">
        <v>2737</v>
      </c>
      <c r="P88" s="26" t="s">
        <v>2740</v>
      </c>
      <c r="Q88" s="26" t="s">
        <v>2328</v>
      </c>
      <c r="R88" s="26" t="s">
        <v>2329</v>
      </c>
      <c r="S88" s="26" t="s">
        <v>2330</v>
      </c>
      <c r="T88" s="26" t="s">
        <v>46</v>
      </c>
      <c r="U88" s="26" t="s">
        <v>47</v>
      </c>
      <c r="V88" s="26" t="s">
        <v>48</v>
      </c>
      <c r="W88" s="76" t="str">
        <f t="shared" si="15"/>
        <v>IB2400466073; QĐTT số: 779/QĐ-BVQY103; 03/03/2025; Bệnh viện Quân y 103; 365 ngày</v>
      </c>
      <c r="X88" s="43"/>
      <c r="Y88" s="80" t="s">
        <v>2648</v>
      </c>
      <c r="Z88" s="80" t="s">
        <v>1511</v>
      </c>
      <c r="AA88" s="80" t="s">
        <v>48</v>
      </c>
      <c r="AB88" s="79">
        <v>3388350</v>
      </c>
      <c r="AC88" s="33">
        <f t="shared" si="10"/>
        <v>0</v>
      </c>
      <c r="AD88" s="34">
        <f t="shared" si="11"/>
        <v>0</v>
      </c>
      <c r="AG88" s="81">
        <f>VLOOKUP(D88,'[3]1.TongHopXuatNhapTon'!$E$11:$AK$2000,33,0)</f>
        <v>81.8</v>
      </c>
      <c r="AH88" s="81" t="str">
        <f>VLOOKUP(B88,'[4]HHTM sau rà soát'!$C$6:$M$172,2,0)</f>
        <v>Hóa chất đo thời gian APTT</v>
      </c>
      <c r="AI88" s="22" t="b">
        <f t="shared" si="16"/>
        <v>1</v>
      </c>
      <c r="AJ88" s="81" t="str">
        <f>VLOOKUP(B88,'[4]HHTM sau rà soát'!$C$6:$M$172,3,0)</f>
        <v>Hóa chất dùng để XN thời gian APTT dành cho máy phân tích đông máu đóng gói kèm theo Calcium Chloride. Dạng Lỏng. Độ ổn định sử dụng sau khi hoàn nguyên (hoặc mở nắp) ≥ 30 ngày nhiệt độ 2-8 độ C , ≥ 10 ngày nhiệt độ 15 độ C
Hộp ≥ 5 x 10ml+5 x 10ml
Tương thích với hệ thống máy ACL TOP 750 tại bệnh viện</v>
      </c>
      <c r="AK88" s="22" t="b">
        <f t="shared" si="17"/>
        <v>1</v>
      </c>
      <c r="AL88" s="81" t="str">
        <f>VLOOKUP(B88,'[4]HHTM sau rà soát'!$C$6:$M$172,5,0)</f>
        <v>Hộp</v>
      </c>
      <c r="AM88" s="22" t="b">
        <f t="shared" si="18"/>
        <v>1</v>
      </c>
      <c r="AN88" s="81">
        <f>VLOOKUP(B88,'[4]HHTM sau rà soát'!$C$6:$M$172,10,0)</f>
        <v>101</v>
      </c>
      <c r="AO88" s="22" t="b">
        <f t="shared" si="19"/>
        <v>0</v>
      </c>
      <c r="AP88" s="111">
        <f>VLOOKUP(B88,'[4]HHTM sau rà soát'!$C$6:$M$172,11,0)</f>
        <v>3388350</v>
      </c>
      <c r="AQ88" s="22" t="b">
        <f t="shared" si="12"/>
        <v>1</v>
      </c>
    </row>
    <row r="89" spans="2:43" ht="67.5" x14ac:dyDescent="0.25">
      <c r="B89" s="22">
        <v>87</v>
      </c>
      <c r="C89" s="23">
        <v>84</v>
      </c>
      <c r="D89" s="32" t="s">
        <v>2741</v>
      </c>
      <c r="E89" s="32" t="s">
        <v>2742</v>
      </c>
      <c r="F89" s="42" t="s">
        <v>2743</v>
      </c>
      <c r="G89" s="52" t="s">
        <v>42</v>
      </c>
      <c r="H89" s="110">
        <v>192</v>
      </c>
      <c r="I89" s="110">
        <v>150</v>
      </c>
      <c r="J89" s="110">
        <v>74</v>
      </c>
      <c r="K89" s="144">
        <v>65</v>
      </c>
      <c r="L89" s="29">
        <f t="shared" si="13"/>
        <v>65</v>
      </c>
      <c r="M89" s="28">
        <v>7675500</v>
      </c>
      <c r="N89" s="28">
        <f t="shared" si="14"/>
        <v>498907500</v>
      </c>
      <c r="O89" s="26" t="s">
        <v>2744</v>
      </c>
      <c r="P89" s="26" t="s">
        <v>2745</v>
      </c>
      <c r="Q89" s="26" t="s">
        <v>2328</v>
      </c>
      <c r="R89" s="26" t="s">
        <v>2329</v>
      </c>
      <c r="S89" s="26" t="s">
        <v>2330</v>
      </c>
      <c r="T89" s="26" t="s">
        <v>46</v>
      </c>
      <c r="U89" s="26" t="s">
        <v>47</v>
      </c>
      <c r="V89" s="26" t="s">
        <v>48</v>
      </c>
      <c r="W89" s="76" t="str">
        <f t="shared" si="15"/>
        <v>IB2400466073; QĐTT số: 779/QĐ-BVQY103; 03/03/2025; Bệnh viện Quân y 103; 365 ngày</v>
      </c>
      <c r="X89" s="43"/>
      <c r="Y89" s="80" t="s">
        <v>2648</v>
      </c>
      <c r="Z89" s="80" t="s">
        <v>1511</v>
      </c>
      <c r="AA89" s="80" t="s">
        <v>48</v>
      </c>
      <c r="AB89" s="79">
        <v>7675500</v>
      </c>
      <c r="AC89" s="33">
        <f t="shared" si="10"/>
        <v>0</v>
      </c>
      <c r="AD89" s="34">
        <f t="shared" si="11"/>
        <v>0</v>
      </c>
      <c r="AG89" s="81" t="e">
        <f>VLOOKUP(D89,'[3]1.TongHopXuatNhapTon'!$E$11:$AK$2000,33,0)</f>
        <v>#N/A</v>
      </c>
      <c r="AH89" s="81" t="str">
        <f>VLOOKUP(B89,'[4]HHTM sau rà soát'!$C$6:$M$172,2,0)</f>
        <v>Hóa chất đo thời gian PT</v>
      </c>
      <c r="AI89" s="22" t="b">
        <f t="shared" si="16"/>
        <v>1</v>
      </c>
      <c r="AJ89" s="81" t="str">
        <f>VLOOKUP(B89,'[4]HHTM sau rà soát'!$C$6:$M$172,3,0)</f>
        <v>Hóa chất dùng để XN thời gian PT, ISI ≤ 1,05 dành cho máy phân tích đông máu. Dạng Bột khô và chất đệm pha loãng. Độ ổn định sử dụng sau khi hoàn nguyên (hoặc mở nắp) ≥ 10 ngày ở nhiệt độ 2-8 độ C và ≥ 10 ngày ở 15 độ C trên máy. Gồm: 1 lọ ≥20ml RecombiPlasTin 2G; 1 lọ ≥20ml RecombiPlasTin 2G Diluent
Hộp ≥ 5 x 20ml+5 x 20ml
Tương thích với hệ thống máy ACL TOP 750 tại bệnh viện</v>
      </c>
      <c r="AK89" s="22" t="b">
        <f t="shared" si="17"/>
        <v>1</v>
      </c>
      <c r="AL89" s="81" t="str">
        <f>VLOOKUP(B89,'[4]HHTM sau rà soát'!$C$6:$M$172,5,0)</f>
        <v>Hộp</v>
      </c>
      <c r="AM89" s="22" t="b">
        <f t="shared" si="18"/>
        <v>1</v>
      </c>
      <c r="AN89" s="81">
        <f>VLOOKUP(B89,'[4]HHTM sau rà soát'!$C$6:$M$172,10,0)</f>
        <v>92</v>
      </c>
      <c r="AO89" s="22" t="b">
        <f t="shared" si="19"/>
        <v>0</v>
      </c>
      <c r="AP89" s="111">
        <f>VLOOKUP(B89,'[4]HHTM sau rà soát'!$C$6:$M$172,11,0)</f>
        <v>7675500</v>
      </c>
      <c r="AQ89" s="22" t="b">
        <f t="shared" si="12"/>
        <v>1</v>
      </c>
    </row>
    <row r="90" spans="2:43" ht="74.25" customHeight="1" x14ac:dyDescent="0.25">
      <c r="B90" s="22">
        <v>88</v>
      </c>
      <c r="C90" s="23">
        <v>85</v>
      </c>
      <c r="D90" s="32" t="s">
        <v>2746</v>
      </c>
      <c r="E90" s="32" t="s">
        <v>2747</v>
      </c>
      <c r="F90" s="42" t="s">
        <v>2748</v>
      </c>
      <c r="G90" s="52" t="s">
        <v>42</v>
      </c>
      <c r="H90" s="128">
        <v>0</v>
      </c>
      <c r="I90" s="110"/>
      <c r="J90" s="110">
        <v>13</v>
      </c>
      <c r="K90" s="144">
        <v>1</v>
      </c>
      <c r="L90" s="29">
        <f t="shared" si="13"/>
        <v>1</v>
      </c>
      <c r="M90" s="28">
        <v>2249100</v>
      </c>
      <c r="N90" s="28">
        <f t="shared" si="14"/>
        <v>2249100</v>
      </c>
      <c r="O90" s="26" t="s">
        <v>2746</v>
      </c>
      <c r="P90" s="26" t="s">
        <v>2749</v>
      </c>
      <c r="Q90" s="26" t="s">
        <v>2328</v>
      </c>
      <c r="R90" s="26" t="s">
        <v>2329</v>
      </c>
      <c r="S90" s="26" t="s">
        <v>2330</v>
      </c>
      <c r="T90" s="26" t="s">
        <v>46</v>
      </c>
      <c r="U90" s="26" t="s">
        <v>47</v>
      </c>
      <c r="V90" s="26" t="s">
        <v>2615</v>
      </c>
      <c r="W90" s="76" t="str">
        <f t="shared" si="15"/>
        <v>IB2400466073; QĐTT số: 779/QĐ-BVQY103; 03/03/2025; Bệnh viện Quân y 103; 365 ngày</v>
      </c>
      <c r="X90" s="43"/>
      <c r="Y90" s="80" t="s">
        <v>2616</v>
      </c>
      <c r="Z90" s="80" t="s">
        <v>1511</v>
      </c>
      <c r="AA90" s="80" t="s">
        <v>2615</v>
      </c>
      <c r="AB90" s="79">
        <v>2249100</v>
      </c>
      <c r="AC90" s="33">
        <f t="shared" si="10"/>
        <v>0</v>
      </c>
      <c r="AD90" s="34">
        <f t="shared" si="11"/>
        <v>0</v>
      </c>
      <c r="AE90" s="81" t="s">
        <v>2750</v>
      </c>
      <c r="AF90" s="81" t="s">
        <v>2751</v>
      </c>
      <c r="AG90" s="81" t="e">
        <f>VLOOKUP(D90,'[3]1.TongHopXuatNhapTon'!$E$11:$AK$2000,33,0)</f>
        <v>#N/A</v>
      </c>
      <c r="AH90" s="81" t="str">
        <f>VLOOKUP(B90,'[4]HHTM sau rà soát'!$C$6:$M$172,2,0)</f>
        <v>Hóa chất xét nghiệm đo thời gian Thrombin</v>
      </c>
      <c r="AI90" s="22" t="b">
        <f t="shared" si="16"/>
        <v>1</v>
      </c>
      <c r="AJ90" s="81" t="str">
        <f>VLOOKUP(B90,'[4]HHTM sau rà soát'!$C$6:$M$172,3,0)</f>
        <v>Dạng bột khô và chất đệm, dành cho máy phân tích đông máu. Độ ổn định sử dụng sau khi hoàn nguyên (hoặc mở nắp): hóa chất Thrombin ≥ 15 ngày nhiệt độ 2-8 độ C , ≥ 1 ngày nhiệt độ 15 độ C trên máy. Gồm: 4 lọ Bovine thrombin ≥2ml; 1 lọ đệm ≥9ml 
Hộp ≥ 4x2mL+1x9mL
Tương thích với hệ thống máy ACL TOP 500, 550 tại Bệnh viện</v>
      </c>
      <c r="AK90" s="22" t="b">
        <f t="shared" si="17"/>
        <v>1</v>
      </c>
      <c r="AL90" s="81" t="str">
        <f>VLOOKUP(B90,'[4]HHTM sau rà soát'!$C$6:$M$172,5,0)</f>
        <v>Hộp</v>
      </c>
      <c r="AM90" s="22" t="b">
        <f t="shared" si="18"/>
        <v>1</v>
      </c>
      <c r="AN90" s="81">
        <f>VLOOKUP(B90,'[4]HHTM sau rà soát'!$C$6:$M$172,10,0)</f>
        <v>2</v>
      </c>
      <c r="AO90" s="22" t="b">
        <f t="shared" si="19"/>
        <v>0</v>
      </c>
      <c r="AP90" s="111">
        <f>VLOOKUP(B90,'[4]HHTM sau rà soát'!$C$6:$M$172,11,0)</f>
        <v>2249100</v>
      </c>
      <c r="AQ90" s="22" t="b">
        <f t="shared" si="12"/>
        <v>1</v>
      </c>
    </row>
    <row r="91" spans="2:43" ht="33.75" x14ac:dyDescent="0.25">
      <c r="B91" s="22">
        <v>89</v>
      </c>
      <c r="C91" s="23">
        <v>86</v>
      </c>
      <c r="D91" s="32" t="s">
        <v>2752</v>
      </c>
      <c r="E91" s="32" t="s">
        <v>2753</v>
      </c>
      <c r="F91" s="42" t="s">
        <v>2754</v>
      </c>
      <c r="G91" s="52" t="s">
        <v>42</v>
      </c>
      <c r="H91" s="110">
        <v>10</v>
      </c>
      <c r="I91" s="110"/>
      <c r="J91" s="110">
        <v>62</v>
      </c>
      <c r="K91" s="144">
        <v>100</v>
      </c>
      <c r="L91" s="29">
        <f t="shared" si="13"/>
        <v>100</v>
      </c>
      <c r="M91" s="28">
        <v>9676800</v>
      </c>
      <c r="N91" s="28">
        <f t="shared" si="14"/>
        <v>967680000</v>
      </c>
      <c r="O91" s="26" t="s">
        <v>2752</v>
      </c>
      <c r="P91" s="26" t="s">
        <v>2755</v>
      </c>
      <c r="Q91" s="26" t="s">
        <v>2328</v>
      </c>
      <c r="R91" s="26" t="s">
        <v>2329</v>
      </c>
      <c r="S91" s="26" t="s">
        <v>2330</v>
      </c>
      <c r="T91" s="26" t="s">
        <v>46</v>
      </c>
      <c r="U91" s="26" t="s">
        <v>47</v>
      </c>
      <c r="V91" s="26" t="s">
        <v>2615</v>
      </c>
      <c r="W91" s="76" t="str">
        <f t="shared" si="15"/>
        <v>IB2400466073; QĐTT số: 779/QĐ-BVQY103; 03/03/2025; Bệnh viện Quân y 103; 365 ngày</v>
      </c>
      <c r="X91" s="43"/>
      <c r="Y91" s="80" t="s">
        <v>2616</v>
      </c>
      <c r="Z91" s="80" t="s">
        <v>1511</v>
      </c>
      <c r="AA91" s="80" t="s">
        <v>2615</v>
      </c>
      <c r="AB91" s="79">
        <v>9676800</v>
      </c>
      <c r="AC91" s="33">
        <f t="shared" si="10"/>
        <v>0</v>
      </c>
      <c r="AD91" s="34">
        <f t="shared" si="11"/>
        <v>0</v>
      </c>
      <c r="AE91" s="81" t="s">
        <v>2755</v>
      </c>
      <c r="AF91" s="81" t="s">
        <v>2756</v>
      </c>
      <c r="AG91" s="81" t="e">
        <f>VLOOKUP(D91,'[3]1.TongHopXuatNhapTon'!$E$11:$AK$2000,33,0)</f>
        <v>#N/A</v>
      </c>
      <c r="AH91" s="81" t="str">
        <f>VLOOKUP(B91,'[4]HHTM sau rà soát'!$C$6:$M$172,2,0)</f>
        <v>Cóng phản ứng dạng khối</v>
      </c>
      <c r="AI91" s="22" t="b">
        <f t="shared" si="16"/>
        <v>1</v>
      </c>
      <c r="AJ91" s="81" t="str">
        <f>VLOOKUP(B91,'[4]HHTM sau rà soát'!$C$6:$M$172,3,0)</f>
        <v>Cóng phản ứng dùng trên hệ thống máy đông máu tự động. Dạng nhựa rắn 4 cóng liền khối trên một thanh. Hộp ≥ 2400 cóng
Tương thích với hệ thống máy ACL TOP 500, 550 tại Bệnh viện</v>
      </c>
      <c r="AK91" s="22" t="b">
        <f t="shared" si="17"/>
        <v>1</v>
      </c>
      <c r="AL91" s="81" t="str">
        <f>VLOOKUP(B91,'[4]HHTM sau rà soát'!$C$6:$M$172,5,0)</f>
        <v>Hộp</v>
      </c>
      <c r="AM91" s="22" t="b">
        <f t="shared" si="18"/>
        <v>1</v>
      </c>
      <c r="AN91" s="81">
        <f>VLOOKUP(B91,'[4]HHTM sau rà soát'!$C$6:$M$172,10,0)</f>
        <v>136</v>
      </c>
      <c r="AO91" s="22" t="b">
        <f t="shared" si="19"/>
        <v>0</v>
      </c>
      <c r="AP91" s="111">
        <f>VLOOKUP(B91,'[4]HHTM sau rà soát'!$C$6:$M$172,11,0)</f>
        <v>9676800</v>
      </c>
      <c r="AQ91" s="22" t="b">
        <f t="shared" si="12"/>
        <v>1</v>
      </c>
    </row>
    <row r="92" spans="2:43" ht="48.75" customHeight="1" x14ac:dyDescent="0.25">
      <c r="B92" s="22">
        <v>90</v>
      </c>
      <c r="C92" s="23">
        <v>87</v>
      </c>
      <c r="D92" s="32" t="s">
        <v>2757</v>
      </c>
      <c r="E92" s="32" t="s">
        <v>2758</v>
      </c>
      <c r="F92" s="42" t="s">
        <v>313</v>
      </c>
      <c r="G92" s="52" t="s">
        <v>42</v>
      </c>
      <c r="H92" s="110">
        <v>1</v>
      </c>
      <c r="I92" s="110">
        <v>15</v>
      </c>
      <c r="J92" s="110">
        <v>1</v>
      </c>
      <c r="K92" s="144">
        <v>2</v>
      </c>
      <c r="L92" s="29">
        <f t="shared" si="13"/>
        <v>2</v>
      </c>
      <c r="M92" s="28">
        <v>18527250</v>
      </c>
      <c r="N92" s="28">
        <f t="shared" si="14"/>
        <v>37054500</v>
      </c>
      <c r="O92" s="26" t="s">
        <v>2757</v>
      </c>
      <c r="P92" s="26" t="s">
        <v>2759</v>
      </c>
      <c r="Q92" s="26" t="s">
        <v>2328</v>
      </c>
      <c r="R92" s="26" t="s">
        <v>2329</v>
      </c>
      <c r="S92" s="26" t="s">
        <v>2330</v>
      </c>
      <c r="T92" s="26" t="s">
        <v>46</v>
      </c>
      <c r="U92" s="26" t="s">
        <v>47</v>
      </c>
      <c r="V92" s="26" t="s">
        <v>48</v>
      </c>
      <c r="W92" s="76" t="str">
        <f t="shared" si="15"/>
        <v>IB2400466073; QĐTT số: 779/QĐ-BVQY103; 03/03/2025; Bệnh viện Quân y 103; 365 ngày</v>
      </c>
      <c r="X92" s="43"/>
      <c r="Y92" s="80" t="s">
        <v>2362</v>
      </c>
      <c r="Z92" s="80" t="s">
        <v>272</v>
      </c>
      <c r="AA92" s="80" t="s">
        <v>48</v>
      </c>
      <c r="AB92" s="79">
        <v>18527250</v>
      </c>
      <c r="AC92" s="33">
        <f t="shared" si="10"/>
        <v>0</v>
      </c>
      <c r="AD92" s="34">
        <f t="shared" si="11"/>
        <v>0</v>
      </c>
      <c r="AG92" s="81" t="e">
        <f>VLOOKUP(D92,'[3]1.TongHopXuatNhapTon'!$E$11:$AK$2000,33,0)</f>
        <v>#N/A</v>
      </c>
      <c r="AH92" s="81" t="str">
        <f>VLOOKUP(B92,'[4]HHTM sau rà soát'!$C$6:$M$172,2,0)</f>
        <v>Kit xét nghiệm miễn dịch dòng tế bào Lympho B- NK</v>
      </c>
      <c r="AI92" s="22" t="b">
        <f t="shared" si="16"/>
        <v>1</v>
      </c>
      <c r="AJ92" s="81" t="str">
        <f>VLOOKUP(B92,'[4]HHTM sau rà soát'!$C$6:$M$172,3,0)</f>
        <v>Hỗn dịch kháng thể CD45 gắn màu huỳnh quang FITC, kháng thể CD56 gắn màu huỳnh quang RD1, kháng thể CD19 gắn màu huỳnh quang ECD và kháng thể CD3 gắn màu huỳnh quang PC5
Hộp ≥ 50 test</v>
      </c>
      <c r="AK92" s="22" t="b">
        <f t="shared" si="17"/>
        <v>1</v>
      </c>
      <c r="AL92" s="81" t="str">
        <f>VLOOKUP(B92,'[4]HHTM sau rà soát'!$C$6:$M$172,5,0)</f>
        <v>Hộp</v>
      </c>
      <c r="AM92" s="22" t="b">
        <f t="shared" si="18"/>
        <v>1</v>
      </c>
      <c r="AN92" s="81">
        <f>VLOOKUP(B92,'[4]HHTM sau rà soát'!$C$6:$M$172,10,0)</f>
        <v>5</v>
      </c>
      <c r="AO92" s="22" t="b">
        <f t="shared" si="19"/>
        <v>0</v>
      </c>
      <c r="AP92" s="111">
        <f>VLOOKUP(B92,'[4]HHTM sau rà soát'!$C$6:$M$172,11,0)</f>
        <v>18527250</v>
      </c>
      <c r="AQ92" s="22" t="b">
        <f t="shared" si="12"/>
        <v>1</v>
      </c>
    </row>
    <row r="93" spans="2:43" ht="39" customHeight="1" x14ac:dyDescent="0.25">
      <c r="B93" s="22">
        <v>92</v>
      </c>
      <c r="C93" s="23">
        <v>88</v>
      </c>
      <c r="D93" s="32" t="s">
        <v>2760</v>
      </c>
      <c r="E93" s="32" t="s">
        <v>2761</v>
      </c>
      <c r="F93" s="42" t="s">
        <v>2762</v>
      </c>
      <c r="G93" s="52" t="s">
        <v>174</v>
      </c>
      <c r="H93" s="110">
        <v>2</v>
      </c>
      <c r="I93" s="110"/>
      <c r="J93" s="110">
        <v>1</v>
      </c>
      <c r="K93" s="144">
        <v>9</v>
      </c>
      <c r="L93" s="29">
        <f t="shared" si="13"/>
        <v>9</v>
      </c>
      <c r="M93" s="28">
        <v>11001900</v>
      </c>
      <c r="N93" s="28">
        <f t="shared" si="14"/>
        <v>99017100</v>
      </c>
      <c r="O93" s="26" t="s">
        <v>2760</v>
      </c>
      <c r="P93" s="26" t="s">
        <v>2763</v>
      </c>
      <c r="Q93" s="26" t="s">
        <v>2328</v>
      </c>
      <c r="R93" s="26" t="s">
        <v>2329</v>
      </c>
      <c r="S93" s="26" t="s">
        <v>2330</v>
      </c>
      <c r="T93" s="26" t="s">
        <v>46</v>
      </c>
      <c r="U93" s="26" t="s">
        <v>47</v>
      </c>
      <c r="V93" s="26" t="s">
        <v>2615</v>
      </c>
      <c r="W93" s="76" t="str">
        <f t="shared" si="15"/>
        <v>IB2400466073; QĐTT số: 779/QĐ-BVQY103; 03/03/2025; Bệnh viện Quân y 103; 365 ngày</v>
      </c>
      <c r="X93" s="43"/>
      <c r="Y93" s="80" t="s">
        <v>2362</v>
      </c>
      <c r="Z93" s="80" t="s">
        <v>272</v>
      </c>
      <c r="AA93" s="80" t="s">
        <v>2615</v>
      </c>
      <c r="AB93" s="79">
        <v>11001900</v>
      </c>
      <c r="AC93" s="33">
        <f t="shared" si="10"/>
        <v>0</v>
      </c>
      <c r="AD93" s="34">
        <f t="shared" si="11"/>
        <v>0</v>
      </c>
      <c r="AE93" s="81" t="s">
        <v>2764</v>
      </c>
      <c r="AF93" s="81" t="s">
        <v>2765</v>
      </c>
      <c r="AG93" s="81">
        <f>VLOOKUP(D93,'[3]1.TongHopXuatNhapTon'!$E$11:$AK$2000,33,0)</f>
        <v>2</v>
      </c>
      <c r="AH93" s="81" t="str">
        <f>VLOOKUP(B93,'[4]HHTM sau rà soát'!$C$6:$M$172,2,0)</f>
        <v>Kit xét nghiệm HLA B27</v>
      </c>
      <c r="AI93" s="22" t="b">
        <f t="shared" si="16"/>
        <v>1</v>
      </c>
      <c r="AJ93" s="81" t="str">
        <f>VLOOKUP(B93,'[4]HHTM sau rà soát'!$C$6:$M$172,3,0)</f>
        <v>Hỗn hợp kháng thể gắn huỳnh quang: HLA-B27‐FITC, dòng vô tính: HLA-ABC-m3, tế bào lai: NS1 x balb/c /HLA-B7‐PE, dòng vô tính BB7.1, tế bào lai: NS1 x balb/c. Đóng gói: ≥50 tests.</v>
      </c>
      <c r="AK93" s="22" t="b">
        <f t="shared" si="17"/>
        <v>1</v>
      </c>
      <c r="AL93" s="81" t="str">
        <f>VLOOKUP(B93,'[4]HHTM sau rà soát'!$C$6:$M$172,5,0)</f>
        <v>Lọ</v>
      </c>
      <c r="AM93" s="22" t="b">
        <f t="shared" si="18"/>
        <v>1</v>
      </c>
      <c r="AN93" s="81">
        <f>VLOOKUP(B93,'[4]HHTM sau rà soát'!$C$6:$M$172,10,0)</f>
        <v>10</v>
      </c>
      <c r="AO93" s="22" t="b">
        <f t="shared" si="19"/>
        <v>0</v>
      </c>
      <c r="AP93" s="111">
        <f>VLOOKUP(B93,'[4]HHTM sau rà soát'!$C$6:$M$172,11,0)</f>
        <v>11001900</v>
      </c>
      <c r="AQ93" s="22" t="b">
        <f t="shared" si="12"/>
        <v>1</v>
      </c>
    </row>
    <row r="94" spans="2:43" ht="38.25" customHeight="1" x14ac:dyDescent="0.25">
      <c r="B94" s="22">
        <v>97</v>
      </c>
      <c r="C94" s="23">
        <v>89</v>
      </c>
      <c r="D94" s="32" t="s">
        <v>2766</v>
      </c>
      <c r="E94" s="32" t="s">
        <v>2767</v>
      </c>
      <c r="F94" s="42" t="s">
        <v>2768</v>
      </c>
      <c r="G94" s="52" t="s">
        <v>42</v>
      </c>
      <c r="H94" s="110">
        <v>10</v>
      </c>
      <c r="I94" s="110"/>
      <c r="J94" s="110">
        <v>8</v>
      </c>
      <c r="K94" s="144">
        <v>20</v>
      </c>
      <c r="L94" s="29">
        <f t="shared" si="13"/>
        <v>20</v>
      </c>
      <c r="M94" s="28">
        <v>1867950</v>
      </c>
      <c r="N94" s="28">
        <f t="shared" si="14"/>
        <v>37359000</v>
      </c>
      <c r="O94" s="26" t="s">
        <v>2766</v>
      </c>
      <c r="P94" s="26" t="s">
        <v>2769</v>
      </c>
      <c r="Q94" s="26" t="s">
        <v>2328</v>
      </c>
      <c r="R94" s="26" t="s">
        <v>2329</v>
      </c>
      <c r="S94" s="26" t="s">
        <v>2330</v>
      </c>
      <c r="T94" s="26" t="s">
        <v>46</v>
      </c>
      <c r="U94" s="26" t="s">
        <v>47</v>
      </c>
      <c r="V94" s="26" t="s">
        <v>2615</v>
      </c>
      <c r="W94" s="76" t="str">
        <f t="shared" si="15"/>
        <v>IB2400466073; QĐTT số: 779/QĐ-BVQY103; 03/03/2025; Bệnh viện Quân y 103; 365 ngày</v>
      </c>
      <c r="X94" s="43"/>
      <c r="Y94" s="80" t="s">
        <v>2362</v>
      </c>
      <c r="Z94" s="80" t="s">
        <v>272</v>
      </c>
      <c r="AA94" s="80" t="s">
        <v>2615</v>
      </c>
      <c r="AB94" s="79">
        <v>1867950</v>
      </c>
      <c r="AC94" s="33">
        <f t="shared" si="10"/>
        <v>0</v>
      </c>
      <c r="AD94" s="34">
        <f t="shared" si="11"/>
        <v>0</v>
      </c>
      <c r="AE94" s="81" t="s">
        <v>2333</v>
      </c>
      <c r="AF94" s="81" t="s">
        <v>2333</v>
      </c>
      <c r="AG94" s="81">
        <f>VLOOKUP(D94,'[3]1.TongHopXuatNhapTon'!$E$11:$AK$2000,33,0)</f>
        <v>10</v>
      </c>
      <c r="AH94" s="81" t="str">
        <f>VLOOKUP(B94,'[4]HHTM sau rà soát'!$C$6:$M$172,2,0)</f>
        <v>Dịch bao</v>
      </c>
      <c r="AI94" s="22" t="b">
        <f t="shared" si="16"/>
        <v>1</v>
      </c>
      <c r="AJ94" s="81" t="str">
        <f>VLOOKUP(B94,'[4]HHTM sau rà soát'!$C$6:$M$172,3,0)</f>
        <v>Chất pha loãng gồm có nước chất lượng cao và một hợp chất diệt khuẩn, chứa thành phần bảo quản không phản ứng
Hộp ≥1 x 10L</v>
      </c>
      <c r="AK94" s="22" t="b">
        <f t="shared" si="17"/>
        <v>1</v>
      </c>
      <c r="AL94" s="81" t="str">
        <f>VLOOKUP(B94,'[4]HHTM sau rà soát'!$C$6:$M$172,5,0)</f>
        <v>Hộp</v>
      </c>
      <c r="AM94" s="22" t="b">
        <f t="shared" si="18"/>
        <v>1</v>
      </c>
      <c r="AN94" s="81">
        <f>VLOOKUP(B94,'[4]HHTM sau rà soát'!$C$6:$M$172,10,0)</f>
        <v>40</v>
      </c>
      <c r="AO94" s="22" t="b">
        <f t="shared" si="19"/>
        <v>0</v>
      </c>
      <c r="AP94" s="111">
        <f>VLOOKUP(B94,'[4]HHTM sau rà soát'!$C$6:$M$172,11,0)</f>
        <v>1867950</v>
      </c>
      <c r="AQ94" s="22" t="b">
        <f t="shared" si="12"/>
        <v>1</v>
      </c>
    </row>
    <row r="95" spans="2:43" ht="33.75" x14ac:dyDescent="0.25">
      <c r="B95" s="22">
        <v>98</v>
      </c>
      <c r="C95" s="23">
        <v>90</v>
      </c>
      <c r="D95" s="32" t="s">
        <v>2770</v>
      </c>
      <c r="E95" s="32" t="s">
        <v>2771</v>
      </c>
      <c r="F95" s="42" t="s">
        <v>2772</v>
      </c>
      <c r="G95" s="52" t="s">
        <v>42</v>
      </c>
      <c r="H95" s="110">
        <v>1</v>
      </c>
      <c r="I95" s="110"/>
      <c r="J95" s="110">
        <v>1</v>
      </c>
      <c r="K95" s="144">
        <v>1</v>
      </c>
      <c r="L95" s="29">
        <f t="shared" si="13"/>
        <v>1</v>
      </c>
      <c r="M95" s="28">
        <v>15903800</v>
      </c>
      <c r="N95" s="28">
        <f t="shared" si="14"/>
        <v>15903800</v>
      </c>
      <c r="O95" s="26" t="s">
        <v>2770</v>
      </c>
      <c r="P95" s="26" t="s">
        <v>2773</v>
      </c>
      <c r="Q95" s="26" t="s">
        <v>2328</v>
      </c>
      <c r="R95" s="26" t="s">
        <v>2329</v>
      </c>
      <c r="S95" s="26" t="s">
        <v>2330</v>
      </c>
      <c r="T95" s="26" t="s">
        <v>46</v>
      </c>
      <c r="U95" s="26" t="s">
        <v>47</v>
      </c>
      <c r="V95" s="26" t="s">
        <v>2615</v>
      </c>
      <c r="W95" s="76" t="str">
        <f t="shared" si="15"/>
        <v>IB2400466073; QĐTT số: 779/QĐ-BVQY103; 03/03/2025; Bệnh viện Quân y 103; 365 ngày</v>
      </c>
      <c r="X95" s="43"/>
      <c r="Y95" s="80" t="s">
        <v>2362</v>
      </c>
      <c r="Z95" s="80" t="s">
        <v>272</v>
      </c>
      <c r="AA95" s="80" t="s">
        <v>2615</v>
      </c>
      <c r="AB95" s="79">
        <v>15903800</v>
      </c>
      <c r="AC95" s="33">
        <f t="shared" si="10"/>
        <v>0</v>
      </c>
      <c r="AD95" s="34">
        <f t="shared" si="11"/>
        <v>0</v>
      </c>
      <c r="AE95" s="81" t="s">
        <v>2333</v>
      </c>
      <c r="AF95" s="81" t="s">
        <v>2333</v>
      </c>
      <c r="AG95" s="81" t="e">
        <f>VLOOKUP(D95,'[3]1.TongHopXuatNhapTon'!$E$11:$AK$2000,33,0)</f>
        <v>#N/A</v>
      </c>
      <c r="AH95" s="81" t="str">
        <f>VLOOKUP(B95,'[4]HHTM sau rà soát'!$C$6:$M$172,2,0)</f>
        <v>Bead kiểm chuẩn</v>
      </c>
      <c r="AI95" s="22" t="b">
        <f t="shared" si="16"/>
        <v>1</v>
      </c>
      <c r="AJ95" s="81" t="str">
        <f>VLOOKUP(B95,'[4]HHTM sau rà soát'!$C$6:$M$172,3,0)</f>
        <v xml:space="preserve">Hỗn dịch chứa hỗn hợp fluorosphere (hạt phát huỳnh quang) '- loại 3 µm, dải phát huỳnh quang 410-800 nm khi được kích thích ở bước sóng 405, 488 nm, và 635 nm. Hộp ≥1x2mL </v>
      </c>
      <c r="AK95" s="22" t="b">
        <f t="shared" si="17"/>
        <v>1</v>
      </c>
      <c r="AL95" s="81" t="str">
        <f>VLOOKUP(B95,'[4]HHTM sau rà soát'!$C$6:$M$172,5,0)</f>
        <v>Hộp</v>
      </c>
      <c r="AM95" s="22" t="b">
        <f t="shared" si="18"/>
        <v>1</v>
      </c>
      <c r="AN95" s="81">
        <f>VLOOKUP(B95,'[4]HHTM sau rà soát'!$C$6:$M$172,10,0)</f>
        <v>1</v>
      </c>
      <c r="AO95" s="22" t="b">
        <f t="shared" si="19"/>
        <v>1</v>
      </c>
      <c r="AP95" s="111">
        <f>VLOOKUP(B95,'[4]HHTM sau rà soát'!$C$6:$M$172,11,0)</f>
        <v>15903800</v>
      </c>
      <c r="AQ95" s="22" t="b">
        <f t="shared" si="12"/>
        <v>1</v>
      </c>
    </row>
    <row r="96" spans="2:43" ht="33.75" x14ac:dyDescent="0.25">
      <c r="B96" s="22">
        <v>99</v>
      </c>
      <c r="C96" s="23">
        <v>91</v>
      </c>
      <c r="D96" s="32" t="s">
        <v>2774</v>
      </c>
      <c r="E96" s="32" t="s">
        <v>2775</v>
      </c>
      <c r="F96" s="42" t="s">
        <v>2776</v>
      </c>
      <c r="G96" s="52" t="s">
        <v>42</v>
      </c>
      <c r="H96" s="128">
        <v>0</v>
      </c>
      <c r="I96" s="110"/>
      <c r="J96" s="110">
        <v>2</v>
      </c>
      <c r="K96" s="144">
        <v>2</v>
      </c>
      <c r="L96" s="29">
        <f t="shared" si="13"/>
        <v>2</v>
      </c>
      <c r="M96" s="28">
        <v>2507400</v>
      </c>
      <c r="N96" s="28">
        <f t="shared" si="14"/>
        <v>5014800</v>
      </c>
      <c r="O96" s="26" t="s">
        <v>2774</v>
      </c>
      <c r="P96" s="26" t="s">
        <v>2777</v>
      </c>
      <c r="Q96" s="26" t="s">
        <v>2328</v>
      </c>
      <c r="R96" s="26" t="s">
        <v>2329</v>
      </c>
      <c r="S96" s="26" t="s">
        <v>2330</v>
      </c>
      <c r="T96" s="26" t="s">
        <v>46</v>
      </c>
      <c r="U96" s="26" t="s">
        <v>47</v>
      </c>
      <c r="V96" s="26" t="s">
        <v>2615</v>
      </c>
      <c r="W96" s="76" t="str">
        <f t="shared" si="15"/>
        <v>IB2400466073; QĐTT số: 779/QĐ-BVQY103; 03/03/2025; Bệnh viện Quân y 103; 365 ngày</v>
      </c>
      <c r="X96" s="43"/>
      <c r="Y96" s="80" t="s">
        <v>2362</v>
      </c>
      <c r="Z96" s="80" t="s">
        <v>272</v>
      </c>
      <c r="AA96" s="80" t="s">
        <v>2615</v>
      </c>
      <c r="AB96" s="79">
        <v>2507400</v>
      </c>
      <c r="AC96" s="33">
        <f t="shared" si="10"/>
        <v>0</v>
      </c>
      <c r="AD96" s="34">
        <f t="shared" si="11"/>
        <v>0</v>
      </c>
      <c r="AE96" s="81" t="s">
        <v>2333</v>
      </c>
      <c r="AF96" s="81" t="s">
        <v>2333</v>
      </c>
      <c r="AG96" s="81" t="e">
        <f>VLOOKUP(D96,'[3]1.TongHopXuatNhapTon'!$E$11:$AK$2000,33,0)</f>
        <v>#N/A</v>
      </c>
      <c r="AH96" s="81" t="str">
        <f>VLOOKUP(B96,'[4]HHTM sau rà soát'!$C$6:$M$172,2,0)</f>
        <v>Dung dịch rửa dùng cho máy tế bào dòng chảy</v>
      </c>
      <c r="AI96" s="22" t="b">
        <f t="shared" si="16"/>
        <v>1</v>
      </c>
      <c r="AJ96" s="81" t="str">
        <f>VLOOKUP(B96,'[4]HHTM sau rà soát'!$C$6:$M$172,3,0)</f>
        <v>Chất tẩy rửa không chứa azide và formaldehyde, chứa chất ly giải protein. Hộp ≥ 500ml</v>
      </c>
      <c r="AK96" s="22" t="b">
        <f t="shared" si="17"/>
        <v>1</v>
      </c>
      <c r="AL96" s="81" t="str">
        <f>VLOOKUP(B96,'[4]HHTM sau rà soát'!$C$6:$M$172,5,0)</f>
        <v>Hộp</v>
      </c>
      <c r="AM96" s="22" t="b">
        <f t="shared" si="18"/>
        <v>1</v>
      </c>
      <c r="AN96" s="81">
        <f>VLOOKUP(B96,'[4]HHTM sau rà soát'!$C$6:$M$172,10,0)</f>
        <v>2</v>
      </c>
      <c r="AO96" s="22" t="b">
        <f t="shared" si="19"/>
        <v>1</v>
      </c>
      <c r="AP96" s="111">
        <f>VLOOKUP(B96,'[4]HHTM sau rà soát'!$C$6:$M$172,11,0)</f>
        <v>2507400</v>
      </c>
      <c r="AQ96" s="22" t="b">
        <f t="shared" si="12"/>
        <v>1</v>
      </c>
    </row>
    <row r="97" spans="2:43" ht="33.75" x14ac:dyDescent="0.25">
      <c r="B97" s="22">
        <v>100</v>
      </c>
      <c r="C97" s="23">
        <v>92</v>
      </c>
      <c r="D97" s="32" t="s">
        <v>2778</v>
      </c>
      <c r="E97" s="32" t="s">
        <v>2779</v>
      </c>
      <c r="F97" s="42" t="s">
        <v>2780</v>
      </c>
      <c r="G97" s="52" t="s">
        <v>174</v>
      </c>
      <c r="H97" s="110">
        <v>3</v>
      </c>
      <c r="I97" s="110"/>
      <c r="J97" s="110">
        <v>1</v>
      </c>
      <c r="K97" s="144">
        <v>5</v>
      </c>
      <c r="L97" s="29">
        <f t="shared" si="13"/>
        <v>5</v>
      </c>
      <c r="M97" s="28">
        <v>8137500</v>
      </c>
      <c r="N97" s="28">
        <f t="shared" si="14"/>
        <v>40687500</v>
      </c>
      <c r="O97" s="26" t="s">
        <v>2778</v>
      </c>
      <c r="P97" s="26" t="s">
        <v>2781</v>
      </c>
      <c r="Q97" s="26" t="s">
        <v>2328</v>
      </c>
      <c r="R97" s="26" t="s">
        <v>2329</v>
      </c>
      <c r="S97" s="26" t="s">
        <v>2330</v>
      </c>
      <c r="T97" s="26" t="s">
        <v>46</v>
      </c>
      <c r="U97" s="26" t="s">
        <v>47</v>
      </c>
      <c r="V97" s="26" t="s">
        <v>2615</v>
      </c>
      <c r="W97" s="76" t="str">
        <f t="shared" si="15"/>
        <v>IB2400466073; QĐTT số: 779/QĐ-BVQY103; 03/03/2025; Bệnh viện Quân y 103; 365 ngày</v>
      </c>
      <c r="X97" s="43"/>
      <c r="Y97" s="80" t="s">
        <v>2362</v>
      </c>
      <c r="Z97" s="80" t="s">
        <v>272</v>
      </c>
      <c r="AA97" s="80" t="s">
        <v>2615</v>
      </c>
      <c r="AB97" s="79">
        <v>8137500</v>
      </c>
      <c r="AC97" s="33">
        <f t="shared" si="10"/>
        <v>0</v>
      </c>
      <c r="AD97" s="34">
        <f t="shared" si="11"/>
        <v>0</v>
      </c>
      <c r="AE97" s="81" t="s">
        <v>2782</v>
      </c>
      <c r="AF97" s="81" t="s">
        <v>2783</v>
      </c>
      <c r="AG97" s="81">
        <f>VLOOKUP(D97,'[3]1.TongHopXuatNhapTon'!$E$11:$AK$2000,33,0)</f>
        <v>3</v>
      </c>
      <c r="AH97" s="81" t="str">
        <f>VLOOKUP(B97,'[4]HHTM sau rà soát'!$C$6:$M$172,2,0)</f>
        <v>Chất ly giải hồng cầu</v>
      </c>
      <c r="AI97" s="22" t="b">
        <f t="shared" si="16"/>
        <v>1</v>
      </c>
      <c r="AJ97" s="81" t="str">
        <f>VLOOKUP(B97,'[4]HHTM sau rà soát'!$C$6:$M$172,3,0)</f>
        <v>Thuốc thử ly giải hồng cầu, hoạt chất chính của VersaLyse là một amin mạch vòng, tiếp xúc với anhydrase carbonic có trong các tế bào hồng cầu, đóng gói ≥100 tests</v>
      </c>
      <c r="AK97" s="22" t="b">
        <f t="shared" si="17"/>
        <v>1</v>
      </c>
      <c r="AL97" s="81" t="str">
        <f>VLOOKUP(B97,'[4]HHTM sau rà soát'!$C$6:$M$172,5,0)</f>
        <v>Lọ</v>
      </c>
      <c r="AM97" s="22" t="b">
        <f t="shared" si="18"/>
        <v>1</v>
      </c>
      <c r="AN97" s="81">
        <f>VLOOKUP(B97,'[4]HHTM sau rà soát'!$C$6:$M$172,10,0)</f>
        <v>6</v>
      </c>
      <c r="AO97" s="22" t="b">
        <f t="shared" si="19"/>
        <v>0</v>
      </c>
      <c r="AP97" s="111">
        <f>VLOOKUP(B97,'[4]HHTM sau rà soát'!$C$6:$M$172,11,0)</f>
        <v>8137500</v>
      </c>
      <c r="AQ97" s="22" t="b">
        <f t="shared" si="12"/>
        <v>1</v>
      </c>
    </row>
    <row r="98" spans="2:43" ht="62.25" customHeight="1" x14ac:dyDescent="0.25">
      <c r="B98" s="22">
        <v>107</v>
      </c>
      <c r="C98" s="23">
        <v>93</v>
      </c>
      <c r="D98" s="32" t="s">
        <v>2784</v>
      </c>
      <c r="E98" s="32" t="s">
        <v>2785</v>
      </c>
      <c r="F98" s="42" t="s">
        <v>362</v>
      </c>
      <c r="G98" s="52" t="s">
        <v>42</v>
      </c>
      <c r="H98" s="110">
        <v>1</v>
      </c>
      <c r="I98" s="110">
        <v>5</v>
      </c>
      <c r="J98" s="110">
        <v>1</v>
      </c>
      <c r="K98" s="144">
        <v>5</v>
      </c>
      <c r="L98" s="29">
        <f t="shared" si="13"/>
        <v>5</v>
      </c>
      <c r="M98" s="28">
        <v>21016800</v>
      </c>
      <c r="N98" s="28">
        <f t="shared" si="14"/>
        <v>105084000</v>
      </c>
      <c r="O98" s="26" t="s">
        <v>2784</v>
      </c>
      <c r="P98" s="26" t="s">
        <v>2786</v>
      </c>
      <c r="Q98" s="26" t="s">
        <v>2328</v>
      </c>
      <c r="R98" s="26" t="s">
        <v>2329</v>
      </c>
      <c r="S98" s="26" t="s">
        <v>2330</v>
      </c>
      <c r="T98" s="26" t="s">
        <v>46</v>
      </c>
      <c r="U98" s="26" t="s">
        <v>47</v>
      </c>
      <c r="V98" s="26" t="s">
        <v>48</v>
      </c>
      <c r="W98" s="76" t="str">
        <f t="shared" si="15"/>
        <v>IB2400466073; QĐTT số: 779/QĐ-BVQY103; 03/03/2025; Bệnh viện Quân y 103; 365 ngày</v>
      </c>
      <c r="X98" s="43"/>
      <c r="Y98" s="80" t="s">
        <v>2362</v>
      </c>
      <c r="Z98" s="80" t="s">
        <v>272</v>
      </c>
      <c r="AA98" s="80" t="s">
        <v>48</v>
      </c>
      <c r="AB98" s="79">
        <v>21016800</v>
      </c>
      <c r="AC98" s="33">
        <f t="shared" si="10"/>
        <v>0</v>
      </c>
      <c r="AD98" s="34">
        <f t="shared" si="11"/>
        <v>0</v>
      </c>
      <c r="AG98" s="81">
        <f>VLOOKUP(D98,'[3]1.TongHopXuatNhapTon'!$E$11:$AK$2000,33,0)</f>
        <v>1</v>
      </c>
      <c r="AH98" s="81" t="str">
        <f>VLOOKUP(B98,'[4]HHTM sau rà soát'!$C$6:$M$172,2,0)</f>
        <v>Kháng thể CD 19 đánh dấu huỳnh quang PC5</v>
      </c>
      <c r="AI98" s="22" t="b">
        <f t="shared" si="16"/>
        <v>1</v>
      </c>
      <c r="AJ98" s="81" t="str">
        <f>VLOOKUP(B98,'[4]HHTM sau rà soát'!$C$6:$M$172,3,0)</f>
        <v>Tính đặc hiệu: CD19, Dòng: J3-119
Kiểu miễn dịch: IgG1  
Chất huỳnh quang: PC5 
Bước sóng kích thích: ≥488 nm Đỉnh phát xạ: ≥670 nm
Hộp ≥ 100 test</v>
      </c>
      <c r="AK98" s="22" t="b">
        <f t="shared" si="17"/>
        <v>1</v>
      </c>
      <c r="AL98" s="81" t="str">
        <f>VLOOKUP(B98,'[4]HHTM sau rà soát'!$C$6:$M$172,5,0)</f>
        <v>Hộp</v>
      </c>
      <c r="AM98" s="22" t="b">
        <f t="shared" si="18"/>
        <v>1</v>
      </c>
      <c r="AN98" s="81">
        <f>VLOOKUP(B98,'[4]HHTM sau rà soát'!$C$6:$M$172,10,0)</f>
        <v>5</v>
      </c>
      <c r="AO98" s="22" t="b">
        <f t="shared" si="19"/>
        <v>1</v>
      </c>
      <c r="AP98" s="111">
        <f>VLOOKUP(B98,'[4]HHTM sau rà soát'!$C$6:$M$172,11,0)</f>
        <v>21016800</v>
      </c>
      <c r="AQ98" s="22" t="b">
        <f t="shared" si="12"/>
        <v>1</v>
      </c>
    </row>
    <row r="99" spans="2:43" ht="37.5" customHeight="1" x14ac:dyDescent="0.25">
      <c r="B99" s="22">
        <v>109</v>
      </c>
      <c r="C99" s="23">
        <v>94</v>
      </c>
      <c r="D99" s="32" t="s">
        <v>2787</v>
      </c>
      <c r="E99" s="32" t="s">
        <v>2788</v>
      </c>
      <c r="F99" s="42" t="s">
        <v>362</v>
      </c>
      <c r="G99" s="52" t="s">
        <v>42</v>
      </c>
      <c r="H99" s="110">
        <v>2</v>
      </c>
      <c r="I99" s="110">
        <v>8</v>
      </c>
      <c r="J99" s="110">
        <v>1</v>
      </c>
      <c r="K99" s="144">
        <v>5</v>
      </c>
      <c r="L99" s="29">
        <f t="shared" si="13"/>
        <v>5</v>
      </c>
      <c r="M99" s="28">
        <v>7661850</v>
      </c>
      <c r="N99" s="28">
        <f t="shared" si="14"/>
        <v>38309250</v>
      </c>
      <c r="O99" s="26" t="s">
        <v>2787</v>
      </c>
      <c r="P99" s="26" t="s">
        <v>2789</v>
      </c>
      <c r="Q99" s="26" t="s">
        <v>2328</v>
      </c>
      <c r="R99" s="26" t="s">
        <v>2329</v>
      </c>
      <c r="S99" s="26" t="s">
        <v>2330</v>
      </c>
      <c r="T99" s="26" t="s">
        <v>46</v>
      </c>
      <c r="U99" s="26" t="s">
        <v>47</v>
      </c>
      <c r="V99" s="26" t="s">
        <v>48</v>
      </c>
      <c r="W99" s="76" t="str">
        <f t="shared" si="15"/>
        <v>IB2400466073; QĐTT số: 779/QĐ-BVQY103; 03/03/2025; Bệnh viện Quân y 103; 365 ngày</v>
      </c>
      <c r="X99" s="43"/>
      <c r="Y99" s="80" t="s">
        <v>2362</v>
      </c>
      <c r="Z99" s="80" t="s">
        <v>272</v>
      </c>
      <c r="AA99" s="80" t="s">
        <v>48</v>
      </c>
      <c r="AB99" s="79">
        <v>7661850</v>
      </c>
      <c r="AC99" s="33">
        <f t="shared" si="10"/>
        <v>0</v>
      </c>
      <c r="AD99" s="34">
        <f t="shared" si="11"/>
        <v>0</v>
      </c>
      <c r="AG99" s="81">
        <f>VLOOKUP(D99,'[3]1.TongHopXuatNhapTon'!$E$11:$AK$2000,33,0)</f>
        <v>2</v>
      </c>
      <c r="AH99" s="81" t="str">
        <f>VLOOKUP(B99,'[4]HHTM sau rà soát'!$C$6:$M$172,2,0)</f>
        <v>Kháng thể CD3 gắn huỳnh quang ECD</v>
      </c>
      <c r="AI99" s="22" t="b">
        <f t="shared" si="16"/>
        <v>1</v>
      </c>
      <c r="AJ99" s="81" t="str">
        <f>VLOOKUP(B99,'[4]HHTM sau rà soát'!$C$6:$M$172,3,0)</f>
        <v>Phân tử đặc hiệu CD3 gắn huỳnh quang ECD. Bước sóng kích thích: ≥488nm. Đỉnh phát xạ: ≥613nm Kháng thể mouse IgG1, clone: UCHT1
Hộp ≥ 100 test</v>
      </c>
      <c r="AK99" s="22" t="b">
        <f t="shared" si="17"/>
        <v>1</v>
      </c>
      <c r="AL99" s="81" t="str">
        <f>VLOOKUP(B99,'[4]HHTM sau rà soát'!$C$6:$M$172,5,0)</f>
        <v>Hộp</v>
      </c>
      <c r="AM99" s="22" t="b">
        <f t="shared" si="18"/>
        <v>1</v>
      </c>
      <c r="AN99" s="81">
        <f>VLOOKUP(B99,'[4]HHTM sau rà soát'!$C$6:$M$172,10,0)</f>
        <v>5</v>
      </c>
      <c r="AO99" s="22" t="b">
        <f t="shared" si="19"/>
        <v>1</v>
      </c>
      <c r="AP99" s="111">
        <f>VLOOKUP(B99,'[4]HHTM sau rà soát'!$C$6:$M$172,11,0)</f>
        <v>7661850</v>
      </c>
      <c r="AQ99" s="22" t="b">
        <f t="shared" si="12"/>
        <v>1</v>
      </c>
    </row>
    <row r="100" spans="2:43" ht="37.5" customHeight="1" x14ac:dyDescent="0.25">
      <c r="B100" s="22">
        <v>123</v>
      </c>
      <c r="C100" s="23">
        <v>95</v>
      </c>
      <c r="D100" s="32" t="s">
        <v>2790</v>
      </c>
      <c r="E100" s="32" t="s">
        <v>2791</v>
      </c>
      <c r="F100" s="68" t="s">
        <v>2792</v>
      </c>
      <c r="G100" s="52" t="s">
        <v>258</v>
      </c>
      <c r="H100" s="110">
        <v>501</v>
      </c>
      <c r="I100" s="110"/>
      <c r="J100" s="110">
        <v>3</v>
      </c>
      <c r="K100" s="144">
        <v>10</v>
      </c>
      <c r="L100" s="29">
        <f t="shared" si="13"/>
        <v>10</v>
      </c>
      <c r="M100" s="127">
        <v>1683000</v>
      </c>
      <c r="N100" s="28">
        <f t="shared" si="14"/>
        <v>16830000</v>
      </c>
      <c r="O100" s="26" t="s">
        <v>2790</v>
      </c>
      <c r="P100" s="26" t="s">
        <v>2793</v>
      </c>
      <c r="Q100" s="26" t="s">
        <v>2328</v>
      </c>
      <c r="R100" s="26" t="s">
        <v>2329</v>
      </c>
      <c r="S100" s="26" t="s">
        <v>2330</v>
      </c>
      <c r="T100" s="26" t="s">
        <v>46</v>
      </c>
      <c r="U100" s="26" t="s">
        <v>47</v>
      </c>
      <c r="V100" s="26" t="s">
        <v>2615</v>
      </c>
      <c r="W100" s="76" t="str">
        <f t="shared" si="15"/>
        <v>IB2400466073; QĐTT số: 779/QĐ-BVQY103; 03/03/2025; Bệnh viện Quân y 103; 365 ngày</v>
      </c>
      <c r="X100" s="43"/>
      <c r="Y100" s="80" t="s">
        <v>2362</v>
      </c>
      <c r="Z100" s="80" t="s">
        <v>272</v>
      </c>
      <c r="AA100" s="80" t="s">
        <v>2615</v>
      </c>
      <c r="AB100" s="79">
        <v>1683000</v>
      </c>
      <c r="AC100" s="33">
        <f t="shared" si="10"/>
        <v>0</v>
      </c>
      <c r="AD100" s="34">
        <f t="shared" si="11"/>
        <v>0</v>
      </c>
      <c r="AE100" s="81" t="s">
        <v>2793</v>
      </c>
      <c r="AF100" s="81" t="s">
        <v>2794</v>
      </c>
      <c r="AG100" s="81">
        <f>VLOOKUP(D100,'[3]1.TongHopXuatNhapTon'!$E$11:$AK$2000,33,0)</f>
        <v>501</v>
      </c>
      <c r="AH100" s="81" t="str">
        <f>VLOOKUP(B100,'[4]HHTM sau rà soát'!$C$6:$M$172,2,0)</f>
        <v>Ống mẫu</v>
      </c>
      <c r="AI100" s="22" t="b">
        <f t="shared" si="16"/>
        <v>1</v>
      </c>
      <c r="AJ100" s="81" t="str">
        <f>VLOOKUP(B100,'[4]HHTM sau rà soát'!$C$6:$M$172,3,0)</f>
        <v>Ống nhựa kích thước ≥ (12 x 75 mm) phù hợp với máy có sẵn tại Bệnh viện. Đóng gói theo tiêu chuẩn KT của nhà SX
Túi ≥ 250 ống</v>
      </c>
      <c r="AK100" s="22" t="b">
        <f t="shared" si="17"/>
        <v>1</v>
      </c>
      <c r="AL100" s="81" t="str">
        <f>VLOOKUP(B100,'[4]HHTM sau rà soát'!$C$6:$M$172,5,0)</f>
        <v>Túi</v>
      </c>
      <c r="AM100" s="22" t="b">
        <f t="shared" si="18"/>
        <v>1</v>
      </c>
      <c r="AN100" s="81">
        <f>VLOOKUP(B100,'[4]HHTM sau rà soát'!$C$6:$M$172,10,0)</f>
        <v>15</v>
      </c>
      <c r="AO100" s="22" t="b">
        <f t="shared" si="19"/>
        <v>0</v>
      </c>
      <c r="AP100" s="111">
        <f>VLOOKUP(B100,'[4]HHTM sau rà soát'!$C$6:$M$172,11,0)</f>
        <v>1683000</v>
      </c>
      <c r="AQ100" s="22" t="b">
        <f t="shared" si="12"/>
        <v>1</v>
      </c>
    </row>
    <row r="101" spans="2:43" ht="51" customHeight="1" x14ac:dyDescent="0.25">
      <c r="B101" s="22">
        <v>124</v>
      </c>
      <c r="C101" s="23">
        <v>96</v>
      </c>
      <c r="D101" s="32" t="s">
        <v>2795</v>
      </c>
      <c r="E101" s="32" t="s">
        <v>2796</v>
      </c>
      <c r="F101" s="42" t="s">
        <v>2797</v>
      </c>
      <c r="G101" s="52" t="s">
        <v>42</v>
      </c>
      <c r="H101" s="110">
        <v>81</v>
      </c>
      <c r="I101" s="110">
        <v>120</v>
      </c>
      <c r="J101" s="110">
        <v>49</v>
      </c>
      <c r="K101" s="144">
        <v>30</v>
      </c>
      <c r="L101" s="29">
        <f t="shared" si="13"/>
        <v>30</v>
      </c>
      <c r="M101" s="28">
        <v>5869500</v>
      </c>
      <c r="N101" s="28">
        <f t="shared" si="14"/>
        <v>176085000</v>
      </c>
      <c r="O101" s="26" t="s">
        <v>2795</v>
      </c>
      <c r="P101" s="26" t="s">
        <v>2798</v>
      </c>
      <c r="Q101" s="26" t="s">
        <v>2328</v>
      </c>
      <c r="R101" s="26" t="s">
        <v>2329</v>
      </c>
      <c r="S101" s="26" t="s">
        <v>2330</v>
      </c>
      <c r="T101" s="26" t="s">
        <v>46</v>
      </c>
      <c r="U101" s="26" t="s">
        <v>47</v>
      </c>
      <c r="V101" s="26" t="s">
        <v>48</v>
      </c>
      <c r="W101" s="76" t="str">
        <f t="shared" si="15"/>
        <v>IB2400466073; QĐTT số: 779/QĐ-BVQY103; 03/03/2025; Bệnh viện Quân y 103; 365 ngày</v>
      </c>
      <c r="X101" s="43"/>
      <c r="Y101" s="80" t="s">
        <v>2362</v>
      </c>
      <c r="Z101" s="80" t="s">
        <v>272</v>
      </c>
      <c r="AA101" s="80" t="s">
        <v>48</v>
      </c>
      <c r="AB101" s="79">
        <v>5869500</v>
      </c>
      <c r="AC101" s="33">
        <f t="shared" si="10"/>
        <v>0</v>
      </c>
      <c r="AD101" s="34">
        <f t="shared" si="11"/>
        <v>0</v>
      </c>
      <c r="AG101" s="81">
        <f>VLOOKUP(D101,'[3]1.TongHopXuatNhapTon'!$E$11:$AK$2000,33,0)</f>
        <v>81</v>
      </c>
      <c r="AH101" s="81" t="str">
        <f>VLOOKUP(B101,'[4]HHTM sau rà soát'!$C$6:$M$172,2,0)</f>
        <v>Dung dịch rửa dùng cho máy phân tích huyết học</v>
      </c>
      <c r="AI101" s="22" t="b">
        <f t="shared" si="16"/>
        <v>1</v>
      </c>
      <c r="AJ101" s="81" t="str">
        <f>VLOOKUP(B101,'[4]HHTM sau rà soát'!$C$6:$M$172,3,0)</f>
        <v>Hóa chất để sử dụng như một chất làm sạch cho các bộ phận của máy phân tích tế bào tự động khi tiếp xúc với máu. - Thành phần: Dung dịch chứa enzym phân giải protein
Hộp ≥ 10L</v>
      </c>
      <c r="AK101" s="22" t="b">
        <f t="shared" si="17"/>
        <v>1</v>
      </c>
      <c r="AL101" s="81" t="str">
        <f>VLOOKUP(B101,'[4]HHTM sau rà soát'!$C$6:$M$172,5,0)</f>
        <v>Hộp</v>
      </c>
      <c r="AM101" s="22" t="b">
        <f t="shared" si="18"/>
        <v>1</v>
      </c>
      <c r="AN101" s="81">
        <f>VLOOKUP(B101,'[4]HHTM sau rà soát'!$C$6:$M$172,10,0)</f>
        <v>70</v>
      </c>
      <c r="AO101" s="22" t="b">
        <f t="shared" si="19"/>
        <v>0</v>
      </c>
      <c r="AP101" s="111">
        <f>VLOOKUP(B101,'[4]HHTM sau rà soát'!$C$6:$M$172,11,0)</f>
        <v>5869500</v>
      </c>
      <c r="AQ101" s="22" t="b">
        <f t="shared" si="12"/>
        <v>1</v>
      </c>
    </row>
    <row r="102" spans="2:43" ht="67.5" x14ac:dyDescent="0.25">
      <c r="B102" s="22">
        <v>126</v>
      </c>
      <c r="C102" s="23">
        <v>97</v>
      </c>
      <c r="D102" s="32" t="s">
        <v>2799</v>
      </c>
      <c r="E102" s="32" t="s">
        <v>2800</v>
      </c>
      <c r="F102" s="68" t="s">
        <v>2801</v>
      </c>
      <c r="G102" s="52" t="s">
        <v>42</v>
      </c>
      <c r="H102" s="110">
        <v>1</v>
      </c>
      <c r="I102" s="110"/>
      <c r="J102" s="110">
        <v>2</v>
      </c>
      <c r="K102" s="144">
        <v>2</v>
      </c>
      <c r="L102" s="29">
        <f t="shared" si="13"/>
        <v>2</v>
      </c>
      <c r="M102" s="127">
        <v>20758500</v>
      </c>
      <c r="N102" s="28">
        <f t="shared" si="14"/>
        <v>41517000</v>
      </c>
      <c r="O102" s="26" t="s">
        <v>2799</v>
      </c>
      <c r="P102" s="26" t="s">
        <v>2802</v>
      </c>
      <c r="Q102" s="26" t="s">
        <v>2328</v>
      </c>
      <c r="R102" s="26" t="s">
        <v>2329</v>
      </c>
      <c r="S102" s="26" t="s">
        <v>2330</v>
      </c>
      <c r="T102" s="26" t="s">
        <v>46</v>
      </c>
      <c r="U102" s="26" t="s">
        <v>47</v>
      </c>
      <c r="V102" s="26" t="s">
        <v>2615</v>
      </c>
      <c r="W102" s="76" t="str">
        <f t="shared" si="15"/>
        <v>IB2400466073; QĐTT số: 779/QĐ-BVQY103; 03/03/2025; Bệnh viện Quân y 103; 365 ngày</v>
      </c>
      <c r="X102" s="43"/>
      <c r="Y102" s="80" t="s">
        <v>2803</v>
      </c>
      <c r="Z102" s="80" t="s">
        <v>1511</v>
      </c>
      <c r="AA102" s="80" t="s">
        <v>2615</v>
      </c>
      <c r="AB102" s="79">
        <v>20758500</v>
      </c>
      <c r="AC102" s="33">
        <f t="shared" si="10"/>
        <v>0</v>
      </c>
      <c r="AD102" s="34">
        <f t="shared" si="11"/>
        <v>0</v>
      </c>
      <c r="AE102" s="81" t="s">
        <v>2802</v>
      </c>
      <c r="AF102" s="81" t="s">
        <v>2804</v>
      </c>
      <c r="AG102" s="81">
        <f>VLOOKUP(D102,'[3]1.TongHopXuatNhapTon'!$E$11:$AK$2000,33,0)</f>
        <v>1</v>
      </c>
      <c r="AH102" s="81" t="str">
        <f>VLOOKUP(B102,'[4]HHTM sau rà soát'!$C$6:$M$172,2,0)</f>
        <v>Dung dịch nhuộm hồng cầu lưới dùng cho xét nghiệm huyết học</v>
      </c>
      <c r="AI102" s="22" t="b">
        <f t="shared" si="16"/>
        <v>1</v>
      </c>
      <c r="AJ102" s="81" t="str">
        <f>VLOOKUP(B102,'[4]HHTM sau rà soát'!$C$6:$M$172,3,0)</f>
        <v>Hóa chất được chỉ định sử dụng trên hệ thống phân tích tế bào tự động để làm sạch hồng cầu và nhuộm hồng cầu lưới.
Thành phần: Gồm: 1 lọ Reagent A ≥380ml; 1 lọ Reagent B ≥1900ml
+ Reagent A- Retic Stain: New Methylene Blue trong dung dịch đệm ≥0.06% (w/v) 
+ Reagent B- Retic Clear: Sulfuric Acid với chất ổn định ≥0,15%.
Tương thích với hệ thống máy DxH600, DxH690T tại bệnh viện</v>
      </c>
      <c r="AK102" s="22" t="b">
        <f t="shared" si="17"/>
        <v>1</v>
      </c>
      <c r="AL102" s="81" t="str">
        <f>VLOOKUP(B102,'[4]HHTM sau rà soát'!$C$6:$M$172,5,0)</f>
        <v>Hộp</v>
      </c>
      <c r="AM102" s="22" t="b">
        <f t="shared" si="18"/>
        <v>1</v>
      </c>
      <c r="AN102" s="81">
        <f>VLOOKUP(B102,'[4]HHTM sau rà soát'!$C$6:$M$172,10,0)</f>
        <v>12</v>
      </c>
      <c r="AO102" s="22" t="b">
        <f t="shared" si="19"/>
        <v>0</v>
      </c>
      <c r="AP102" s="111">
        <f>VLOOKUP(B102,'[4]HHTM sau rà soát'!$C$6:$M$172,11,0)</f>
        <v>20758500</v>
      </c>
      <c r="AQ102" s="22" t="b">
        <f t="shared" si="12"/>
        <v>1</v>
      </c>
    </row>
    <row r="103" spans="2:43" ht="67.5" x14ac:dyDescent="0.25">
      <c r="B103" s="22">
        <v>127</v>
      </c>
      <c r="C103" s="23">
        <v>98</v>
      </c>
      <c r="D103" s="32" t="s">
        <v>2805</v>
      </c>
      <c r="E103" s="32" t="s">
        <v>2806</v>
      </c>
      <c r="F103" s="87" t="s">
        <v>2807</v>
      </c>
      <c r="G103" s="52" t="s">
        <v>2808</v>
      </c>
      <c r="H103" s="110">
        <v>16</v>
      </c>
      <c r="I103" s="110"/>
      <c r="J103" s="110">
        <v>29</v>
      </c>
      <c r="K103" s="144">
        <v>31</v>
      </c>
      <c r="L103" s="29">
        <f t="shared" si="13"/>
        <v>31</v>
      </c>
      <c r="M103" s="127">
        <v>2761500</v>
      </c>
      <c r="N103" s="28">
        <f t="shared" si="14"/>
        <v>85606500</v>
      </c>
      <c r="O103" s="26" t="s">
        <v>2805</v>
      </c>
      <c r="P103" s="26" t="s">
        <v>2809</v>
      </c>
      <c r="Q103" s="26" t="s">
        <v>2328</v>
      </c>
      <c r="R103" s="26" t="s">
        <v>2329</v>
      </c>
      <c r="S103" s="26" t="s">
        <v>2330</v>
      </c>
      <c r="T103" s="26" t="s">
        <v>46</v>
      </c>
      <c r="U103" s="26" t="s">
        <v>47</v>
      </c>
      <c r="V103" s="26" t="s">
        <v>48</v>
      </c>
      <c r="W103" s="76" t="str">
        <f t="shared" si="15"/>
        <v>IB2400466073; QĐTT số: 779/QĐ-BVQY103; 03/03/2025; Bệnh viện Quân y 103; 365 ngày</v>
      </c>
      <c r="X103" s="43"/>
      <c r="Y103" s="80" t="s">
        <v>2803</v>
      </c>
      <c r="Z103" s="80" t="s">
        <v>1511</v>
      </c>
      <c r="AA103" s="80" t="s">
        <v>48</v>
      </c>
      <c r="AB103" s="79">
        <v>2924250</v>
      </c>
      <c r="AC103" s="33">
        <f t="shared" si="10"/>
        <v>-5.565529622980251E-2</v>
      </c>
      <c r="AD103" s="34">
        <f t="shared" si="11"/>
        <v>-5045250</v>
      </c>
      <c r="AE103" s="81" t="s">
        <v>2810</v>
      </c>
      <c r="AF103" s="81" t="s">
        <v>2811</v>
      </c>
      <c r="AG103" s="81">
        <f>VLOOKUP(D103,'[3]1.TongHopXuatNhapTon'!$E$11:$AK$2000,33,0)</f>
        <v>52.75</v>
      </c>
      <c r="AH103" s="81" t="str">
        <f>VLOOKUP(B103,'[4]HHTM sau rà soát'!$C$6:$M$172,2,0)</f>
        <v>Chất kiểm chuẩn dùng trên máy phân tích huyết học</v>
      </c>
      <c r="AI103" s="22" t="b">
        <f t="shared" si="16"/>
        <v>1</v>
      </c>
      <c r="AJ103" s="81" t="str">
        <f>VLOOKUP(B103,'[4]HHTM sau rà soát'!$C$6:$M$172,3,0)</f>
        <v>Hóa chất kiểm chuẩn huyết học được sử dụng để đánh giá độ ổn định của máy huyết học.
- Thành phần: gồm hồng cầu được ổn định trong môi trường đẳng trương, thành phần giống tiểu cầu và hồng cầu cố định mô phỏng bạch cầu và hồng cầu có nhân. Bộ gồm 3 lọ: Mức thấp ≥3.5ml, Mức bình thường ≥3.5ml, Mức cao ≥3.5ml
Tương thích với hệ thống máy DxH600, DxH690T tại bệnh viện</v>
      </c>
      <c r="AK103" s="22" t="b">
        <f t="shared" si="17"/>
        <v>1</v>
      </c>
      <c r="AL103" s="81" t="str">
        <f>VLOOKUP(B103,'[4]HHTM sau rà soát'!$C$6:$M$172,5,0)</f>
        <v>bộ</v>
      </c>
      <c r="AM103" s="22" t="b">
        <f t="shared" si="18"/>
        <v>1</v>
      </c>
      <c r="AN103" s="81">
        <f>VLOOKUP(B103,'[4]HHTM sau rà soát'!$C$6:$M$172,10,0)</f>
        <v>31</v>
      </c>
      <c r="AO103" s="22" t="b">
        <f t="shared" si="19"/>
        <v>1</v>
      </c>
      <c r="AP103" s="111">
        <f>VLOOKUP(B103,'[4]HHTM sau rà soát'!$C$6:$M$172,11,0)</f>
        <v>2761500</v>
      </c>
      <c r="AQ103" s="22" t="b">
        <f t="shared" si="12"/>
        <v>1</v>
      </c>
    </row>
    <row r="104" spans="2:43" ht="56.25" x14ac:dyDescent="0.25">
      <c r="B104" s="22">
        <v>128</v>
      </c>
      <c r="C104" s="23">
        <v>99</v>
      </c>
      <c r="D104" s="32" t="s">
        <v>2812</v>
      </c>
      <c r="E104" s="32" t="s">
        <v>2813</v>
      </c>
      <c r="F104" s="42" t="s">
        <v>2814</v>
      </c>
      <c r="G104" s="52" t="s">
        <v>2808</v>
      </c>
      <c r="H104" s="110">
        <v>16</v>
      </c>
      <c r="I104" s="110">
        <v>60</v>
      </c>
      <c r="J104" s="110">
        <v>29</v>
      </c>
      <c r="K104" s="144">
        <v>16</v>
      </c>
      <c r="L104" s="29">
        <f t="shared" si="13"/>
        <v>16</v>
      </c>
      <c r="M104" s="28">
        <v>2924250</v>
      </c>
      <c r="N104" s="28">
        <f t="shared" si="14"/>
        <v>46788000</v>
      </c>
      <c r="O104" s="26" t="s">
        <v>2812</v>
      </c>
      <c r="P104" s="26" t="s">
        <v>2810</v>
      </c>
      <c r="Q104" s="26" t="s">
        <v>2328</v>
      </c>
      <c r="R104" s="26" t="s">
        <v>2329</v>
      </c>
      <c r="S104" s="26" t="s">
        <v>2330</v>
      </c>
      <c r="T104" s="26" t="s">
        <v>46</v>
      </c>
      <c r="U104" s="26" t="s">
        <v>47</v>
      </c>
      <c r="V104" s="26" t="s">
        <v>2615</v>
      </c>
      <c r="W104" s="76" t="str">
        <f t="shared" si="15"/>
        <v>IB2400466073; QĐTT số: 779/QĐ-BVQY103; 03/03/2025; Bệnh viện Quân y 103; 365 ngày</v>
      </c>
      <c r="X104" s="43"/>
      <c r="Y104" s="80" t="s">
        <v>2362</v>
      </c>
      <c r="Z104" s="80" t="s">
        <v>272</v>
      </c>
      <c r="AA104" s="80" t="s">
        <v>2615</v>
      </c>
      <c r="AB104" s="79">
        <v>2761500</v>
      </c>
      <c r="AC104" s="33">
        <f t="shared" si="10"/>
        <v>5.8935361216730035E-2</v>
      </c>
      <c r="AD104" s="34">
        <f t="shared" si="11"/>
        <v>2604000</v>
      </c>
      <c r="AG104" s="81">
        <f>VLOOKUP(D104,'[3]1.TongHopXuatNhapTon'!$E$11:$AK$2000,33,0)</f>
        <v>16</v>
      </c>
      <c r="AH104" s="81" t="str">
        <f>VLOOKUP(B104,'[4]HHTM sau rà soát'!$C$6:$M$172,2,0)</f>
        <v>Chất kiểm chuẩn dùng trên máy phân tích huyết học (kiểm soát xét nghiệm)</v>
      </c>
      <c r="AI104" s="22" t="b">
        <f t="shared" si="16"/>
        <v>1</v>
      </c>
      <c r="AJ104" s="81" t="str">
        <f>VLOOKUP(B104,'[4]HHTM sau rà soát'!$C$6:$M$172,3,0)</f>
        <v>Hóa chất kiểm chuẩn huyết học được sử dụng để theo dõi sự hoạt động của máy huyết học
- Thành phần: gồm hồng cầu được ổn định trong môi trường đẳng trương, thành phần giống tiểu cầu và hồng cầu cố định mô phỏng bạch cầu và hồng cầu có nhân. Gồm 3 lọ: Mức thấp ≥3.5ml, Mức bình thường ≥3.5ml, Mức cao ≥3.5ml</v>
      </c>
      <c r="AK104" s="22" t="b">
        <f t="shared" si="17"/>
        <v>1</v>
      </c>
      <c r="AL104" s="81" t="str">
        <f>VLOOKUP(B104,'[4]HHTM sau rà soát'!$C$6:$M$172,5,0)</f>
        <v>bộ</v>
      </c>
      <c r="AM104" s="22" t="b">
        <f t="shared" si="18"/>
        <v>1</v>
      </c>
      <c r="AN104" s="81">
        <f>VLOOKUP(B104,'[4]HHTM sau rà soát'!$C$6:$M$172,10,0)</f>
        <v>16</v>
      </c>
      <c r="AO104" s="22" t="b">
        <f t="shared" si="19"/>
        <v>1</v>
      </c>
      <c r="AP104" s="111">
        <f>VLOOKUP(B104,'[4]HHTM sau rà soát'!$C$6:$M$172,11,0)</f>
        <v>2924250</v>
      </c>
      <c r="AQ104" s="22" t="b">
        <f t="shared" si="12"/>
        <v>1</v>
      </c>
    </row>
    <row r="105" spans="2:43" ht="78.75" x14ac:dyDescent="0.25">
      <c r="B105" s="22">
        <v>129</v>
      </c>
      <c r="C105" s="23">
        <v>100</v>
      </c>
      <c r="D105" s="32" t="s">
        <v>2815</v>
      </c>
      <c r="E105" s="32" t="s">
        <v>2816</v>
      </c>
      <c r="F105" s="68" t="s">
        <v>2817</v>
      </c>
      <c r="G105" s="52" t="s">
        <v>174</v>
      </c>
      <c r="H105" s="128">
        <v>0</v>
      </c>
      <c r="I105" s="110"/>
      <c r="J105" s="110">
        <v>1</v>
      </c>
      <c r="K105" s="144">
        <v>4</v>
      </c>
      <c r="L105" s="29">
        <f t="shared" si="13"/>
        <v>4</v>
      </c>
      <c r="M105" s="127">
        <v>661500</v>
      </c>
      <c r="N105" s="28">
        <f t="shared" si="14"/>
        <v>2646000</v>
      </c>
      <c r="O105" s="26" t="s">
        <v>2815</v>
      </c>
      <c r="P105" s="26" t="s">
        <v>2818</v>
      </c>
      <c r="Q105" s="26" t="s">
        <v>2328</v>
      </c>
      <c r="R105" s="26" t="s">
        <v>2329</v>
      </c>
      <c r="S105" s="26" t="s">
        <v>2330</v>
      </c>
      <c r="T105" s="26" t="s">
        <v>46</v>
      </c>
      <c r="U105" s="26" t="s">
        <v>47</v>
      </c>
      <c r="V105" s="26" t="s">
        <v>2615</v>
      </c>
      <c r="W105" s="76" t="str">
        <f t="shared" si="15"/>
        <v>IB2400466073; QĐTT số: 779/QĐ-BVQY103; 03/03/2025; Bệnh viện Quân y 103; 365 ngày</v>
      </c>
      <c r="X105" s="43"/>
      <c r="Y105" s="80" t="s">
        <v>2803</v>
      </c>
      <c r="Z105" s="80" t="s">
        <v>1511</v>
      </c>
      <c r="AA105" s="80" t="s">
        <v>2615</v>
      </c>
      <c r="AB105" s="79">
        <v>661500</v>
      </c>
      <c r="AC105" s="33">
        <f t="shared" si="10"/>
        <v>0</v>
      </c>
      <c r="AD105" s="34">
        <f t="shared" si="11"/>
        <v>0</v>
      </c>
      <c r="AE105" s="81" t="s">
        <v>2818</v>
      </c>
      <c r="AF105" s="81" t="s">
        <v>2819</v>
      </c>
      <c r="AG105" s="81" t="e">
        <f>VLOOKUP(D105,'[3]1.TongHopXuatNhapTon'!$E$11:$AK$2000,33,0)</f>
        <v>#N/A</v>
      </c>
      <c r="AH105" s="81" t="str">
        <f>VLOOKUP(B105,'[4]HHTM sau rà soát'!$C$6:$M$172,2,0)</f>
        <v>Chất kiểm chuẩn máy dùng hiệu chỉnh thông số VCS</v>
      </c>
      <c r="AI105" s="22" t="b">
        <f t="shared" si="16"/>
        <v>1</v>
      </c>
      <c r="AJ105" s="81" t="str">
        <f>VLOOKUP(B105,'[4]HHTM sau rà soát'!$C$6:$M$172,3,0)</f>
        <v>Hóa chất được chỉ định sử dụng trên hệ thống phân tích huyết học tự động kết hợp các hóa chất phân tích để theo dõi giá trị phép đo các thông số về thể tích, độ dẫn, tán xạ.
- Thành phần: một dung dịch chứa các hạt nhựa polystyrene trong chất đệm chứa chất hoạt tính bề mặt.
Lọ ≥ 4 ml
Tương thích với hệ thống máy DxH600, DxH690T tại bệnh viện</v>
      </c>
      <c r="AK105" s="22" t="b">
        <f t="shared" si="17"/>
        <v>1</v>
      </c>
      <c r="AL105" s="81" t="str">
        <f>VLOOKUP(B105,'[4]HHTM sau rà soát'!$C$6:$M$172,5,0)</f>
        <v>Lọ</v>
      </c>
      <c r="AM105" s="22" t="b">
        <f t="shared" si="18"/>
        <v>1</v>
      </c>
      <c r="AN105" s="81">
        <f>VLOOKUP(B105,'[4]HHTM sau rà soát'!$C$6:$M$172,10,0)</f>
        <v>4</v>
      </c>
      <c r="AO105" s="22" t="b">
        <f t="shared" si="19"/>
        <v>1</v>
      </c>
      <c r="AP105" s="111">
        <f>VLOOKUP(B105,'[4]HHTM sau rà soát'!$C$6:$M$172,11,0)</f>
        <v>661500</v>
      </c>
      <c r="AQ105" s="22" t="b">
        <f t="shared" si="12"/>
        <v>1</v>
      </c>
    </row>
    <row r="106" spans="2:43" ht="45" x14ac:dyDescent="0.25">
      <c r="B106" s="22">
        <v>130</v>
      </c>
      <c r="C106" s="23">
        <v>101</v>
      </c>
      <c r="D106" s="32" t="s">
        <v>2820</v>
      </c>
      <c r="E106" s="32" t="s">
        <v>2821</v>
      </c>
      <c r="F106" s="42" t="s">
        <v>2822</v>
      </c>
      <c r="G106" s="52" t="s">
        <v>42</v>
      </c>
      <c r="H106" s="110">
        <v>85</v>
      </c>
      <c r="I106" s="110">
        <v>300</v>
      </c>
      <c r="J106" s="110">
        <v>91</v>
      </c>
      <c r="K106" s="144">
        <v>95</v>
      </c>
      <c r="L106" s="29">
        <f t="shared" si="13"/>
        <v>95</v>
      </c>
      <c r="M106" s="28">
        <v>25467750</v>
      </c>
      <c r="N106" s="28">
        <f t="shared" si="14"/>
        <v>2419436250</v>
      </c>
      <c r="O106" s="26" t="s">
        <v>2820</v>
      </c>
      <c r="P106" s="26" t="s">
        <v>2823</v>
      </c>
      <c r="Q106" s="26" t="s">
        <v>2328</v>
      </c>
      <c r="R106" s="26" t="s">
        <v>2329</v>
      </c>
      <c r="S106" s="26" t="s">
        <v>2330</v>
      </c>
      <c r="T106" s="26" t="s">
        <v>46</v>
      </c>
      <c r="U106" s="26" t="s">
        <v>47</v>
      </c>
      <c r="V106" s="26" t="s">
        <v>48</v>
      </c>
      <c r="W106" s="76" t="str">
        <f t="shared" si="15"/>
        <v>IB2400466073; QĐTT số: 779/QĐ-BVQY103; 03/03/2025; Bệnh viện Quân y 103; 365 ngày</v>
      </c>
      <c r="X106" s="43"/>
      <c r="Y106" s="80" t="s">
        <v>2362</v>
      </c>
      <c r="Z106" s="80" t="s">
        <v>272</v>
      </c>
      <c r="AA106" s="80" t="s">
        <v>48</v>
      </c>
      <c r="AB106" s="79">
        <v>25467750</v>
      </c>
      <c r="AC106" s="33">
        <f t="shared" si="10"/>
        <v>0</v>
      </c>
      <c r="AD106" s="34">
        <f t="shared" si="11"/>
        <v>0</v>
      </c>
      <c r="AG106" s="81">
        <f>VLOOKUP(D106,'[3]1.TongHopXuatNhapTon'!$E$11:$AK$2000,33,0)</f>
        <v>85</v>
      </c>
      <c r="AH106" s="81" t="str">
        <f>VLOOKUP(B106,'[4]HHTM sau rà soát'!$C$6:$M$172,2,0)</f>
        <v>Dung dịch ly giải hồng cầu dùng cho xét nghiệm huyết học</v>
      </c>
      <c r="AI106" s="22" t="b">
        <f t="shared" si="16"/>
        <v>1</v>
      </c>
      <c r="AJ106" s="81" t="str">
        <f>VLOOKUP(B106,'[4]HHTM sau rà soát'!$C$6:$M$172,3,0)</f>
        <v>Chất ly giải hồng cầu để định lượng hemoglobin, đếm NRBC, đếm và đo kích thước bạch cầu trên hệ thống phân tích tế bào huyết học
Thành phần: Quaternary Ammonium Salts, Sodium Sulfite, Chất ổn định, Chất đệm.
Hộp ≥ 5L</v>
      </c>
      <c r="AK106" s="22" t="b">
        <f t="shared" si="17"/>
        <v>1</v>
      </c>
      <c r="AL106" s="81" t="str">
        <f>VLOOKUP(B106,'[4]HHTM sau rà soát'!$C$6:$M$172,5,0)</f>
        <v>Hộp</v>
      </c>
      <c r="AM106" s="22" t="b">
        <f t="shared" si="18"/>
        <v>1</v>
      </c>
      <c r="AN106" s="81">
        <f>VLOOKUP(B106,'[4]HHTM sau rà soát'!$C$6:$M$172,10,0)</f>
        <v>192</v>
      </c>
      <c r="AO106" s="22" t="b">
        <f t="shared" si="19"/>
        <v>0</v>
      </c>
      <c r="AP106" s="111">
        <f>VLOOKUP(B106,'[4]HHTM sau rà soát'!$C$6:$M$172,11,0)</f>
        <v>25467750</v>
      </c>
      <c r="AQ106" s="22" t="b">
        <f t="shared" si="12"/>
        <v>1</v>
      </c>
    </row>
    <row r="107" spans="2:43" ht="60" customHeight="1" x14ac:dyDescent="0.25">
      <c r="B107" s="22">
        <v>131</v>
      </c>
      <c r="C107" s="23">
        <v>102</v>
      </c>
      <c r="D107" s="32" t="s">
        <v>2824</v>
      </c>
      <c r="E107" s="32" t="s">
        <v>2825</v>
      </c>
      <c r="F107" s="42" t="s">
        <v>2797</v>
      </c>
      <c r="G107" s="52" t="s">
        <v>42</v>
      </c>
      <c r="H107" s="110">
        <v>1423</v>
      </c>
      <c r="I107" s="110">
        <v>3000</v>
      </c>
      <c r="J107" s="110">
        <v>1225</v>
      </c>
      <c r="K107" s="144">
        <v>1200</v>
      </c>
      <c r="L107" s="29">
        <f t="shared" si="13"/>
        <v>1200</v>
      </c>
      <c r="M107" s="28">
        <v>1527750</v>
      </c>
      <c r="N107" s="28">
        <f t="shared" si="14"/>
        <v>1833300000</v>
      </c>
      <c r="O107" s="26" t="s">
        <v>2824</v>
      </c>
      <c r="P107" s="26" t="s">
        <v>2826</v>
      </c>
      <c r="Q107" s="26" t="s">
        <v>2328</v>
      </c>
      <c r="R107" s="26" t="s">
        <v>2329</v>
      </c>
      <c r="S107" s="26" t="s">
        <v>2330</v>
      </c>
      <c r="T107" s="26" t="s">
        <v>46</v>
      </c>
      <c r="U107" s="26" t="s">
        <v>47</v>
      </c>
      <c r="V107" s="26" t="s">
        <v>48</v>
      </c>
      <c r="W107" s="76" t="str">
        <f t="shared" si="15"/>
        <v>IB2400466073; QĐTT số: 779/QĐ-BVQY103; 03/03/2025; Bệnh viện Quân y 103; 365 ngày</v>
      </c>
      <c r="X107" s="43"/>
      <c r="Y107" s="80" t="s">
        <v>2362</v>
      </c>
      <c r="Z107" s="80" t="s">
        <v>272</v>
      </c>
      <c r="AA107" s="80" t="s">
        <v>48</v>
      </c>
      <c r="AB107" s="79">
        <v>1527750</v>
      </c>
      <c r="AC107" s="33">
        <f t="shared" si="10"/>
        <v>0</v>
      </c>
      <c r="AD107" s="34">
        <f t="shared" si="11"/>
        <v>0</v>
      </c>
      <c r="AG107" s="81">
        <f>VLOOKUP(D107,'[3]1.TongHopXuatNhapTon'!$E$11:$AK$2000,33,0)</f>
        <v>1423</v>
      </c>
      <c r="AH107" s="81" t="str">
        <f>VLOOKUP(B107,'[4]HHTM sau rà soát'!$C$6:$M$172,2,0)</f>
        <v>Dung dịch pha loãng dùng cho xét nghiệm huyết học</v>
      </c>
      <c r="AI107" s="22" t="b">
        <f t="shared" si="16"/>
        <v>1</v>
      </c>
      <c r="AJ107" s="81" t="str">
        <f>VLOOKUP(B107,'[4]HHTM sau rà soát'!$C$6:$M$172,3,0)</f>
        <v>Sử dụng như một dung dịch đệm pha loãng đẳng trương kết hợp với một tác nhân ly giải không chứa cyanide dùng để đếm và định cỡ các tế bào máu trên hệ thống phân tích tế bào tự động - Thành phần: Sodium Sulfate, Sodium Chloride, Tetracaine HCL, Imidazole
Hộp ≥ 10L</v>
      </c>
      <c r="AK107" s="22" t="b">
        <f t="shared" si="17"/>
        <v>1</v>
      </c>
      <c r="AL107" s="81" t="str">
        <f>VLOOKUP(B107,'[4]HHTM sau rà soát'!$C$6:$M$172,5,0)</f>
        <v>Hộp</v>
      </c>
      <c r="AM107" s="22" t="b">
        <f t="shared" si="18"/>
        <v>1</v>
      </c>
      <c r="AN107" s="81">
        <f>VLOOKUP(B107,'[4]HHTM sau rà soát'!$C$6:$M$172,10,0)</f>
        <v>1780</v>
      </c>
      <c r="AO107" s="22" t="b">
        <f t="shared" si="19"/>
        <v>0</v>
      </c>
      <c r="AP107" s="111">
        <f>VLOOKUP(B107,'[4]HHTM sau rà soát'!$C$6:$M$172,11,0)</f>
        <v>1527750</v>
      </c>
      <c r="AQ107" s="22" t="b">
        <f t="shared" si="12"/>
        <v>1</v>
      </c>
    </row>
    <row r="108" spans="2:43" ht="61.5" customHeight="1" x14ac:dyDescent="0.25">
      <c r="B108" s="22">
        <v>132</v>
      </c>
      <c r="C108" s="23">
        <v>103</v>
      </c>
      <c r="D108" s="32" t="s">
        <v>2827</v>
      </c>
      <c r="E108" s="32" t="s">
        <v>2828</v>
      </c>
      <c r="F108" s="42" t="s">
        <v>2829</v>
      </c>
      <c r="G108" s="52" t="s">
        <v>42</v>
      </c>
      <c r="H108" s="110">
        <v>72</v>
      </c>
      <c r="I108" s="110">
        <v>216</v>
      </c>
      <c r="J108" s="110">
        <v>88</v>
      </c>
      <c r="K108" s="144">
        <v>85</v>
      </c>
      <c r="L108" s="29">
        <f t="shared" si="13"/>
        <v>85</v>
      </c>
      <c r="M108" s="28">
        <v>10054800</v>
      </c>
      <c r="N108" s="28">
        <f t="shared" si="14"/>
        <v>854658000</v>
      </c>
      <c r="O108" s="26" t="s">
        <v>2827</v>
      </c>
      <c r="P108" s="26" t="s">
        <v>2830</v>
      </c>
      <c r="Q108" s="26" t="s">
        <v>2328</v>
      </c>
      <c r="R108" s="26" t="s">
        <v>2329</v>
      </c>
      <c r="S108" s="26" t="s">
        <v>2330</v>
      </c>
      <c r="T108" s="26" t="s">
        <v>46</v>
      </c>
      <c r="U108" s="26" t="s">
        <v>47</v>
      </c>
      <c r="V108" s="26" t="s">
        <v>48</v>
      </c>
      <c r="W108" s="76" t="str">
        <f t="shared" si="15"/>
        <v>IB2400466073; QĐTT số: 779/QĐ-BVQY103; 03/03/2025; Bệnh viện Quân y 103; 365 ngày</v>
      </c>
      <c r="X108" s="43"/>
      <c r="Y108" s="80" t="s">
        <v>2362</v>
      </c>
      <c r="Z108" s="80" t="s">
        <v>272</v>
      </c>
      <c r="AA108" s="80" t="s">
        <v>48</v>
      </c>
      <c r="AB108" s="79">
        <v>10054800</v>
      </c>
      <c r="AC108" s="33">
        <f t="shared" si="10"/>
        <v>0</v>
      </c>
      <c r="AD108" s="34">
        <f t="shared" si="11"/>
        <v>0</v>
      </c>
      <c r="AG108" s="81">
        <f>VLOOKUP(D108,'[3]1.TongHopXuatNhapTon'!$E$11:$AK$2000,33,0)</f>
        <v>72</v>
      </c>
      <c r="AH108" s="81" t="str">
        <f>VLOOKUP(B108,'[4]HHTM sau rà soát'!$C$6:$M$172,2,0)</f>
        <v>Hóa chất dùng để chuẩn bị mẫu (ly giải hồng cầu và bảo vệ bạch cầu) cho xét nghiệm huyết học</v>
      </c>
      <c r="AI108" s="22" t="b">
        <f t="shared" si="16"/>
        <v>1</v>
      </c>
      <c r="AJ108" s="81" t="str">
        <f>VLOOKUP(B108,'[4]HHTM sau rà soát'!$C$6:$M$172,3,0)</f>
        <v>Hóa chất để thực hiện phân tích năm thành phần bạch cầu trong một mẫu máu, sử dụng công nghệ VCSn. Thành phần gồm hai loại hóa chất:
- Hóa chất Erythrolyse gồm: yếu tố làm ẩm 0,3-1,5g/L, Formic Acid 
- Hóa chất StaliLyse gồm: Sodium Carbonate, Natri clorua, Natri sunfat
Hộp ≥ 1900ml + 850ml</v>
      </c>
      <c r="AK108" s="22" t="b">
        <f t="shared" si="17"/>
        <v>1</v>
      </c>
      <c r="AL108" s="81" t="str">
        <f>VLOOKUP(B108,'[4]HHTM sau rà soát'!$C$6:$M$172,5,0)</f>
        <v>Hộp</v>
      </c>
      <c r="AM108" s="22" t="b">
        <f t="shared" si="18"/>
        <v>1</v>
      </c>
      <c r="AN108" s="81">
        <f>VLOOKUP(B108,'[4]HHTM sau rà soát'!$C$6:$M$172,10,0)</f>
        <v>130</v>
      </c>
      <c r="AO108" s="22" t="b">
        <f t="shared" si="19"/>
        <v>0</v>
      </c>
      <c r="AP108" s="111">
        <f>VLOOKUP(B108,'[4]HHTM sau rà soát'!$C$6:$M$172,11,0)</f>
        <v>10054800</v>
      </c>
      <c r="AQ108" s="22" t="b">
        <f t="shared" si="12"/>
        <v>1</v>
      </c>
    </row>
    <row r="109" spans="2:43" ht="45" x14ac:dyDescent="0.25">
      <c r="B109" s="22">
        <v>152</v>
      </c>
      <c r="C109" s="23">
        <v>104</v>
      </c>
      <c r="D109" s="32" t="s">
        <v>2831</v>
      </c>
      <c r="E109" s="32" t="s">
        <v>2832</v>
      </c>
      <c r="F109" s="42" t="s">
        <v>2833</v>
      </c>
      <c r="G109" s="52" t="s">
        <v>42</v>
      </c>
      <c r="H109" s="128">
        <v>0</v>
      </c>
      <c r="I109" s="110"/>
      <c r="J109" s="128">
        <v>0</v>
      </c>
      <c r="K109" s="144">
        <v>1</v>
      </c>
      <c r="L109" s="29">
        <f t="shared" si="13"/>
        <v>1</v>
      </c>
      <c r="M109" s="110">
        <f>258594*4*6</f>
        <v>6206256</v>
      </c>
      <c r="N109" s="28">
        <f t="shared" si="14"/>
        <v>6206256</v>
      </c>
      <c r="O109" s="26" t="s">
        <v>2831</v>
      </c>
      <c r="P109" s="26" t="s">
        <v>2834</v>
      </c>
      <c r="Q109" s="26" t="s">
        <v>992</v>
      </c>
      <c r="R109" s="26" t="s">
        <v>993</v>
      </c>
      <c r="S109" s="26" t="s">
        <v>994</v>
      </c>
      <c r="T109" s="26" t="s">
        <v>995</v>
      </c>
      <c r="U109" s="26" t="s">
        <v>996</v>
      </c>
      <c r="V109" s="26" t="s">
        <v>48</v>
      </c>
      <c r="W109" s="76" t="str">
        <f t="shared" si="15"/>
        <v>IB2500047377; QĐTT số: KQ2500047377_2506111044; 11/6/2025; Bệnh viện Đại học Y Dược Thành phố Hồ Chí Minh; 19 tháng</v>
      </c>
      <c r="X109" s="43"/>
      <c r="Y109" s="80" t="s">
        <v>2835</v>
      </c>
      <c r="Z109" s="80" t="s">
        <v>1751</v>
      </c>
      <c r="AA109" s="80" t="s">
        <v>48</v>
      </c>
      <c r="AB109" s="79"/>
      <c r="AC109" s="33" t="e">
        <f t="shared" si="10"/>
        <v>#DIV/0!</v>
      </c>
      <c r="AD109" s="34">
        <f t="shared" si="11"/>
        <v>6206256</v>
      </c>
      <c r="AE109" s="81" t="e">
        <v>#N/A</v>
      </c>
      <c r="AF109" s="81" t="e">
        <v>#N/A</v>
      </c>
      <c r="AG109" s="81" t="e">
        <f>VLOOKUP(D109,'[3]1.TongHopXuatNhapTon'!$E$11:$AK$2000,33,0)</f>
        <v>#N/A</v>
      </c>
      <c r="AH109" s="81" t="str">
        <f>VLOOKUP(B109,'[4]HHTM sau rà soát'!$C$6:$M$172,2,0)</f>
        <v>Bộ hồng cầu kiểm chuẩn</v>
      </c>
      <c r="AI109" s="22" t="b">
        <f t="shared" si="16"/>
        <v>1</v>
      </c>
      <c r="AJ109" s="81" t="str">
        <f>VLOOKUP(B109,'[4]HHTM sau rà soát'!$C$6:$M$172,3,0)</f>
        <v xml:space="preserve"> - Bộ hồng cầu dùng cho kiểm chuẩn xét nghiệm nhóm máu trên máy phân tích định nhóm máu gel card ≥ 8 giếng, có khả năng nạp mẫu và card linh động. 
- Thành phần: Bộ hồng cầu kiểm chuẩn gồm 4 lọ A,B,AB,O hoặc tương đương
Hộp ≥ 4x6ml</v>
      </c>
      <c r="AK109" s="22" t="b">
        <f t="shared" si="17"/>
        <v>1</v>
      </c>
      <c r="AL109" s="81" t="str">
        <f>VLOOKUP(B109,'[4]HHTM sau rà soát'!$C$6:$M$172,5,0)</f>
        <v>Hộp</v>
      </c>
      <c r="AM109" s="22" t="b">
        <f t="shared" si="18"/>
        <v>1</v>
      </c>
      <c r="AN109" s="81">
        <f>VLOOKUP(B109,'[4]HHTM sau rà soát'!$C$6:$M$172,10,0)</f>
        <v>2</v>
      </c>
      <c r="AO109" s="22" t="b">
        <f t="shared" si="19"/>
        <v>0</v>
      </c>
      <c r="AP109" s="111">
        <f>VLOOKUP(B109,'[4]HHTM sau rà soát'!$C$6:$M$172,11,0)</f>
        <v>6206256</v>
      </c>
      <c r="AQ109" s="22" t="b">
        <f t="shared" si="12"/>
        <v>1</v>
      </c>
    </row>
    <row r="110" spans="2:43" ht="45" x14ac:dyDescent="0.25">
      <c r="B110" s="22">
        <v>153</v>
      </c>
      <c r="C110" s="23">
        <v>105</v>
      </c>
      <c r="D110" s="32" t="s">
        <v>2836</v>
      </c>
      <c r="E110" s="32" t="s">
        <v>2837</v>
      </c>
      <c r="F110" s="42" t="s">
        <v>2838</v>
      </c>
      <c r="G110" s="52" t="s">
        <v>42</v>
      </c>
      <c r="H110" s="128">
        <v>0</v>
      </c>
      <c r="I110" s="110"/>
      <c r="J110" s="128">
        <v>0</v>
      </c>
      <c r="K110" s="144">
        <v>1</v>
      </c>
      <c r="L110" s="29">
        <f t="shared" si="13"/>
        <v>1</v>
      </c>
      <c r="M110" s="110">
        <f>90909*11*5</f>
        <v>4999995</v>
      </c>
      <c r="N110" s="28">
        <f t="shared" si="14"/>
        <v>4999995</v>
      </c>
      <c r="O110" s="26" t="s">
        <v>2836</v>
      </c>
      <c r="P110" s="26" t="s">
        <v>2839</v>
      </c>
      <c r="Q110" s="26" t="s">
        <v>2599</v>
      </c>
      <c r="R110" s="26" t="s">
        <v>2600</v>
      </c>
      <c r="S110" s="26" t="s">
        <v>2058</v>
      </c>
      <c r="T110" s="26" t="s">
        <v>2601</v>
      </c>
      <c r="U110" s="26" t="s">
        <v>354</v>
      </c>
      <c r="V110" s="26" t="s">
        <v>48</v>
      </c>
      <c r="W110" s="76" t="str">
        <f t="shared" si="15"/>
        <v>IB2400613097; QĐTT số: KQ2400613097_2503181400; 18/3/2025; Bệnh viện 199 Bộ Công an; 12 tháng</v>
      </c>
      <c r="X110" s="43"/>
      <c r="Y110" s="80" t="s">
        <v>2835</v>
      </c>
      <c r="Z110" s="80" t="s">
        <v>1751</v>
      </c>
      <c r="AA110" s="80" t="s">
        <v>48</v>
      </c>
      <c r="AB110" s="79"/>
      <c r="AC110" s="33" t="e">
        <f t="shared" si="10"/>
        <v>#DIV/0!</v>
      </c>
      <c r="AD110" s="34">
        <f t="shared" si="11"/>
        <v>4999995</v>
      </c>
      <c r="AE110" s="81" t="e">
        <v>#N/A</v>
      </c>
      <c r="AF110" s="81" t="e">
        <v>#N/A</v>
      </c>
      <c r="AG110" s="81" t="e">
        <f>VLOOKUP(D110,'[3]1.TongHopXuatNhapTon'!$E$11:$AK$2000,33,0)</f>
        <v>#N/A</v>
      </c>
      <c r="AH110" s="81" t="str">
        <f>VLOOKUP(B110,'[4]HHTM sau rà soát'!$C$6:$M$172,2,0)</f>
        <v>Bộ kit định danh kháng thể bất thường</v>
      </c>
      <c r="AI110" s="22" t="b">
        <f t="shared" si="16"/>
        <v>1</v>
      </c>
      <c r="AJ110" s="81" t="str">
        <f>VLOOKUP(B110,'[4]HHTM sau rà soát'!$C$6:$M$172,3,0)</f>
        <v xml:space="preserve"> - Bộ panel định danh kháng thể bất thường trên máy phân tích định nhóm máu gel card ≥ 8 giếng, có khả năng nạp mẫu và card linh động. 
- Thành phần: Chứa hỗn dịch tế bào hồng cầu người nhóm máu O nồng độ ≥0,8%
Hộp ≥ 11x5ml</v>
      </c>
      <c r="AK110" s="22" t="b">
        <f t="shared" si="17"/>
        <v>1</v>
      </c>
      <c r="AL110" s="81" t="str">
        <f>VLOOKUP(B110,'[4]HHTM sau rà soát'!$C$6:$M$172,5,0)</f>
        <v>Hộp</v>
      </c>
      <c r="AM110" s="22" t="b">
        <f t="shared" si="18"/>
        <v>1</v>
      </c>
      <c r="AN110" s="81">
        <f>VLOOKUP(B110,'[4]HHTM sau rà soát'!$C$6:$M$172,10,0)</f>
        <v>2</v>
      </c>
      <c r="AO110" s="22" t="b">
        <f t="shared" si="19"/>
        <v>0</v>
      </c>
      <c r="AP110" s="111">
        <f>VLOOKUP(B110,'[4]HHTM sau rà soát'!$C$6:$M$172,11,0)</f>
        <v>4999995</v>
      </c>
      <c r="AQ110" s="22" t="b">
        <f t="shared" si="12"/>
        <v>1</v>
      </c>
    </row>
    <row r="111" spans="2:43" ht="45" x14ac:dyDescent="0.25">
      <c r="B111" s="22">
        <v>154</v>
      </c>
      <c r="C111" s="23">
        <v>106</v>
      </c>
      <c r="D111" s="32" t="s">
        <v>2840</v>
      </c>
      <c r="E111" s="32" t="s">
        <v>2841</v>
      </c>
      <c r="F111" s="42" t="s">
        <v>2842</v>
      </c>
      <c r="G111" s="52" t="s">
        <v>42</v>
      </c>
      <c r="H111" s="128">
        <v>0</v>
      </c>
      <c r="I111" s="110"/>
      <c r="J111" s="128">
        <v>0</v>
      </c>
      <c r="K111" s="144">
        <v>7</v>
      </c>
      <c r="L111" s="29">
        <f t="shared" si="13"/>
        <v>7</v>
      </c>
      <c r="M111" s="110">
        <f>90636*30</f>
        <v>2719080</v>
      </c>
      <c r="N111" s="28">
        <f t="shared" si="14"/>
        <v>19033560</v>
      </c>
      <c r="O111" s="26" t="s">
        <v>2843</v>
      </c>
      <c r="P111" s="26" t="s">
        <v>2844</v>
      </c>
      <c r="Q111" s="26" t="s">
        <v>992</v>
      </c>
      <c r="R111" s="26" t="s">
        <v>993</v>
      </c>
      <c r="S111" s="26" t="s">
        <v>994</v>
      </c>
      <c r="T111" s="26" t="s">
        <v>995</v>
      </c>
      <c r="U111" s="26" t="s">
        <v>996</v>
      </c>
      <c r="V111" s="26" t="s">
        <v>48</v>
      </c>
      <c r="W111" s="76" t="str">
        <f t="shared" si="15"/>
        <v>IB2500047377; QĐTT số: KQ2500047377_2506111044; 11/6/2025; Bệnh viện Đại học Y Dược Thành phố Hồ Chí Minh; 19 tháng</v>
      </c>
      <c r="X111" s="43"/>
      <c r="Y111" s="80" t="s">
        <v>2835</v>
      </c>
      <c r="Z111" s="80" t="s">
        <v>1751</v>
      </c>
      <c r="AA111" s="80" t="s">
        <v>48</v>
      </c>
      <c r="AB111" s="79"/>
      <c r="AC111" s="33" t="e">
        <f t="shared" si="10"/>
        <v>#DIV/0!</v>
      </c>
      <c r="AD111" s="34">
        <f t="shared" si="11"/>
        <v>19033560</v>
      </c>
      <c r="AE111" s="81" t="e">
        <v>#N/A</v>
      </c>
      <c r="AF111" s="81" t="e">
        <v>#N/A</v>
      </c>
      <c r="AG111" s="81" t="e">
        <f>VLOOKUP(D111,'[3]1.TongHopXuatNhapTon'!$E$11:$AK$2000,33,0)</f>
        <v>#N/A</v>
      </c>
      <c r="AH111" s="81" t="str">
        <f>VLOOKUP(B111,'[4]HHTM sau rà soát'!$C$6:$M$172,2,0)</f>
        <v>Bộ kit hồng cầu mẫu sàng lọc kháng thể bất thường</v>
      </c>
      <c r="AI111" s="22" t="b">
        <f t="shared" si="16"/>
        <v>1</v>
      </c>
      <c r="AJ111" s="81" t="str">
        <f>VLOOKUP(B111,'[4]HHTM sau rà soát'!$C$6:$M$172,3,0)</f>
        <v xml:space="preserve"> - Hồng cầu mẫu dùng sàng lọc kháng thể bất thường trên máy phân tích định nhóm máu gel card ≥ 8 giếng, có khả năng nạp mẫu và card linh động. 
- Thành phần: Chứa hỗn dịch tế bào hồng cầu người nhóm máu O nồng độ ≥0,8%
Hộp ≥ 3x10ml</v>
      </c>
      <c r="AK111" s="22" t="b">
        <f t="shared" si="17"/>
        <v>1</v>
      </c>
      <c r="AL111" s="81" t="str">
        <f>VLOOKUP(B111,'[4]HHTM sau rà soát'!$C$6:$M$172,5,0)</f>
        <v>Hộp</v>
      </c>
      <c r="AM111" s="22" t="b">
        <f t="shared" si="18"/>
        <v>1</v>
      </c>
      <c r="AN111" s="81">
        <f>VLOOKUP(B111,'[4]HHTM sau rà soát'!$C$6:$M$172,10,0)</f>
        <v>14</v>
      </c>
      <c r="AO111" s="22" t="b">
        <f t="shared" si="19"/>
        <v>0</v>
      </c>
      <c r="AP111" s="111">
        <f>VLOOKUP(B111,'[4]HHTM sau rà soát'!$C$6:$M$172,11,0)</f>
        <v>2719080</v>
      </c>
      <c r="AQ111" s="22" t="b">
        <f t="shared" si="12"/>
        <v>1</v>
      </c>
    </row>
    <row r="112" spans="2:43" ht="56.25" x14ac:dyDescent="0.25">
      <c r="B112" s="22">
        <v>155</v>
      </c>
      <c r="C112" s="23">
        <v>107</v>
      </c>
      <c r="D112" s="32" t="s">
        <v>2845</v>
      </c>
      <c r="E112" s="32" t="s">
        <v>2846</v>
      </c>
      <c r="F112" s="42" t="s">
        <v>2847</v>
      </c>
      <c r="G112" s="52" t="s">
        <v>42</v>
      </c>
      <c r="H112" s="128">
        <v>0</v>
      </c>
      <c r="I112" s="110"/>
      <c r="J112" s="128">
        <v>0</v>
      </c>
      <c r="K112" s="144">
        <v>11</v>
      </c>
      <c r="L112" s="29">
        <f t="shared" si="13"/>
        <v>11</v>
      </c>
      <c r="M112" s="127">
        <f>8022*200</f>
        <v>1604400</v>
      </c>
      <c r="N112" s="28">
        <f t="shared" si="14"/>
        <v>17648400</v>
      </c>
      <c r="O112" s="26" t="s">
        <v>2848</v>
      </c>
      <c r="P112" s="26" t="s">
        <v>2849</v>
      </c>
      <c r="Q112" s="26" t="s">
        <v>992</v>
      </c>
      <c r="R112" s="26" t="s">
        <v>993</v>
      </c>
      <c r="S112" s="26" t="s">
        <v>994</v>
      </c>
      <c r="T112" s="26" t="s">
        <v>995</v>
      </c>
      <c r="U112" s="26" t="s">
        <v>996</v>
      </c>
      <c r="V112" s="26" t="s">
        <v>48</v>
      </c>
      <c r="W112" s="76" t="str">
        <f t="shared" si="15"/>
        <v>IB2500047377; QĐTT số: KQ2500047377_2506111044; 11/6/2025; Bệnh viện Đại học Y Dược Thành phố Hồ Chí Minh; 19 tháng</v>
      </c>
      <c r="X112" s="43"/>
      <c r="Y112" s="80" t="s">
        <v>2835</v>
      </c>
      <c r="Z112" s="80" t="s">
        <v>1751</v>
      </c>
      <c r="AA112" s="80" t="s">
        <v>48</v>
      </c>
      <c r="AB112" s="79"/>
      <c r="AC112" s="33" t="e">
        <f t="shared" si="10"/>
        <v>#DIV/0!</v>
      </c>
      <c r="AD112" s="34">
        <f t="shared" si="11"/>
        <v>17648400</v>
      </c>
      <c r="AE112" s="81" t="e">
        <v>#N/A</v>
      </c>
      <c r="AF112" s="81" t="e">
        <v>#N/A</v>
      </c>
      <c r="AG112" s="81" t="e">
        <f>VLOOKUP(D112,'[3]1.TongHopXuatNhapTon'!$E$11:$AK$2000,33,0)</f>
        <v>#N/A</v>
      </c>
      <c r="AH112" s="81" t="str">
        <f>VLOOKUP(B112,'[4]HHTM sau rà soát'!$C$6:$M$172,2,0)</f>
        <v>Dịch pha loãng hồng cầu cho máy định nhóm máu tự động</v>
      </c>
      <c r="AI112" s="22" t="b">
        <f t="shared" si="16"/>
        <v>1</v>
      </c>
      <c r="AJ112" s="81" t="str">
        <f>VLOOKUP(B112,'[4]HHTM sau rà soát'!$C$6:$M$172,3,0)</f>
        <v xml:space="preserve"> - Dùng để pha loãng hồng cầu tương thích trên máy phân tích định nhóm máu gel card ≥ 8 giếng, có khả năng nạp mẫu và card linh động. 
- Thành phần: Tối thiểu gồm các thành phần: Dung dịch đệm có độ ion thấp, thành phần chính là Glycine và glucose hoặc tương đương
Hộp ≥ 2x100 ml</v>
      </c>
      <c r="AK112" s="22" t="b">
        <f t="shared" si="17"/>
        <v>1</v>
      </c>
      <c r="AL112" s="81" t="str">
        <f>VLOOKUP(B112,'[4]HHTM sau rà soát'!$C$6:$M$172,5,0)</f>
        <v>Hộp</v>
      </c>
      <c r="AM112" s="22" t="b">
        <f t="shared" si="18"/>
        <v>1</v>
      </c>
      <c r="AN112" s="81">
        <f>VLOOKUP(B112,'[4]HHTM sau rà soát'!$C$6:$M$172,10,0)</f>
        <v>22</v>
      </c>
      <c r="AO112" s="22" t="b">
        <f t="shared" si="19"/>
        <v>0</v>
      </c>
      <c r="AP112" s="111">
        <f>VLOOKUP(B112,'[4]HHTM sau rà soát'!$C$6:$M$172,11,0)</f>
        <v>1604400</v>
      </c>
      <c r="AQ112" s="22" t="b">
        <f t="shared" si="12"/>
        <v>1</v>
      </c>
    </row>
    <row r="113" spans="2:43" ht="67.5" x14ac:dyDescent="0.25">
      <c r="B113" s="22">
        <v>156</v>
      </c>
      <c r="C113" s="23">
        <v>108</v>
      </c>
      <c r="D113" s="32" t="s">
        <v>2850</v>
      </c>
      <c r="E113" s="32" t="s">
        <v>2851</v>
      </c>
      <c r="F113" s="42" t="s">
        <v>2852</v>
      </c>
      <c r="G113" s="52" t="s">
        <v>42</v>
      </c>
      <c r="H113" s="128">
        <v>0</v>
      </c>
      <c r="I113" s="110"/>
      <c r="J113" s="128">
        <v>0</v>
      </c>
      <c r="K113" s="144">
        <v>1</v>
      </c>
      <c r="L113" s="29">
        <f t="shared" si="13"/>
        <v>1</v>
      </c>
      <c r="M113" s="110">
        <f>2884707*1.5</f>
        <v>4327060.5</v>
      </c>
      <c r="N113" s="28">
        <f t="shared" si="14"/>
        <v>4327060.5</v>
      </c>
      <c r="O113" s="26" t="s">
        <v>2853</v>
      </c>
      <c r="P113" s="26" t="s">
        <v>2854</v>
      </c>
      <c r="Q113" s="26" t="s">
        <v>992</v>
      </c>
      <c r="R113" s="26" t="s">
        <v>993</v>
      </c>
      <c r="S113" s="26" t="s">
        <v>994</v>
      </c>
      <c r="T113" s="26" t="s">
        <v>995</v>
      </c>
      <c r="U113" s="26" t="s">
        <v>996</v>
      </c>
      <c r="V113" s="26" t="s">
        <v>48</v>
      </c>
      <c r="W113" s="76" t="str">
        <f t="shared" si="15"/>
        <v>IB2500047377; QĐTT số: KQ2500047377_2506111044; 11/6/2025; Bệnh viện Đại học Y Dược Thành phố Hồ Chí Minh; 19 tháng</v>
      </c>
      <c r="X113" s="43"/>
      <c r="Y113" s="80" t="s">
        <v>2835</v>
      </c>
      <c r="Z113" s="80" t="s">
        <v>1751</v>
      </c>
      <c r="AA113" s="80" t="s">
        <v>48</v>
      </c>
      <c r="AB113" s="79"/>
      <c r="AC113" s="33" t="e">
        <f t="shared" si="10"/>
        <v>#DIV/0!</v>
      </c>
      <c r="AD113" s="34">
        <f t="shared" si="11"/>
        <v>4327060.5</v>
      </c>
      <c r="AE113" s="81" t="e">
        <v>#N/A</v>
      </c>
      <c r="AF113" s="81" t="e">
        <v>#N/A</v>
      </c>
      <c r="AG113" s="81" t="e">
        <f>VLOOKUP(D113,'[3]1.TongHopXuatNhapTon'!$E$11:$AK$2000,33,0)</f>
        <v>#N/A</v>
      </c>
      <c r="AH113" s="81" t="str">
        <f>VLOOKUP(B113,'[4]HHTM sau rà soát'!$C$6:$M$172,2,0)</f>
        <v>Dịch rửa hệ thống cho máy định nhóm máu tự động</v>
      </c>
      <c r="AI113" s="22" t="b">
        <f t="shared" si="16"/>
        <v>1</v>
      </c>
      <c r="AJ113" s="81" t="str">
        <f>VLOOKUP(B113,'[4]HHTM sau rà soát'!$C$6:$M$172,3,0)</f>
        <v>Dung dịch được sử dụng để rửa hệ thống chất lỏng và đầu dò tương thích trên máy phân tích định nhóm máu gel card ≥ 8 giếng, có khả năng nạp mẫu và card linh động. 
- Thành phần: Tối thiểu gồm các thành phần: Dung dịch muối đậm đặc và chất màu. Chất bảo quản natri azide. Dung dịch chất hoạt động bề mặt đậm đặc và chất màu hoặc tương đương
 Hộp ≥ 12x125ml</v>
      </c>
      <c r="AK113" s="22" t="b">
        <f t="shared" si="17"/>
        <v>1</v>
      </c>
      <c r="AL113" s="81" t="str">
        <f>VLOOKUP(B113,'[4]HHTM sau rà soát'!$C$6:$M$172,5,0)</f>
        <v>Hộp</v>
      </c>
      <c r="AM113" s="22" t="b">
        <f t="shared" si="18"/>
        <v>1</v>
      </c>
      <c r="AN113" s="81">
        <f>VLOOKUP(B113,'[4]HHTM sau rà soát'!$C$6:$M$172,10,0)</f>
        <v>2</v>
      </c>
      <c r="AO113" s="22" t="b">
        <f t="shared" si="19"/>
        <v>0</v>
      </c>
      <c r="AP113" s="111">
        <f>VLOOKUP(B113,'[4]HHTM sau rà soát'!$C$6:$M$172,11,0)</f>
        <v>4327060.5</v>
      </c>
      <c r="AQ113" s="22" t="b">
        <f t="shared" si="12"/>
        <v>1</v>
      </c>
    </row>
    <row r="114" spans="2:43" ht="60.75" customHeight="1" x14ac:dyDescent="0.25">
      <c r="B114" s="22">
        <v>157</v>
      </c>
      <c r="C114" s="23">
        <v>109</v>
      </c>
      <c r="D114" s="32" t="s">
        <v>2855</v>
      </c>
      <c r="E114" s="32" t="s">
        <v>2856</v>
      </c>
      <c r="F114" s="42" t="s">
        <v>2852</v>
      </c>
      <c r="G114" s="52" t="s">
        <v>42</v>
      </c>
      <c r="H114" s="128">
        <v>0</v>
      </c>
      <c r="I114" s="110"/>
      <c r="J114" s="128">
        <v>0</v>
      </c>
      <c r="K114" s="144">
        <v>3</v>
      </c>
      <c r="L114" s="29">
        <f t="shared" si="13"/>
        <v>3</v>
      </c>
      <c r="M114" s="110">
        <f>2884707*1.5</f>
        <v>4327060.5</v>
      </c>
      <c r="N114" s="28">
        <f t="shared" si="14"/>
        <v>12981181.5</v>
      </c>
      <c r="O114" s="26" t="s">
        <v>2857</v>
      </c>
      <c r="P114" s="26" t="s">
        <v>2858</v>
      </c>
      <c r="Q114" s="42" t="s">
        <v>992</v>
      </c>
      <c r="R114" s="42" t="s">
        <v>993</v>
      </c>
      <c r="S114" s="44" t="s">
        <v>994</v>
      </c>
      <c r="T114" s="42" t="s">
        <v>995</v>
      </c>
      <c r="U114" s="42" t="s">
        <v>996</v>
      </c>
      <c r="V114" s="26" t="s">
        <v>48</v>
      </c>
      <c r="W114" s="76" t="str">
        <f>Q113&amp;"; QĐTT số: "&amp;R113&amp;"; "&amp;S113&amp;"; "&amp;T113&amp;"; "&amp;U113</f>
        <v>IB2500047377; QĐTT số: KQ2500047377_2506111044; 11/6/2025; Bệnh viện Đại học Y Dược Thành phố Hồ Chí Minh; 19 tháng</v>
      </c>
      <c r="X114" s="43"/>
      <c r="Y114" s="80" t="s">
        <v>2835</v>
      </c>
      <c r="Z114" s="80" t="s">
        <v>1751</v>
      </c>
      <c r="AA114" s="80" t="s">
        <v>48</v>
      </c>
      <c r="AB114" s="79"/>
      <c r="AC114" s="33" t="e">
        <f t="shared" si="10"/>
        <v>#DIV/0!</v>
      </c>
      <c r="AD114" s="34">
        <f t="shared" si="11"/>
        <v>12981181.5</v>
      </c>
      <c r="AE114" s="81" t="e">
        <v>#N/A</v>
      </c>
      <c r="AF114" s="81" t="e">
        <v>#N/A</v>
      </c>
      <c r="AG114" s="81" t="e">
        <f>VLOOKUP(D114,'[3]1.TongHopXuatNhapTon'!$E$11:$AK$2000,33,0)</f>
        <v>#N/A</v>
      </c>
      <c r="AH114" s="81" t="str">
        <f>VLOOKUP(B114,'[4]HHTM sau rà soát'!$C$6:$M$172,2,0)</f>
        <v>Dịch rửa kim cho máy định nhóm máu tự động</v>
      </c>
      <c r="AI114" s="22" t="b">
        <f t="shared" si="16"/>
        <v>1</v>
      </c>
      <c r="AJ114" s="81" t="str">
        <f>VLOOKUP(B114,'[4]HHTM sau rà soát'!$C$6:$M$172,3,0)</f>
        <v xml:space="preserve"> - Dung dịch được sử dụng để rửa hệ thống tương thích trên máy phân tích định nhóm máu gel card ≥ 8 giếng, có khả năng nạp mẫu và card linh động. 
- Thành phần: Tối thiểu gồm các thành phần: Dung dịch muối đậm đặc và chất màu, natri azide hoặc tương đương
Hộp ≥ 12x125 ml</v>
      </c>
      <c r="AK114" s="22" t="b">
        <f t="shared" si="17"/>
        <v>1</v>
      </c>
      <c r="AL114" s="81" t="str">
        <f>VLOOKUP(B114,'[4]HHTM sau rà soát'!$C$6:$M$172,5,0)</f>
        <v>Hộp</v>
      </c>
      <c r="AM114" s="22" t="b">
        <f t="shared" si="18"/>
        <v>1</v>
      </c>
      <c r="AN114" s="81">
        <f>VLOOKUP(B114,'[4]HHTM sau rà soát'!$C$6:$M$172,10,0)</f>
        <v>5</v>
      </c>
      <c r="AO114" s="22" t="b">
        <f t="shared" si="19"/>
        <v>0</v>
      </c>
      <c r="AP114" s="111">
        <f>VLOOKUP(B114,'[4]HHTM sau rà soát'!$C$6:$M$172,11,0)</f>
        <v>4327060.5</v>
      </c>
      <c r="AQ114" s="22" t="b">
        <f t="shared" si="12"/>
        <v>1</v>
      </c>
    </row>
    <row r="115" spans="2:43" ht="67.5" x14ac:dyDescent="0.25">
      <c r="B115" s="22">
        <v>158</v>
      </c>
      <c r="C115" s="23">
        <v>110</v>
      </c>
      <c r="D115" s="32" t="s">
        <v>2859</v>
      </c>
      <c r="E115" s="32" t="s">
        <v>2860</v>
      </c>
      <c r="F115" s="42" t="s">
        <v>2861</v>
      </c>
      <c r="G115" s="52" t="s">
        <v>42</v>
      </c>
      <c r="H115" s="128">
        <v>0</v>
      </c>
      <c r="I115" s="110"/>
      <c r="J115" s="128">
        <v>0</v>
      </c>
      <c r="K115" s="144">
        <v>7</v>
      </c>
      <c r="L115" s="29">
        <f t="shared" si="13"/>
        <v>7</v>
      </c>
      <c r="M115" s="110">
        <f>15162*400</f>
        <v>6064800</v>
      </c>
      <c r="N115" s="28">
        <f t="shared" si="14"/>
        <v>42453600</v>
      </c>
      <c r="O115" s="26" t="s">
        <v>2862</v>
      </c>
      <c r="P115" s="26" t="s">
        <v>2863</v>
      </c>
      <c r="Q115" s="26" t="s">
        <v>992</v>
      </c>
      <c r="R115" s="26" t="s">
        <v>993</v>
      </c>
      <c r="S115" s="26" t="s">
        <v>994</v>
      </c>
      <c r="T115" s="26" t="s">
        <v>995</v>
      </c>
      <c r="U115" s="26" t="s">
        <v>996</v>
      </c>
      <c r="V115" s="26" t="s">
        <v>48</v>
      </c>
      <c r="W115" s="76" t="str">
        <f t="shared" si="15"/>
        <v>IB2500047377; QĐTT số: KQ2500047377_2506111044; 11/6/2025; Bệnh viện Đại học Y Dược Thành phố Hồ Chí Minh; 19 tháng</v>
      </c>
      <c r="X115" s="43" t="s">
        <v>2864</v>
      </c>
      <c r="Y115" s="80" t="s">
        <v>2835</v>
      </c>
      <c r="Z115" s="80" t="s">
        <v>1751</v>
      </c>
      <c r="AA115" s="80" t="s">
        <v>48</v>
      </c>
      <c r="AB115" s="79"/>
      <c r="AC115" s="33" t="e">
        <f t="shared" si="10"/>
        <v>#DIV/0!</v>
      </c>
      <c r="AD115" s="34">
        <f t="shared" si="11"/>
        <v>42453600</v>
      </c>
      <c r="AE115" s="81" t="e">
        <v>#N/A</v>
      </c>
      <c r="AF115" s="81" t="e">
        <v>#N/A</v>
      </c>
      <c r="AG115" s="81" t="e">
        <f>VLOOKUP(D115,'[3]1.TongHopXuatNhapTon'!$E$11:$AK$2000,33,0)</f>
        <v>#N/A</v>
      </c>
      <c r="AH115" s="81" t="str">
        <f>VLOOKUP(B115,'[4]HHTM sau rà soát'!$C$6:$M$172,2,0)</f>
        <v>Gel card Coombs trực tiếp và gián tiếp</v>
      </c>
      <c r="AI115" s="22" t="b">
        <f t="shared" si="16"/>
        <v>1</v>
      </c>
      <c r="AJ115" s="81" t="str">
        <f>VLOOKUP(B115,'[4]HHTM sau rà soát'!$C$6:$M$172,3,0)</f>
        <v>Dùng cho test Coombs trực tiếp và gián tiếp, sàng lọc và định danh kháng thể bất thường, định nhóm chéo môi trường Coombs 37 độ C, gel card ≥ 8 giếng, có khả năng nạp mẫu và card linh động.
Thành phần: Tối thiểu gồm gồm các thành phần: Gel card. Thành phần chứa hỗn hợp Kháng thể đơn dòng và đa dòng hoặc tương đương
Hộp ≥ 2x25 cards</v>
      </c>
      <c r="AK115" s="22" t="b">
        <f t="shared" si="17"/>
        <v>1</v>
      </c>
      <c r="AL115" s="81" t="str">
        <f>VLOOKUP(B115,'[4]HHTM sau rà soát'!$C$6:$M$172,5,0)</f>
        <v>Hộp</v>
      </c>
      <c r="AM115" s="22" t="b">
        <f t="shared" si="18"/>
        <v>1</v>
      </c>
      <c r="AN115" s="81">
        <f>VLOOKUP(B115,'[4]HHTM sau rà soát'!$C$6:$M$172,10,0)</f>
        <v>14</v>
      </c>
      <c r="AO115" s="22" t="b">
        <f t="shared" si="19"/>
        <v>0</v>
      </c>
      <c r="AP115" s="111">
        <f>VLOOKUP(B115,'[4]HHTM sau rà soát'!$C$6:$M$172,11,0)</f>
        <v>6064800</v>
      </c>
      <c r="AQ115" s="22" t="b">
        <f t="shared" si="12"/>
        <v>1</v>
      </c>
    </row>
    <row r="116" spans="2:43" ht="106.5" customHeight="1" x14ac:dyDescent="0.25">
      <c r="B116" s="22">
        <v>159</v>
      </c>
      <c r="C116" s="23">
        <v>111</v>
      </c>
      <c r="D116" s="32" t="s">
        <v>2865</v>
      </c>
      <c r="E116" s="32" t="s">
        <v>2866</v>
      </c>
      <c r="F116" s="42" t="s">
        <v>2861</v>
      </c>
      <c r="G116" s="52" t="s">
        <v>42</v>
      </c>
      <c r="H116" s="128">
        <v>0</v>
      </c>
      <c r="I116" s="110"/>
      <c r="J116" s="128">
        <v>0</v>
      </c>
      <c r="K116" s="144">
        <v>26</v>
      </c>
      <c r="L116" s="29">
        <f t="shared" si="13"/>
        <v>26</v>
      </c>
      <c r="M116" s="110">
        <f>64659*50</f>
        <v>3232950</v>
      </c>
      <c r="N116" s="28">
        <f t="shared" si="14"/>
        <v>84056700</v>
      </c>
      <c r="O116" s="26" t="s">
        <v>2867</v>
      </c>
      <c r="P116" s="26" t="s">
        <v>2868</v>
      </c>
      <c r="Q116" s="26" t="s">
        <v>992</v>
      </c>
      <c r="R116" s="26" t="s">
        <v>993</v>
      </c>
      <c r="S116" s="26" t="s">
        <v>994</v>
      </c>
      <c r="T116" s="26" t="s">
        <v>995</v>
      </c>
      <c r="U116" s="26" t="s">
        <v>996</v>
      </c>
      <c r="V116" s="26" t="s">
        <v>48</v>
      </c>
      <c r="W116" s="76" t="str">
        <f t="shared" si="15"/>
        <v>IB2500047377; QĐTT số: KQ2500047377_2506111044; 11/6/2025; Bệnh viện Đại học Y Dược Thành phố Hồ Chí Minh; 19 tháng</v>
      </c>
      <c r="X116" s="43" t="s">
        <v>2869</v>
      </c>
      <c r="Y116" s="80" t="s">
        <v>2835</v>
      </c>
      <c r="Z116" s="80" t="s">
        <v>1751</v>
      </c>
      <c r="AA116" s="80" t="s">
        <v>48</v>
      </c>
      <c r="AB116" s="79"/>
      <c r="AC116" s="33" t="e">
        <f t="shared" si="10"/>
        <v>#DIV/0!</v>
      </c>
      <c r="AD116" s="34">
        <f t="shared" si="11"/>
        <v>84056700</v>
      </c>
      <c r="AE116" s="81" t="e">
        <v>#N/A</v>
      </c>
      <c r="AF116" s="81" t="e">
        <v>#N/A</v>
      </c>
      <c r="AG116" s="81" t="e">
        <f>VLOOKUP(D116,'[3]1.TongHopXuatNhapTon'!$E$11:$AK$2000,33,0)</f>
        <v>#N/A</v>
      </c>
      <c r="AH116" s="81" t="str">
        <f>VLOOKUP(B116,'[4]HHTM sau rà soát'!$C$6:$M$172,2,0)</f>
        <v>Gelcard định nhóm máu ABO/Rh bằng hai phương pháp huyết thanh mẫu và hồng cầu mẫu</v>
      </c>
      <c r="AI116" s="22" t="b">
        <f t="shared" si="16"/>
        <v>1</v>
      </c>
      <c r="AJ116" s="81" t="str">
        <f>VLOOKUP(B116,'[4]HHTM sau rà soát'!$C$6:$M$172,3,0)</f>
        <v>Định nhóm ABO và Rh bằng phương pháp huyết thanh mẫu và hồng cầu mẫu trên máy phân tích định nhóm máu gel card ≥ 8 giếng, có khả năng nạp mẫu và card linh động. 
- Thành phần: Giếng 1: Anti A (IgM, chuột); Giếng 2: Anti B (IgM, chuột); Giếng 3: Anti AB (IgM, chuột); Giếng 4: Anti-DVI- (IgM, người); Giếng 5: Anti-DVI + hỗn hợp kháng thể IgM và IgG, người. Anti-D có khả năng phát hiện D yếu và D từng phần; Giếng 6: Control; Giếng 7: N (gel trung tính); Giếng 8: N (gel trung tính) hoặc tương đương
Hộp ≥ 2x25 cards</v>
      </c>
      <c r="AK116" s="22" t="b">
        <f t="shared" si="17"/>
        <v>1</v>
      </c>
      <c r="AL116" s="81" t="str">
        <f>VLOOKUP(B116,'[4]HHTM sau rà soát'!$C$6:$M$172,5,0)</f>
        <v>Hộp</v>
      </c>
      <c r="AM116" s="22" t="b">
        <f t="shared" si="18"/>
        <v>1</v>
      </c>
      <c r="AN116" s="81">
        <f>VLOOKUP(B116,'[4]HHTM sau rà soát'!$C$6:$M$172,10,0)</f>
        <v>52</v>
      </c>
      <c r="AO116" s="22" t="b">
        <f t="shared" si="19"/>
        <v>0</v>
      </c>
      <c r="AP116" s="111">
        <f>VLOOKUP(B116,'[4]HHTM sau rà soát'!$C$6:$M$172,11,0)</f>
        <v>3232950</v>
      </c>
      <c r="AQ116" s="22" t="b">
        <f t="shared" si="12"/>
        <v>1</v>
      </c>
    </row>
    <row r="117" spans="2:43" ht="67.5" x14ac:dyDescent="0.25">
      <c r="B117" s="22">
        <v>160</v>
      </c>
      <c r="C117" s="23">
        <v>112</v>
      </c>
      <c r="D117" s="32" t="s">
        <v>2870</v>
      </c>
      <c r="E117" s="32" t="s">
        <v>2871</v>
      </c>
      <c r="F117" s="42" t="s">
        <v>2861</v>
      </c>
      <c r="G117" s="52" t="s">
        <v>42</v>
      </c>
      <c r="H117" s="128">
        <v>0</v>
      </c>
      <c r="I117" s="110"/>
      <c r="J117" s="128">
        <v>0</v>
      </c>
      <c r="K117" s="144">
        <v>13</v>
      </c>
      <c r="L117" s="29">
        <f t="shared" si="13"/>
        <v>13</v>
      </c>
      <c r="M117" s="127">
        <f>32067*100</f>
        <v>3206700</v>
      </c>
      <c r="N117" s="28">
        <f t="shared" si="14"/>
        <v>41687100</v>
      </c>
      <c r="O117" s="26" t="s">
        <v>2872</v>
      </c>
      <c r="P117" s="26" t="s">
        <v>2873</v>
      </c>
      <c r="Q117" s="26" t="s">
        <v>992</v>
      </c>
      <c r="R117" s="26" t="s">
        <v>993</v>
      </c>
      <c r="S117" s="26" t="s">
        <v>994</v>
      </c>
      <c r="T117" s="26" t="s">
        <v>995</v>
      </c>
      <c r="U117" s="26" t="s">
        <v>996</v>
      </c>
      <c r="V117" s="26" t="s">
        <v>48</v>
      </c>
      <c r="W117" s="76" t="str">
        <f t="shared" si="15"/>
        <v>IB2500047377; QĐTT số: KQ2500047377_2506111044; 11/6/2025; Bệnh viện Đại học Y Dược Thành phố Hồ Chí Minh; 19 tháng</v>
      </c>
      <c r="X117" s="43"/>
      <c r="Y117" s="80" t="s">
        <v>2835</v>
      </c>
      <c r="Z117" s="80" t="s">
        <v>1751</v>
      </c>
      <c r="AA117" s="80" t="s">
        <v>48</v>
      </c>
      <c r="AB117" s="79"/>
      <c r="AC117" s="33" t="e">
        <f t="shared" si="10"/>
        <v>#DIV/0!</v>
      </c>
      <c r="AD117" s="34">
        <f t="shared" si="11"/>
        <v>41687100</v>
      </c>
      <c r="AE117" s="81" t="e">
        <v>#N/A</v>
      </c>
      <c r="AF117" s="81" t="e">
        <v>#N/A</v>
      </c>
      <c r="AG117" s="81" t="e">
        <f>VLOOKUP(D117,'[3]1.TongHopXuatNhapTon'!$E$11:$AK$2000,33,0)</f>
        <v>#N/A</v>
      </c>
      <c r="AH117" s="81" t="str">
        <f>VLOOKUP(B117,'[4]HHTM sau rà soát'!$C$6:$M$172,2,0)</f>
        <v>Gelcard định nhóm máu ABO/Rh bằng phương pháp huyết thanh mẫu</v>
      </c>
      <c r="AI117" s="22" t="b">
        <f t="shared" si="16"/>
        <v>1</v>
      </c>
      <c r="AJ117" s="81" t="str">
        <f>VLOOKUP(B117,'[4]HHTM sau rà soát'!$C$6:$M$172,3,0)</f>
        <v>Định nhóm máu ABO và Rh bằng phương pháp huyết thanh mẫu trên máy phân tích định nhóm máu gel card ≥ 8 giếng, có khả năng nạp mẫu và card linh động.
- Thành phần: Tối thiểu gồm các thành phần: Gel card 4 giếng đầu có thành phần như sau: Giếng 1: Anti-A (IgM, chuột); Giếng 2: Anti B (IgM, chuột); Giếng 3: Anti D (IgM, người); Giếng 4: Control  hoặc tương đương
Hộp ≥ 2x25 cards</v>
      </c>
      <c r="AK117" s="22" t="b">
        <f t="shared" si="17"/>
        <v>1</v>
      </c>
      <c r="AL117" s="81" t="str">
        <f>VLOOKUP(B117,'[4]HHTM sau rà soát'!$C$6:$M$172,5,0)</f>
        <v>Hộp</v>
      </c>
      <c r="AM117" s="22" t="b">
        <f t="shared" si="18"/>
        <v>1</v>
      </c>
      <c r="AN117" s="81">
        <f>VLOOKUP(B117,'[4]HHTM sau rà soát'!$C$6:$M$172,10,0)</f>
        <v>26</v>
      </c>
      <c r="AO117" s="22" t="b">
        <f t="shared" si="19"/>
        <v>0</v>
      </c>
      <c r="AP117" s="111">
        <f>VLOOKUP(B117,'[4]HHTM sau rà soát'!$C$6:$M$172,11,0)</f>
        <v>3206700</v>
      </c>
      <c r="AQ117" s="22" t="b">
        <f t="shared" si="12"/>
        <v>1</v>
      </c>
    </row>
    <row r="118" spans="2:43" ht="67.5" x14ac:dyDescent="0.25">
      <c r="B118" s="22">
        <v>161</v>
      </c>
      <c r="C118" s="23">
        <v>113</v>
      </c>
      <c r="D118" s="32" t="s">
        <v>2874</v>
      </c>
      <c r="E118" s="32" t="s">
        <v>2875</v>
      </c>
      <c r="F118" s="42" t="s">
        <v>2861</v>
      </c>
      <c r="G118" s="52" t="s">
        <v>42</v>
      </c>
      <c r="H118" s="128">
        <v>0</v>
      </c>
      <c r="I118" s="110"/>
      <c r="J118" s="128">
        <v>0</v>
      </c>
      <c r="K118" s="144">
        <v>20</v>
      </c>
      <c r="L118" s="29">
        <f t="shared" si="13"/>
        <v>20</v>
      </c>
      <c r="M118" s="110">
        <f>83412*2*25</f>
        <v>4170600</v>
      </c>
      <c r="N118" s="28">
        <f t="shared" si="14"/>
        <v>83412000</v>
      </c>
      <c r="O118" s="26" t="s">
        <v>2876</v>
      </c>
      <c r="P118" s="26" t="s">
        <v>2877</v>
      </c>
      <c r="Q118" s="26" t="s">
        <v>992</v>
      </c>
      <c r="R118" s="26" t="s">
        <v>993</v>
      </c>
      <c r="S118" s="26" t="s">
        <v>994</v>
      </c>
      <c r="T118" s="26" t="s">
        <v>995</v>
      </c>
      <c r="U118" s="26" t="s">
        <v>996</v>
      </c>
      <c r="V118" s="26" t="s">
        <v>48</v>
      </c>
      <c r="W118" s="76" t="str">
        <f t="shared" si="15"/>
        <v>IB2500047377; QĐTT số: KQ2500047377_2506111044; 11/6/2025; Bệnh viện Đại học Y Dược Thành phố Hồ Chí Minh; 19 tháng</v>
      </c>
      <c r="X118" s="43"/>
      <c r="Y118" s="80" t="s">
        <v>2835</v>
      </c>
      <c r="Z118" s="80" t="s">
        <v>1751</v>
      </c>
      <c r="AA118" s="80" t="s">
        <v>48</v>
      </c>
      <c r="AB118" s="79"/>
      <c r="AC118" s="33" t="e">
        <f t="shared" si="10"/>
        <v>#DIV/0!</v>
      </c>
      <c r="AD118" s="34">
        <f t="shared" si="11"/>
        <v>83412000</v>
      </c>
      <c r="AE118" s="81" t="e">
        <v>#N/A</v>
      </c>
      <c r="AF118" s="81" t="e">
        <v>#N/A</v>
      </c>
      <c r="AG118" s="81" t="e">
        <f>VLOOKUP(D118,'[3]1.TongHopXuatNhapTon'!$E$11:$AK$2000,33,0)</f>
        <v>#N/A</v>
      </c>
      <c r="AH118" s="81" t="str">
        <f>VLOOKUP(B118,'[4]HHTM sau rà soát'!$C$6:$M$172,2,0)</f>
        <v>Gelcard định nhóm máu bằng phương pháp hồng cầu mẫu</v>
      </c>
      <c r="AI118" s="22" t="b">
        <f t="shared" si="16"/>
        <v>1</v>
      </c>
      <c r="AJ118" s="81" t="str">
        <f>VLOOKUP(B118,'[4]HHTM sau rà soát'!$C$6:$M$172,3,0)</f>
        <v>Dùng cho định nhóm chéo, định nhóm ABO bằng phương pháp hồng cầu mẫu trên máy phân tích định nhóm máu gel card ≥ 8 giếng, có khả năng nạp mẫu và card linh động. 
Thành phần: Tối thiểu gồm các thành phần: Gel card. Thành phần chứa môi trường nước muối và enzyme hoặc tương đương
Hộp ≥ 2x25 cards</v>
      </c>
      <c r="AK118" s="22" t="b">
        <f t="shared" si="17"/>
        <v>1</v>
      </c>
      <c r="AL118" s="81" t="str">
        <f>VLOOKUP(B118,'[4]HHTM sau rà soát'!$C$6:$M$172,5,0)</f>
        <v>Hộp</v>
      </c>
      <c r="AM118" s="22" t="b">
        <f t="shared" si="18"/>
        <v>1</v>
      </c>
      <c r="AN118" s="81">
        <f>VLOOKUP(B118,'[4]HHTM sau rà soát'!$C$6:$M$172,10,0)</f>
        <v>40</v>
      </c>
      <c r="AO118" s="22" t="b">
        <f t="shared" si="19"/>
        <v>0</v>
      </c>
      <c r="AP118" s="111">
        <f>VLOOKUP(B118,'[4]HHTM sau rà soát'!$C$6:$M$172,11,0)</f>
        <v>4170600</v>
      </c>
      <c r="AQ118" s="22" t="b">
        <f t="shared" si="12"/>
        <v>1</v>
      </c>
    </row>
    <row r="119" spans="2:43" ht="56.25" x14ac:dyDescent="0.25">
      <c r="B119" s="22">
        <v>162</v>
      </c>
      <c r="C119" s="23">
        <v>114</v>
      </c>
      <c r="D119" s="32" t="s">
        <v>2878</v>
      </c>
      <c r="E119" s="32" t="s">
        <v>2879</v>
      </c>
      <c r="F119" s="42" t="s">
        <v>2880</v>
      </c>
      <c r="G119" s="52" t="s">
        <v>42</v>
      </c>
      <c r="H119" s="128">
        <v>0</v>
      </c>
      <c r="I119" s="110"/>
      <c r="J119" s="128">
        <v>0</v>
      </c>
      <c r="K119" s="144">
        <v>17</v>
      </c>
      <c r="L119" s="29">
        <f t="shared" si="13"/>
        <v>17</v>
      </c>
      <c r="M119" s="110">
        <f>82677*2*10</f>
        <v>1653540</v>
      </c>
      <c r="N119" s="28">
        <f t="shared" si="14"/>
        <v>28110180</v>
      </c>
      <c r="O119" s="26" t="s">
        <v>2881</v>
      </c>
      <c r="P119" s="26" t="s">
        <v>2882</v>
      </c>
      <c r="Q119" s="26" t="s">
        <v>992</v>
      </c>
      <c r="R119" s="26" t="s">
        <v>993</v>
      </c>
      <c r="S119" s="26" t="s">
        <v>994</v>
      </c>
      <c r="T119" s="26" t="s">
        <v>995</v>
      </c>
      <c r="U119" s="26" t="s">
        <v>996</v>
      </c>
      <c r="V119" s="26" t="s">
        <v>48</v>
      </c>
      <c r="W119" s="76" t="str">
        <f t="shared" si="15"/>
        <v>IB2500047377; QĐTT số: KQ2500047377_2506111044; 11/6/2025; Bệnh viện Đại học Y Dược Thành phố Hồ Chí Minh; 19 tháng</v>
      </c>
      <c r="X119" s="43"/>
      <c r="Y119" s="80" t="s">
        <v>2835</v>
      </c>
      <c r="Z119" s="80" t="s">
        <v>1751</v>
      </c>
      <c r="AA119" s="80" t="s">
        <v>48</v>
      </c>
      <c r="AB119" s="79"/>
      <c r="AC119" s="33" t="e">
        <f t="shared" si="10"/>
        <v>#DIV/0!</v>
      </c>
      <c r="AD119" s="34">
        <f t="shared" si="11"/>
        <v>28110180</v>
      </c>
      <c r="AE119" s="81" t="e">
        <v>#N/A</v>
      </c>
      <c r="AF119" s="81" t="e">
        <v>#N/A</v>
      </c>
      <c r="AG119" s="81" t="e">
        <f>VLOOKUP(D119,'[3]1.TongHopXuatNhapTon'!$E$11:$AK$2000,33,0)</f>
        <v>#N/A</v>
      </c>
      <c r="AH119" s="81" t="str">
        <f>VLOOKUP(B119,'[4]HHTM sau rà soát'!$C$6:$M$172,2,0)</f>
        <v>Hồng cầu mẫu</v>
      </c>
      <c r="AI119" s="22" t="b">
        <f t="shared" si="16"/>
        <v>1</v>
      </c>
      <c r="AJ119" s="81" t="str">
        <f>VLOOKUP(B119,'[4]HHTM sau rà soát'!$C$6:$M$172,3,0)</f>
        <v xml:space="preserve"> - Dùng cho định nhóm máu ABO bằng phương pháp hồng cầu mẫu trên máy phân tích định nhóm máu gel card ≥ 8 giếng, có khả năng nạp mẫu và card linh động. 
- Thành phần: Tối thiểu gồm các thành phần: Bộ hồng cầu mẫu gồm 2 lọ A1 và B hoặc tương đương
Hộp ≥ 2x10ml</v>
      </c>
      <c r="AK119" s="22" t="b">
        <f t="shared" si="17"/>
        <v>1</v>
      </c>
      <c r="AL119" s="81" t="str">
        <f>VLOOKUP(B119,'[4]HHTM sau rà soát'!$C$6:$M$172,5,0)</f>
        <v>Hộp</v>
      </c>
      <c r="AM119" s="22" t="b">
        <f t="shared" si="18"/>
        <v>1</v>
      </c>
      <c r="AN119" s="81">
        <f>VLOOKUP(B119,'[4]HHTM sau rà soát'!$C$6:$M$172,10,0)</f>
        <v>34</v>
      </c>
      <c r="AO119" s="22" t="b">
        <f t="shared" si="19"/>
        <v>0</v>
      </c>
      <c r="AP119" s="111">
        <f>VLOOKUP(B119,'[4]HHTM sau rà soát'!$C$6:$M$172,11,0)</f>
        <v>1653540</v>
      </c>
      <c r="AQ119" s="22" t="b">
        <f t="shared" si="12"/>
        <v>1</v>
      </c>
    </row>
    <row r="120" spans="2:43" ht="67.5" x14ac:dyDescent="0.25">
      <c r="B120" s="22">
        <v>164</v>
      </c>
      <c r="C120" s="23">
        <v>115</v>
      </c>
      <c r="D120" s="32" t="s">
        <v>2883</v>
      </c>
      <c r="E120" s="32" t="s">
        <v>2884</v>
      </c>
      <c r="F120" s="42" t="s">
        <v>2885</v>
      </c>
      <c r="G120" s="52" t="s">
        <v>42</v>
      </c>
      <c r="H120" s="128">
        <v>0</v>
      </c>
      <c r="I120" s="110"/>
      <c r="J120" s="128">
        <v>0</v>
      </c>
      <c r="K120" s="144">
        <v>2</v>
      </c>
      <c r="L120" s="29">
        <f t="shared" si="13"/>
        <v>2</v>
      </c>
      <c r="M120" s="127">
        <v>24650000</v>
      </c>
      <c r="N120" s="28">
        <f t="shared" si="14"/>
        <v>49300000</v>
      </c>
      <c r="O120" s="26" t="s">
        <v>2886</v>
      </c>
      <c r="P120" s="26" t="s">
        <v>2887</v>
      </c>
      <c r="Q120" s="26" t="s">
        <v>465</v>
      </c>
      <c r="R120" s="26" t="s">
        <v>516</v>
      </c>
      <c r="S120" s="26" t="s">
        <v>467</v>
      </c>
      <c r="T120" s="26" t="s">
        <v>517</v>
      </c>
      <c r="U120" s="26" t="s">
        <v>354</v>
      </c>
      <c r="V120" s="26" t="s">
        <v>355</v>
      </c>
      <c r="W120" s="76" t="str">
        <f t="shared" si="15"/>
        <v>IB2400543055; QĐTT số: KQ2400543055_250271329; 27/2/2025; Bệnh viện nội tiết Trung ương; 12 tháng</v>
      </c>
      <c r="X120" s="43"/>
      <c r="Y120" s="80" t="s">
        <v>2888</v>
      </c>
      <c r="Z120" s="80" t="s">
        <v>1511</v>
      </c>
      <c r="AA120" s="80" t="s">
        <v>355</v>
      </c>
      <c r="AB120" s="79"/>
      <c r="AC120" s="33" t="e">
        <f t="shared" si="10"/>
        <v>#DIV/0!</v>
      </c>
      <c r="AD120" s="34">
        <f t="shared" si="11"/>
        <v>49300000</v>
      </c>
      <c r="AE120" s="81" t="s">
        <v>2887</v>
      </c>
      <c r="AF120" s="81" t="s">
        <v>2885</v>
      </c>
      <c r="AG120" s="81" t="e">
        <f>VLOOKUP(D120,'[3]1.TongHopXuatNhapTon'!$E$11:$AK$2000,33,0)</f>
        <v>#N/A</v>
      </c>
      <c r="AH120" s="81" t="str">
        <f>VLOOKUP(B120,'[4]HHTM sau rà soát'!$C$6:$M$172,2,0)</f>
        <v>Hóa chất gây ngưng kết tiểu cầu ADP</v>
      </c>
      <c r="AI120" s="22" t="b">
        <f t="shared" si="16"/>
        <v>1</v>
      </c>
      <c r="AJ120" s="81" t="str">
        <f>VLOOKUP(B120,'[4]HHTM sau rà soát'!$C$6:$M$172,3,0)</f>
        <v xml:space="preserve">Thành phần: tối thiểu 2.5 mg adenosine diphosphate đông khô
Độ ổn định: Hoá chất ADP đã hoàn nguyên có thể bảo quản ở -70ºC đạt ổn định trong tối thiểu 1 năm hoặc đến hạn sử dụng.
Hộp ≥ 1x5mL
Tương thích với hệ thống máy Chronolog 530VS tại bệnh viện
</v>
      </c>
      <c r="AK120" s="22" t="b">
        <f t="shared" si="17"/>
        <v>1</v>
      </c>
      <c r="AL120" s="81" t="str">
        <f>VLOOKUP(B120,'[4]HHTM sau rà soát'!$C$6:$M$172,5,0)</f>
        <v>Hộp</v>
      </c>
      <c r="AM120" s="22" t="b">
        <f t="shared" si="18"/>
        <v>1</v>
      </c>
      <c r="AN120" s="81">
        <f>VLOOKUP(B120,'[4]HHTM sau rà soát'!$C$6:$M$172,10,0)</f>
        <v>2</v>
      </c>
      <c r="AO120" s="22" t="b">
        <f t="shared" si="19"/>
        <v>1</v>
      </c>
      <c r="AP120" s="111">
        <f>VLOOKUP(B120,'[4]HHTM sau rà soát'!$C$6:$M$172,11,0)</f>
        <v>24650000</v>
      </c>
      <c r="AQ120" s="22" t="b">
        <f>AP120=M120</f>
        <v>1</v>
      </c>
    </row>
    <row r="121" spans="2:43" ht="144" x14ac:dyDescent="0.25">
      <c r="B121" s="22">
        <v>165</v>
      </c>
      <c r="C121" s="23">
        <v>116</v>
      </c>
      <c r="D121" s="32" t="s">
        <v>2889</v>
      </c>
      <c r="E121" s="114" t="s">
        <v>2890</v>
      </c>
      <c r="F121" s="42" t="s">
        <v>2891</v>
      </c>
      <c r="G121" s="52" t="s">
        <v>258</v>
      </c>
      <c r="H121" s="110">
        <v>6900</v>
      </c>
      <c r="I121" s="110">
        <v>9000</v>
      </c>
      <c r="J121" s="110">
        <v>3600</v>
      </c>
      <c r="K121" s="144">
        <v>2250</v>
      </c>
      <c r="L121" s="29">
        <f t="shared" si="13"/>
        <v>2250</v>
      </c>
      <c r="M121" s="28">
        <v>89000</v>
      </c>
      <c r="N121" s="28">
        <f t="shared" si="14"/>
        <v>200250000</v>
      </c>
      <c r="O121" s="26" t="s">
        <v>2892</v>
      </c>
      <c r="P121" s="26" t="s">
        <v>2893</v>
      </c>
      <c r="Q121" s="26" t="s">
        <v>2328</v>
      </c>
      <c r="R121" s="26" t="s">
        <v>2329</v>
      </c>
      <c r="S121" s="26" t="s">
        <v>2330</v>
      </c>
      <c r="T121" s="26" t="s">
        <v>46</v>
      </c>
      <c r="U121" s="26" t="s">
        <v>47</v>
      </c>
      <c r="V121" s="26" t="s">
        <v>2894</v>
      </c>
      <c r="W121" s="76" t="str">
        <f t="shared" si="15"/>
        <v>IB2400466073; QĐTT số: 779/QĐ-BVQY103; 03/03/2025; Bệnh viện Quân y 103; 365 ngày</v>
      </c>
      <c r="X121" s="43"/>
      <c r="Y121" s="80" t="s">
        <v>1468</v>
      </c>
      <c r="Z121" s="80"/>
      <c r="AA121" s="80" t="s">
        <v>2894</v>
      </c>
      <c r="AB121" s="79">
        <v>89000</v>
      </c>
      <c r="AC121" s="33">
        <f t="shared" si="10"/>
        <v>0</v>
      </c>
      <c r="AD121" s="34">
        <f t="shared" si="11"/>
        <v>0</v>
      </c>
      <c r="AG121" s="81" t="e">
        <f>VLOOKUP(D121,'[3]1.TongHopXuatNhapTon'!$E$11:$AK$2000,33,0)</f>
        <v>#N/A</v>
      </c>
      <c r="AH121" s="81" t="str">
        <f>VLOOKUP(B121,'[4]HHTM sau rà soát'!$C$6:$M$172,2,0)</f>
        <v>Túi lấy máu ba loại đỉnh - đỉnh 250ml</v>
      </c>
      <c r="AI121" s="22" t="b">
        <f t="shared" si="16"/>
        <v>1</v>
      </c>
      <c r="AJ121" s="81" t="str">
        <f>VLOOKUP(B121,'[4]HHTM sau rà soát'!$C$6:$M$172,3,0)</f>
        <v>(1) Đạt tiêu chuẩn ISO 13485 và CE.
(2) Sản phẩm đã được tiệt trùng
(3) Sử dụng một lần
(4) Tất cả các dây lấy máu, dây nối giữa các túi có đường kính ngoài 4,4mm ± 0,1mm và đường kính trong 3,2 mm ± 0,1mm
(5) Có cấu trúc gồm 3 túi:
- Túi 1: Dung tích 250ml (Dung tích tối đa đạt 300 ml). Túi chứa 35ml dung dịch chống đông CPD
- Túi 2: Dung tích 250ml (Dung tích tối đa đạt 300 ml), túi rỗng để bảo quản hồng cầu, huyết tương hoặc tiểu cầu trong 5 ngày
- Túi 3: Dung tích 250ml (Dung tích tối đa đạt 300 ml). Túi chứa 56 ml dung dịch bảo quản SAGM để bảo quản hồng cầu hoặc huyết tương
- Sức bền của túi:
+ Sức bền ly tâm (Centrifugation resistance ) 5000g trong 10 phút
+ Sức bền áp lực (Pressure resistance) 0,7kg/cm2 trong 10 phút
+ Sức bền nhiệt độ (Thermal resistance) trong khoảng -80 độ C tới 37 độ C ± 2 độ C
- Có bao bì phụ: túi nhôm</v>
      </c>
      <c r="AK121" s="22" t="b">
        <f t="shared" si="17"/>
        <v>1</v>
      </c>
      <c r="AL121" s="81" t="str">
        <f>VLOOKUP(B121,'[4]HHTM sau rà soát'!$C$6:$M$172,5,0)</f>
        <v>Túi</v>
      </c>
      <c r="AM121" s="22" t="b">
        <f t="shared" si="18"/>
        <v>1</v>
      </c>
      <c r="AN121" s="81">
        <f>VLOOKUP(B121,'[4]HHTM sau rà soát'!$C$6:$M$172,10,0)</f>
        <v>4500</v>
      </c>
      <c r="AO121" s="22" t="b">
        <f t="shared" si="19"/>
        <v>0</v>
      </c>
      <c r="AP121" s="111">
        <f>VLOOKUP(B121,'[4]HHTM sau rà soát'!$C$6:$M$172,11,0)</f>
        <v>89000</v>
      </c>
      <c r="AQ121" s="22" t="b">
        <f>AP121=M121</f>
        <v>1</v>
      </c>
    </row>
    <row r="122" spans="2:43" ht="144" x14ac:dyDescent="0.25">
      <c r="B122" s="22">
        <v>166</v>
      </c>
      <c r="C122" s="23">
        <v>117</v>
      </c>
      <c r="D122" s="32" t="s">
        <v>2895</v>
      </c>
      <c r="E122" s="114" t="s">
        <v>2896</v>
      </c>
      <c r="F122" s="42" t="s">
        <v>2891</v>
      </c>
      <c r="G122" s="52" t="s">
        <v>258</v>
      </c>
      <c r="H122" s="110">
        <v>1720</v>
      </c>
      <c r="I122" s="110">
        <v>5500</v>
      </c>
      <c r="J122" s="110">
        <v>1760</v>
      </c>
      <c r="K122" s="144">
        <v>1150</v>
      </c>
      <c r="L122" s="29">
        <f t="shared" si="13"/>
        <v>1150</v>
      </c>
      <c r="M122" s="28">
        <v>89000</v>
      </c>
      <c r="N122" s="28">
        <f t="shared" si="14"/>
        <v>102350000</v>
      </c>
      <c r="O122" s="26" t="s">
        <v>2897</v>
      </c>
      <c r="P122" s="26" t="s">
        <v>2898</v>
      </c>
      <c r="Q122" s="26" t="s">
        <v>2328</v>
      </c>
      <c r="R122" s="26" t="s">
        <v>2329</v>
      </c>
      <c r="S122" s="26" t="s">
        <v>2330</v>
      </c>
      <c r="T122" s="26" t="s">
        <v>46</v>
      </c>
      <c r="U122" s="26" t="s">
        <v>47</v>
      </c>
      <c r="V122" s="26" t="s">
        <v>2894</v>
      </c>
      <c r="W122" s="76" t="str">
        <f t="shared" si="15"/>
        <v>IB2400466073; QĐTT số: 779/QĐ-BVQY103; 03/03/2025; Bệnh viện Quân y 103; 365 ngày</v>
      </c>
      <c r="X122" s="43"/>
      <c r="Y122" s="80" t="s">
        <v>1468</v>
      </c>
      <c r="Z122" s="80"/>
      <c r="AA122" s="80" t="s">
        <v>2894</v>
      </c>
      <c r="AB122" s="79">
        <v>89000</v>
      </c>
      <c r="AC122" s="33">
        <f t="shared" si="10"/>
        <v>0</v>
      </c>
      <c r="AD122" s="34">
        <f t="shared" si="11"/>
        <v>0</v>
      </c>
      <c r="AG122" s="81" t="e">
        <f>VLOOKUP(D122,'[3]1.TongHopXuatNhapTon'!$E$11:$AK$2000,33,0)</f>
        <v>#N/A</v>
      </c>
      <c r="AH122" s="81" t="str">
        <f>VLOOKUP(B122,'[4]HHTM sau rà soát'!$C$6:$M$172,2,0)</f>
        <v>Túi lấy máu ba loại đỉnh- đỉnh 350ml</v>
      </c>
      <c r="AI122" s="22" t="b">
        <f t="shared" si="16"/>
        <v>1</v>
      </c>
      <c r="AJ122" s="81" t="str">
        <f>VLOOKUP(B122,'[4]HHTM sau rà soát'!$C$6:$M$172,3,0)</f>
        <v xml:space="preserve">(1) Đạt tiêu chuẩn ISO 13485 và CE.
(2) Sản phẩm đã được tiệt trùng
(3) Sử dụng một lần
(4) Tất cả các dây lấy máu, dây nối giữa các túi có đường kính ngoài 4,4mm ± 0,1mm và đường kính trong 3,2mm ± 0,1mm
(5) Có cấu trúc gồm 3 túi:
- Túi 1: Dung tích 350ml (Dung tích tối đa 400ml). Túi chứa 49ml dung dịch chống đông CPD
- Túi 2: Dung tích 350ml (Dung tích tối đa 400ml), túi rỗng để bảo quản hồng cầu, huyết tương hoặc tiểu cầu 5 ngày
- Túi 3: Dung tích 350ml (Dung tích tối đa 400ml). Túi chứa khoảng 78ml dung dịch SAGM để bảo quản hồng cầu hoặc huyết tương
- Sức bền của túi: 
+ Sức bền ly tâm (Centrifugation resistance ) 5000g trong 10 phút
+ Sức bền áp lực (Pressure resistance) 0,7kg/cm2 trong 10 phút
+ Sức bền nhiệt độ (Thermal resistance) trong khoảng -80 độ C tới 37 độ C ± 2 độ C.
- Có bao bì phụ: túi nhôm. </v>
      </c>
      <c r="AK122" s="22" t="b">
        <f t="shared" si="17"/>
        <v>1</v>
      </c>
      <c r="AL122" s="81" t="str">
        <f>VLOOKUP(B122,'[4]HHTM sau rà soát'!$C$6:$M$172,5,0)</f>
        <v>Túi</v>
      </c>
      <c r="AM122" s="22" t="b">
        <f t="shared" si="18"/>
        <v>1</v>
      </c>
      <c r="AN122" s="81">
        <f>VLOOKUP(B122,'[4]HHTM sau rà soát'!$C$6:$M$172,10,0)</f>
        <v>2300</v>
      </c>
      <c r="AO122" s="22" t="b">
        <f t="shared" si="19"/>
        <v>0</v>
      </c>
      <c r="AP122" s="111">
        <f>VLOOKUP(B122,'[4]HHTM sau rà soát'!$C$6:$M$172,11,0)</f>
        <v>89000</v>
      </c>
      <c r="AQ122" s="22" t="b">
        <f>AP122=M122</f>
        <v>1</v>
      </c>
    </row>
    <row r="123" spans="2:43" ht="123.75" customHeight="1" x14ac:dyDescent="0.25">
      <c r="B123" s="22">
        <v>167</v>
      </c>
      <c r="C123" s="23">
        <v>118</v>
      </c>
      <c r="D123" s="32" t="s">
        <v>1679</v>
      </c>
      <c r="E123" s="32" t="s">
        <v>2899</v>
      </c>
      <c r="F123" s="42" t="s">
        <v>1681</v>
      </c>
      <c r="G123" s="52" t="s">
        <v>1473</v>
      </c>
      <c r="H123" s="110">
        <v>200</v>
      </c>
      <c r="I123" s="110"/>
      <c r="J123" s="128">
        <v>0</v>
      </c>
      <c r="K123" s="144">
        <v>2850</v>
      </c>
      <c r="L123" s="29">
        <f t="shared" si="13"/>
        <v>2850</v>
      </c>
      <c r="M123" s="127">
        <v>17430</v>
      </c>
      <c r="N123" s="28">
        <f t="shared" si="14"/>
        <v>49675500</v>
      </c>
      <c r="O123" s="26" t="s">
        <v>1682</v>
      </c>
      <c r="P123" s="26" t="s">
        <v>1683</v>
      </c>
      <c r="Q123" s="26" t="s">
        <v>2900</v>
      </c>
      <c r="R123" s="26" t="s">
        <v>2901</v>
      </c>
      <c r="S123" s="26" t="s">
        <v>2902</v>
      </c>
      <c r="T123" s="26" t="s">
        <v>546</v>
      </c>
      <c r="U123" s="26" t="s">
        <v>354</v>
      </c>
      <c r="V123" s="26" t="s">
        <v>1687</v>
      </c>
      <c r="W123" s="76" t="str">
        <f t="shared" si="15"/>
        <v>IB2400449534; QĐTT số: 306/QĐ-BVBĐ-VTTBYT; 10/02/2025; Bệnh viện Bưu Điện; 12 tháng</v>
      </c>
      <c r="X123" s="43"/>
      <c r="Y123" s="80" t="s">
        <v>1468</v>
      </c>
      <c r="Z123" s="80"/>
      <c r="AA123" s="80" t="s">
        <v>2903</v>
      </c>
      <c r="AB123" s="79"/>
      <c r="AC123" s="33" t="e">
        <f t="shared" si="10"/>
        <v>#DIV/0!</v>
      </c>
      <c r="AD123" s="34">
        <f t="shared" si="11"/>
        <v>49675500</v>
      </c>
      <c r="AE123" s="81" t="e">
        <v>#N/A</v>
      </c>
      <c r="AF123" s="81" t="e">
        <v>#N/A</v>
      </c>
      <c r="AG123" s="81">
        <f>VLOOKUP(D123,'[3]1.TongHopXuatNhapTon'!$E$11:$AK$2000,33,0)</f>
        <v>200</v>
      </c>
      <c r="AH123" s="81" t="str">
        <f>VLOOKUP(B123,'[4]HHTM sau rà soát'!$C$6:$M$172,2,0)</f>
        <v>Test nhanh phát hiện kháng nguyên bề mặt viêm gan B thế hệ thứ 2</v>
      </c>
      <c r="AI123" s="22" t="b">
        <f t="shared" si="16"/>
        <v>1</v>
      </c>
      <c r="AJ123" s="81" t="str">
        <f>VLOOKUP(B123,'[4]HHTM sau rà soát'!$C$6:$M$172,3,0)</f>
        <v>Phát hiện định tính kháng nguyên HBsAg trong mẫu huyết thanh, huyết tương người, phù hợp để sử dụng trên mẫu phụ nữ mang thai. Dạng khay.
- Độ nhạy: 100%; Độ đặc hiệu: 100% 
- Thời gian trả kết quả: 20 phút
- Ngưỡng phát hiện: 1 ng/ml;
- Nhiệt độ bảo quản: 1 – 30 °C
- Không có phản ứng chéo với các mẫu HCV, HAV, CMV, EBV, Parvovirus, HIV, VZV, Syphilis, Rubella, HTLV và HSV.
- Đạt tiêu chuẩn: ISO
Hộp ≥ 25 test</v>
      </c>
      <c r="AK123" s="22" t="b">
        <f t="shared" si="17"/>
        <v>1</v>
      </c>
      <c r="AL123" s="81" t="str">
        <f>VLOOKUP(B123,'[4]HHTM sau rà soát'!$C$6:$M$172,5,0)</f>
        <v>Test</v>
      </c>
      <c r="AM123" s="22" t="b">
        <f t="shared" si="18"/>
        <v>1</v>
      </c>
      <c r="AN123" s="81">
        <f>VLOOKUP(B123,'[4]HHTM sau rà soát'!$C$6:$M$172,10,0)</f>
        <v>5700</v>
      </c>
      <c r="AO123" s="22" t="b">
        <f t="shared" si="19"/>
        <v>0</v>
      </c>
      <c r="AP123" s="111">
        <f>VLOOKUP(B123,'[4]HHTM sau rà soát'!$C$6:$M$172,11,0)</f>
        <v>17430</v>
      </c>
      <c r="AQ123" s="22" t="b">
        <f>AP123=M123</f>
        <v>1</v>
      </c>
    </row>
    <row r="124" spans="2:43" ht="6" customHeight="1" x14ac:dyDescent="0.25">
      <c r="C124" s="58"/>
      <c r="D124" s="115"/>
      <c r="E124" s="115"/>
      <c r="F124" s="115"/>
      <c r="G124" s="115"/>
      <c r="H124" s="142"/>
      <c r="I124" s="116"/>
      <c r="J124" s="116"/>
      <c r="K124" s="116"/>
      <c r="L124" s="115"/>
      <c r="M124" s="157"/>
      <c r="N124" s="158"/>
      <c r="O124" s="62"/>
      <c r="P124" s="62"/>
      <c r="Q124" s="62"/>
      <c r="R124" s="62"/>
      <c r="S124" s="117"/>
      <c r="T124" s="62"/>
      <c r="U124" s="62"/>
      <c r="V124" s="62"/>
      <c r="W124" s="61"/>
    </row>
    <row r="125" spans="2:43" s="118" customFormat="1" ht="18.75" x14ac:dyDescent="0.25">
      <c r="C125" s="119"/>
      <c r="D125" s="120" t="s">
        <v>2910</v>
      </c>
      <c r="F125" s="121"/>
      <c r="G125" s="119"/>
      <c r="H125" s="143"/>
      <c r="I125" s="122"/>
      <c r="J125" s="122"/>
      <c r="K125" s="122"/>
      <c r="L125" s="123"/>
      <c r="M125" s="159"/>
      <c r="N125" s="159"/>
      <c r="O125" s="121"/>
      <c r="P125" s="121"/>
      <c r="Q125" s="121"/>
      <c r="R125" s="121"/>
      <c r="S125" s="124"/>
      <c r="T125" s="121"/>
      <c r="U125" s="121"/>
      <c r="V125" s="121"/>
      <c r="W125" s="160"/>
      <c r="Y125" s="119"/>
      <c r="AB125" s="123"/>
      <c r="AC125" s="123"/>
      <c r="AE125" s="125"/>
      <c r="AF125" s="125"/>
      <c r="AG125" s="125"/>
      <c r="AH125" s="125"/>
      <c r="AJ125" s="125"/>
      <c r="AP125" s="123"/>
    </row>
  </sheetData>
  <autoFilter ref="A5:AQ125" xr:uid="{3DA86AC2-BC42-4417-8C59-30164590EC8A}"/>
  <mergeCells count="3">
    <mergeCell ref="C1:W1"/>
    <mergeCell ref="C2:W2"/>
    <mergeCell ref="C3:W3"/>
  </mergeCells>
  <printOptions horizontalCentered="1"/>
  <pageMargins left="0.2" right="0.2" top="0.5" bottom="0.5" header="0.3" footer="0.3"/>
  <pageSetup paperSize="9" scale="90" orientation="portrait" r:id="rId1"/>
  <headerFooter>
    <oddFooter>&amp;C&amp;"Times New Roman,Regular"&amp;10&amp;P/&amp;N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3DFCF-52CA-44F7-B262-853A250A4A4F}">
  <sheetPr>
    <tabColor theme="5"/>
  </sheetPr>
  <dimension ref="A1:BD181"/>
  <sheetViews>
    <sheetView tabSelected="1" view="pageBreakPreview" zoomScale="130" zoomScaleNormal="100" zoomScaleSheetLayoutView="130" workbookViewId="0">
      <pane xSplit="4" ySplit="5" topLeftCell="E171" activePane="bottomRight" state="frozen"/>
      <selection activeCell="AG6" sqref="AG6"/>
      <selection pane="topRight" activeCell="AG6" sqref="AG6"/>
      <selection pane="bottomLeft" activeCell="AG6" sqref="AG6"/>
      <selection pane="bottomRight" activeCell="E176" sqref="E176"/>
    </sheetView>
  </sheetViews>
  <sheetFormatPr defaultRowHeight="11.25" x14ac:dyDescent="0.25"/>
  <cols>
    <col min="1" max="1" width="7.42578125" style="1" hidden="1" customWidth="1"/>
    <col min="2" max="2" width="4.5703125" style="3" hidden="1" customWidth="1"/>
    <col min="3" max="3" width="5.42578125" style="3" customWidth="1"/>
    <col min="4" max="4" width="22.85546875" style="1" customWidth="1"/>
    <col min="5" max="5" width="62.7109375" style="1" customWidth="1"/>
    <col min="6" max="6" width="1.5703125" style="8" hidden="1" customWidth="1"/>
    <col min="7" max="7" width="9.28515625" style="3" customWidth="1"/>
    <col min="8" max="8" width="11.42578125" style="145" hidden="1" customWidth="1"/>
    <col min="9" max="9" width="8.42578125" style="68" hidden="1" customWidth="1"/>
    <col min="10" max="10" width="10.28515625" style="10" hidden="1" customWidth="1"/>
    <col min="11" max="11" width="8.28515625" style="10" hidden="1" customWidth="1"/>
    <col min="12" max="12" width="10.42578125" style="4" customWidth="1"/>
    <col min="13" max="13" width="11.7109375" style="10" hidden="1" customWidth="1"/>
    <col min="14" max="14" width="16" style="10" hidden="1" customWidth="1"/>
    <col min="15" max="15" width="11.140625" style="8" hidden="1" customWidth="1"/>
    <col min="16" max="16" width="12.5703125" style="8" hidden="1" customWidth="1"/>
    <col min="17" max="17" width="10.85546875" style="8" hidden="1" customWidth="1"/>
    <col min="18" max="18" width="13.5703125" style="8" hidden="1" customWidth="1"/>
    <col min="19" max="19" width="9" style="11" hidden="1" customWidth="1"/>
    <col min="20" max="20" width="9.7109375" style="8" hidden="1" customWidth="1"/>
    <col min="21" max="21" width="8" style="8" hidden="1" customWidth="1"/>
    <col min="22" max="22" width="11.140625" style="8" hidden="1" customWidth="1"/>
    <col min="23" max="23" width="26.85546875" style="68" hidden="1" customWidth="1"/>
    <col min="24" max="24" width="9.7109375" style="1" hidden="1" customWidth="1"/>
    <col min="25" max="25" width="20.5703125" style="1" hidden="1" customWidth="1"/>
    <col min="26" max="27" width="9.140625" style="1" hidden="1" customWidth="1"/>
    <col min="28" max="28" width="9.140625" style="4" hidden="1" customWidth="1"/>
    <col min="29" max="29" width="12" style="1" hidden="1" customWidth="1"/>
    <col min="30" max="30" width="9.85546875" style="3" hidden="1" customWidth="1"/>
    <col min="31" max="31" width="9.7109375" style="1" hidden="1" customWidth="1"/>
    <col min="32" max="32" width="14.5703125" style="1" hidden="1" customWidth="1"/>
    <col min="33" max="33" width="8.28515625" style="4" hidden="1" customWidth="1"/>
    <col min="34" max="34" width="10.140625" style="4" hidden="1" customWidth="1"/>
    <col min="35" max="35" width="9.85546875" style="1" hidden="1" customWidth="1"/>
    <col min="36" max="36" width="14.28515625" style="1" hidden="1" customWidth="1"/>
    <col min="37" max="37" width="23.7109375" style="69" hidden="1" customWidth="1"/>
    <col min="38" max="38" width="20" style="3" hidden="1" customWidth="1"/>
    <col min="39" max="40" width="14.42578125" style="1" hidden="1" customWidth="1"/>
    <col min="41" max="41" width="14.28515625" style="69" hidden="1" customWidth="1"/>
    <col min="42" max="43" width="26.7109375" style="69" hidden="1" customWidth="1"/>
    <col min="44" max="44" width="19.140625" style="69" hidden="1" customWidth="1"/>
    <col min="45" max="45" width="17.7109375" style="1" hidden="1" customWidth="1"/>
    <col min="46" max="46" width="7.28515625" style="1" hidden="1" customWidth="1"/>
    <col min="47" max="47" width="13.42578125" style="1" hidden="1" customWidth="1"/>
    <col min="48" max="48" width="0" style="4" hidden="1" customWidth="1"/>
    <col min="49" max="57" width="0" style="1" hidden="1" customWidth="1"/>
    <col min="58" max="16384" width="9.140625" style="1"/>
  </cols>
  <sheetData>
    <row r="1" spans="1:56" ht="18.75" x14ac:dyDescent="0.25">
      <c r="C1" s="166" t="s">
        <v>1433</v>
      </c>
      <c r="D1" s="166"/>
      <c r="E1" s="166"/>
      <c r="F1" s="166"/>
      <c r="G1" s="166"/>
      <c r="H1" s="166"/>
      <c r="I1" s="166"/>
      <c r="J1" s="166"/>
      <c r="K1" s="166"/>
      <c r="L1" s="166"/>
      <c r="M1" s="166"/>
      <c r="N1" s="166"/>
      <c r="O1" s="166"/>
      <c r="P1" s="166"/>
      <c r="Q1" s="166"/>
      <c r="R1" s="166"/>
      <c r="S1" s="166"/>
      <c r="T1" s="166"/>
      <c r="U1" s="166"/>
      <c r="V1" s="166"/>
      <c r="W1" s="166"/>
    </row>
    <row r="2" spans="1:56" ht="40.5" customHeight="1" x14ac:dyDescent="0.25">
      <c r="C2" s="161" t="s">
        <v>2908</v>
      </c>
      <c r="D2" s="161"/>
      <c r="E2" s="161"/>
      <c r="F2" s="161"/>
      <c r="G2" s="161"/>
      <c r="H2" s="161"/>
      <c r="I2" s="161"/>
      <c r="J2" s="161"/>
      <c r="K2" s="161"/>
      <c r="L2" s="161"/>
      <c r="M2" s="161"/>
      <c r="N2" s="161"/>
      <c r="O2" s="161"/>
      <c r="P2" s="161"/>
      <c r="Q2" s="161"/>
      <c r="R2" s="161"/>
      <c r="S2" s="161"/>
      <c r="T2" s="161"/>
      <c r="U2" s="161"/>
      <c r="V2" s="161"/>
      <c r="W2" s="161"/>
    </row>
    <row r="3" spans="1:56" ht="18.75" x14ac:dyDescent="0.25">
      <c r="C3" s="172" t="s">
        <v>2912</v>
      </c>
      <c r="D3" s="172"/>
      <c r="E3" s="172"/>
      <c r="F3" s="172"/>
      <c r="G3" s="172"/>
      <c r="H3" s="172"/>
      <c r="I3" s="172"/>
      <c r="J3" s="172"/>
      <c r="K3" s="172"/>
      <c r="L3" s="172"/>
      <c r="M3" s="172"/>
      <c r="N3" s="172"/>
      <c r="O3" s="172"/>
      <c r="P3" s="172"/>
      <c r="Q3" s="172"/>
      <c r="R3" s="172"/>
      <c r="S3" s="172"/>
      <c r="T3" s="172"/>
      <c r="U3" s="172"/>
      <c r="V3" s="172"/>
      <c r="W3" s="172"/>
      <c r="X3" s="59"/>
      <c r="Y3" s="59"/>
    </row>
    <row r="4" spans="1:56" x14ac:dyDescent="0.25">
      <c r="D4" s="22"/>
      <c r="E4" s="22"/>
      <c r="W4" s="153" t="s">
        <v>2</v>
      </c>
    </row>
    <row r="5" spans="1:56" s="3" customFormat="1" ht="27.75" customHeight="1" x14ac:dyDescent="0.25">
      <c r="A5" s="12" t="s">
        <v>1434</v>
      </c>
      <c r="B5" s="70" t="s">
        <v>1435</v>
      </c>
      <c r="C5" s="13" t="s">
        <v>5</v>
      </c>
      <c r="D5" s="13" t="s">
        <v>6</v>
      </c>
      <c r="E5" s="13" t="s">
        <v>2904</v>
      </c>
      <c r="F5" s="15" t="s">
        <v>8</v>
      </c>
      <c r="G5" s="13" t="s">
        <v>9</v>
      </c>
      <c r="H5" s="14" t="s">
        <v>10</v>
      </c>
      <c r="I5" s="14" t="s">
        <v>11</v>
      </c>
      <c r="J5" s="17" t="s">
        <v>12</v>
      </c>
      <c r="K5" s="17" t="s">
        <v>13</v>
      </c>
      <c r="L5" s="16" t="s">
        <v>2906</v>
      </c>
      <c r="M5" s="17" t="s">
        <v>14</v>
      </c>
      <c r="N5" s="17" t="s">
        <v>15</v>
      </c>
      <c r="O5" s="15" t="s">
        <v>16</v>
      </c>
      <c r="P5" s="15" t="s">
        <v>7</v>
      </c>
      <c r="Q5" s="15" t="s">
        <v>17</v>
      </c>
      <c r="R5" s="15" t="s">
        <v>18</v>
      </c>
      <c r="S5" s="18" t="s">
        <v>19</v>
      </c>
      <c r="T5" s="15" t="s">
        <v>20</v>
      </c>
      <c r="U5" s="15" t="s">
        <v>21</v>
      </c>
      <c r="V5" s="15" t="s">
        <v>22</v>
      </c>
      <c r="W5" s="154" t="s">
        <v>23</v>
      </c>
      <c r="X5" s="19" t="s">
        <v>24</v>
      </c>
      <c r="Y5" s="19" t="s">
        <v>1436</v>
      </c>
      <c r="Z5" s="71" t="s">
        <v>1437</v>
      </c>
      <c r="AA5" s="72" t="s">
        <v>1438</v>
      </c>
      <c r="AB5" s="73" t="s">
        <v>1439</v>
      </c>
      <c r="AC5" s="72" t="s">
        <v>1440</v>
      </c>
      <c r="AD5" s="72" t="s">
        <v>25</v>
      </c>
      <c r="AE5" s="72" t="s">
        <v>26</v>
      </c>
      <c r="AF5" s="72" t="s">
        <v>22</v>
      </c>
      <c r="AG5" s="20" t="s">
        <v>1441</v>
      </c>
      <c r="AH5" s="20" t="s">
        <v>28</v>
      </c>
      <c r="AI5" s="21" t="s">
        <v>29</v>
      </c>
      <c r="AJ5" s="12" t="s">
        <v>1442</v>
      </c>
      <c r="AK5" s="12" t="s">
        <v>1443</v>
      </c>
      <c r="AL5" s="12" t="s">
        <v>1444</v>
      </c>
      <c r="AM5" s="74" t="s">
        <v>1445</v>
      </c>
      <c r="AN5" s="74" t="s">
        <v>1446</v>
      </c>
      <c r="AO5" s="75" t="s">
        <v>1447</v>
      </c>
      <c r="AP5" s="75" t="s">
        <v>1448</v>
      </c>
      <c r="AQ5" s="75" t="s">
        <v>1449</v>
      </c>
      <c r="AR5" s="75" t="s">
        <v>1450</v>
      </c>
      <c r="AS5" s="52" t="s">
        <v>1451</v>
      </c>
      <c r="AT5" s="3" t="s">
        <v>1452</v>
      </c>
      <c r="AU5" s="3" t="s">
        <v>1453</v>
      </c>
      <c r="AV5" s="9" t="s">
        <v>1454</v>
      </c>
      <c r="AW5" s="3" t="s">
        <v>1455</v>
      </c>
      <c r="AX5" s="3" t="s">
        <v>1456</v>
      </c>
      <c r="AY5" s="3" t="s">
        <v>1457</v>
      </c>
      <c r="AZ5" s="3" t="s">
        <v>1458</v>
      </c>
      <c r="BB5" s="3" t="s">
        <v>1459</v>
      </c>
    </row>
    <row r="6" spans="1:56" s="22" customFormat="1" ht="63.75" customHeight="1" x14ac:dyDescent="0.25">
      <c r="A6" s="22">
        <v>1</v>
      </c>
      <c r="B6" s="23">
        <v>1</v>
      </c>
      <c r="C6" s="23">
        <v>1</v>
      </c>
      <c r="D6" s="32" t="s">
        <v>1460</v>
      </c>
      <c r="E6" s="32" t="s">
        <v>1461</v>
      </c>
      <c r="F6" s="26" t="s">
        <v>1462</v>
      </c>
      <c r="G6" s="23" t="s">
        <v>281</v>
      </c>
      <c r="H6" s="110">
        <v>7</v>
      </c>
      <c r="I6" s="76"/>
      <c r="J6" s="28">
        <v>16</v>
      </c>
      <c r="K6" s="28">
        <v>6</v>
      </c>
      <c r="L6" s="29">
        <f>AN6</f>
        <v>6</v>
      </c>
      <c r="M6" s="28">
        <v>924000</v>
      </c>
      <c r="N6" s="28">
        <f>M6*L6</f>
        <v>5544000</v>
      </c>
      <c r="O6" s="26" t="s">
        <v>1460</v>
      </c>
      <c r="P6" s="26" t="s">
        <v>1463</v>
      </c>
      <c r="Q6" s="26" t="s">
        <v>1464</v>
      </c>
      <c r="R6" s="26" t="s">
        <v>1465</v>
      </c>
      <c r="S6" s="31" t="s">
        <v>1466</v>
      </c>
      <c r="T6" s="26" t="s">
        <v>46</v>
      </c>
      <c r="U6" s="26" t="s">
        <v>47</v>
      </c>
      <c r="V6" s="26" t="s">
        <v>1467</v>
      </c>
      <c r="W6" s="76" t="str">
        <f>Q6&amp;"; QĐTT số: "&amp;R6&amp;"; "&amp;S6&amp;"; "&amp;T6&amp;"; "&amp;U6</f>
        <v>IB2400466075; QĐTT số: 823/QĐ-BVQY103; 05/3/2025; Bệnh viện Quân y 103; 365 ngày</v>
      </c>
      <c r="X6" s="32"/>
      <c r="Y6" s="32"/>
      <c r="Z6" s="77"/>
      <c r="AA6" s="78"/>
      <c r="AB6" s="79">
        <v>924000</v>
      </c>
      <c r="AC6" s="78"/>
      <c r="AD6" s="80" t="s">
        <v>1468</v>
      </c>
      <c r="AE6" s="80"/>
      <c r="AF6" s="78" t="s">
        <v>1467</v>
      </c>
      <c r="AG6" s="79">
        <v>924000</v>
      </c>
      <c r="AH6" s="33">
        <f>(M6-AG6)/AG6</f>
        <v>0</v>
      </c>
      <c r="AI6" s="34">
        <f>N6-(L6*AG6)</f>
        <v>0</v>
      </c>
      <c r="AJ6" s="22" t="s">
        <v>1463</v>
      </c>
      <c r="AK6" s="81"/>
      <c r="AL6" s="82" t="s">
        <v>1469</v>
      </c>
      <c r="AM6" s="83">
        <v>6</v>
      </c>
      <c r="AN6" s="83">
        <f>VLOOKUP(B6,[6]VSV!$B:$L,11,0)</f>
        <v>6</v>
      </c>
      <c r="AO6" s="84" t="s">
        <v>1460</v>
      </c>
      <c r="AP6" s="84"/>
      <c r="AQ6" s="84">
        <f>VLOOKUP(A6,[6]VSV!$A:$AN,40,0)</f>
        <v>0</v>
      </c>
      <c r="AR6" s="84">
        <f>VLOOKUP(A6,[6]VSV!$A:$AO,41,0)</f>
        <v>0</v>
      </c>
      <c r="AS6" s="32"/>
      <c r="AT6" s="22">
        <f>VLOOKUP(C6,'[6]VSV (2)'!$B:$L,11,0)</f>
        <v>6</v>
      </c>
      <c r="AU6" s="22" t="b">
        <f>AT6=L6</f>
        <v>1</v>
      </c>
      <c r="AV6" s="22">
        <f>VLOOKUP(C6,'[6]VSV (2)'!$B:$N,13,0)</f>
        <v>924000</v>
      </c>
      <c r="AW6" s="22" t="b">
        <f>AV6=M6</f>
        <v>1</v>
      </c>
      <c r="AX6" s="22">
        <f>VLOOKUP(C6,'[6]VSV (2)'!$B:$O,14,0)</f>
        <v>5544000</v>
      </c>
      <c r="AY6" s="22" t="b">
        <f>AX6=N6</f>
        <v>1</v>
      </c>
      <c r="AZ6" s="22">
        <f>VLOOKUP(B6,[7]VSV!$B$6:$V$176,11,0)</f>
        <v>924000</v>
      </c>
      <c r="BA6" s="22" t="b">
        <f>AZ6=M6</f>
        <v>1</v>
      </c>
      <c r="BB6" s="22" t="str">
        <f>VLOOKUP(B6,[7]VSV!$B$6:$V$176,21,0)</f>
        <v>IB2400466075; QĐTT số: 823/QĐ-BVQY103; 05/3/2025; Bệnh viện Quân y 103; 365 ngày</v>
      </c>
      <c r="BC6" s="22" t="b">
        <f>BB6=W6</f>
        <v>1</v>
      </c>
      <c r="BD6" s="22" t="b">
        <f>AM6=AN6</f>
        <v>1</v>
      </c>
    </row>
    <row r="7" spans="1:56" s="22" customFormat="1" ht="53.25" customHeight="1" x14ac:dyDescent="0.25">
      <c r="A7" s="22">
        <v>2</v>
      </c>
      <c r="B7" s="23">
        <v>2</v>
      </c>
      <c r="C7" s="23">
        <v>2</v>
      </c>
      <c r="D7" s="32" t="s">
        <v>1470</v>
      </c>
      <c r="E7" s="32" t="s">
        <v>1471</v>
      </c>
      <c r="F7" s="26" t="s">
        <v>1472</v>
      </c>
      <c r="G7" s="23" t="s">
        <v>1473</v>
      </c>
      <c r="H7" s="146">
        <v>0</v>
      </c>
      <c r="I7" s="76"/>
      <c r="J7" s="28">
        <v>25</v>
      </c>
      <c r="K7" s="28">
        <v>300</v>
      </c>
      <c r="L7" s="29">
        <f t="shared" ref="L7:L70" si="0">AN7</f>
        <v>300</v>
      </c>
      <c r="M7" s="28">
        <v>36750</v>
      </c>
      <c r="N7" s="28">
        <f t="shared" ref="N7:N70" si="1">M7*L7</f>
        <v>11025000</v>
      </c>
      <c r="O7" s="26" t="s">
        <v>1470</v>
      </c>
      <c r="P7" s="26" t="s">
        <v>1474</v>
      </c>
      <c r="Q7" s="26" t="s">
        <v>1464</v>
      </c>
      <c r="R7" s="26" t="s">
        <v>1465</v>
      </c>
      <c r="S7" s="31" t="s">
        <v>1466</v>
      </c>
      <c r="T7" s="26" t="s">
        <v>46</v>
      </c>
      <c r="U7" s="26" t="s">
        <v>47</v>
      </c>
      <c r="V7" s="26" t="s">
        <v>1467</v>
      </c>
      <c r="W7" s="76" t="str">
        <f t="shared" ref="W7:W70" si="2">Q7&amp;"; QĐTT số: "&amp;R7&amp;"; "&amp;S7&amp;"; "&amp;T7&amp;"; "&amp;U7</f>
        <v>IB2400466075; QĐTT số: 823/QĐ-BVQY103; 05/3/2025; Bệnh viện Quân y 103; 365 ngày</v>
      </c>
      <c r="X7" s="32"/>
      <c r="Y7" s="32"/>
      <c r="Z7" s="77"/>
      <c r="AA7" s="78"/>
      <c r="AB7" s="79">
        <v>36750</v>
      </c>
      <c r="AC7" s="78"/>
      <c r="AD7" s="80" t="s">
        <v>1468</v>
      </c>
      <c r="AE7" s="80"/>
      <c r="AF7" s="78" t="s">
        <v>1467</v>
      </c>
      <c r="AG7" s="79">
        <v>36750</v>
      </c>
      <c r="AH7" s="33">
        <f t="shared" ref="AH7:AH70" si="3">(M7-AG7)/AG7</f>
        <v>0</v>
      </c>
      <c r="AI7" s="34">
        <f t="shared" ref="AI7:AI70" si="4">N7-(L7*AG7)</f>
        <v>0</v>
      </c>
      <c r="AJ7" s="22" t="s">
        <v>1474</v>
      </c>
      <c r="AK7" s="81"/>
      <c r="AL7" s="82" t="s">
        <v>1469</v>
      </c>
      <c r="AM7" s="83">
        <v>300</v>
      </c>
      <c r="AN7" s="83">
        <f>VLOOKUP(B7,[6]VSV!$B:$L,11,0)</f>
        <v>300</v>
      </c>
      <c r="AO7" s="84" t="s">
        <v>1470</v>
      </c>
      <c r="AP7" s="84"/>
      <c r="AQ7" s="84">
        <f>VLOOKUP(A7,[6]VSV!$A:$AN,40,0)</f>
        <v>0</v>
      </c>
      <c r="AR7" s="84">
        <f>VLOOKUP(A7,[6]VSV!$A:$AO,41,0)</f>
        <v>0</v>
      </c>
      <c r="AS7" s="32"/>
      <c r="AT7" s="22">
        <f>VLOOKUP(C7,'[6]VSV (2)'!$B:$L,11,0)</f>
        <v>300</v>
      </c>
      <c r="AU7" s="22" t="b">
        <f t="shared" ref="AU7:AU70" si="5">AT7=L7</f>
        <v>1</v>
      </c>
      <c r="AV7" s="22">
        <f>VLOOKUP(C7,'[6]VSV (2)'!$B:$N,13,0)</f>
        <v>36750</v>
      </c>
      <c r="AW7" s="22" t="b">
        <f t="shared" ref="AW7:AW70" si="6">AV7=M7</f>
        <v>1</v>
      </c>
      <c r="AX7" s="22">
        <f>VLOOKUP(C7,'[6]VSV (2)'!$B:$O,14,0)</f>
        <v>11025000</v>
      </c>
      <c r="AY7" s="22" t="b">
        <f t="shared" ref="AY7:AY70" si="7">AX7=N7</f>
        <v>1</v>
      </c>
      <c r="AZ7" s="22">
        <f>VLOOKUP(B7,[7]VSV!$B$6:$V$176,11,0)</f>
        <v>36750</v>
      </c>
      <c r="BA7" s="22" t="b">
        <f t="shared" ref="BA7:BA70" si="8">AZ7=M7</f>
        <v>1</v>
      </c>
      <c r="BB7" s="22" t="str">
        <f>VLOOKUP(B7,[7]VSV!$B$6:$V$176,21,0)</f>
        <v>IB2400466075; QĐTT số: 823/QĐ-BVQY103; 05/3/2025; Bệnh viện Quân y 103; 365 ngày</v>
      </c>
      <c r="BC7" s="22" t="b">
        <f t="shared" ref="BC7:BC70" si="9">BB7=W7</f>
        <v>1</v>
      </c>
      <c r="BD7" s="22" t="b">
        <f t="shared" ref="BD7:BD70" si="10">AM7=AN7</f>
        <v>1</v>
      </c>
    </row>
    <row r="8" spans="1:56" s="22" customFormat="1" ht="44.25" customHeight="1" x14ac:dyDescent="0.25">
      <c r="A8" s="22">
        <v>3</v>
      </c>
      <c r="B8" s="23">
        <v>3</v>
      </c>
      <c r="C8" s="23">
        <v>3</v>
      </c>
      <c r="D8" s="32" t="s">
        <v>1475</v>
      </c>
      <c r="E8" s="32" t="s">
        <v>1476</v>
      </c>
      <c r="F8" s="26" t="s">
        <v>1477</v>
      </c>
      <c r="G8" s="23" t="s">
        <v>1478</v>
      </c>
      <c r="H8" s="146">
        <v>0</v>
      </c>
      <c r="I8" s="76"/>
      <c r="J8" s="28">
        <v>32</v>
      </c>
      <c r="K8" s="28">
        <v>120</v>
      </c>
      <c r="L8" s="29">
        <f t="shared" si="0"/>
        <v>120</v>
      </c>
      <c r="M8" s="28">
        <v>250950</v>
      </c>
      <c r="N8" s="28">
        <f t="shared" si="1"/>
        <v>30114000</v>
      </c>
      <c r="O8" s="26" t="s">
        <v>1475</v>
      </c>
      <c r="P8" s="26" t="s">
        <v>1479</v>
      </c>
      <c r="Q8" s="26" t="s">
        <v>1464</v>
      </c>
      <c r="R8" s="26" t="s">
        <v>1465</v>
      </c>
      <c r="S8" s="31" t="s">
        <v>1466</v>
      </c>
      <c r="T8" s="26" t="s">
        <v>46</v>
      </c>
      <c r="U8" s="26" t="s">
        <v>47</v>
      </c>
      <c r="V8" s="26" t="s">
        <v>1467</v>
      </c>
      <c r="W8" s="76" t="str">
        <f t="shared" si="2"/>
        <v>IB2400466075; QĐTT số: 823/QĐ-BVQY103; 05/3/2025; Bệnh viện Quân y 103; 365 ngày</v>
      </c>
      <c r="X8" s="32"/>
      <c r="Y8" s="32"/>
      <c r="Z8" s="77"/>
      <c r="AA8" s="78"/>
      <c r="AB8" s="79">
        <v>250950</v>
      </c>
      <c r="AC8" s="78"/>
      <c r="AD8" s="80" t="s">
        <v>1468</v>
      </c>
      <c r="AE8" s="80"/>
      <c r="AF8" s="78" t="s">
        <v>1467</v>
      </c>
      <c r="AG8" s="79">
        <v>250950</v>
      </c>
      <c r="AH8" s="33">
        <f t="shared" si="3"/>
        <v>0</v>
      </c>
      <c r="AI8" s="34">
        <f t="shared" si="4"/>
        <v>0</v>
      </c>
      <c r="AJ8" s="22" t="s">
        <v>1479</v>
      </c>
      <c r="AK8" s="81"/>
      <c r="AL8" s="82" t="s">
        <v>1469</v>
      </c>
      <c r="AM8" s="83">
        <v>120</v>
      </c>
      <c r="AN8" s="83">
        <f>VLOOKUP(B8,[6]VSV!$B:$L,11,0)</f>
        <v>120</v>
      </c>
      <c r="AO8" s="84" t="s">
        <v>1475</v>
      </c>
      <c r="AP8" s="84"/>
      <c r="AQ8" s="84">
        <f>VLOOKUP(A8,[6]VSV!$A:$AN,40,0)</f>
        <v>0</v>
      </c>
      <c r="AR8" s="84">
        <f>VLOOKUP(A8,[6]VSV!$A:$AO,41,0)</f>
        <v>0</v>
      </c>
      <c r="AS8" s="32"/>
      <c r="AT8" s="22">
        <f>VLOOKUP(C8,'[6]VSV (2)'!$B:$L,11,0)</f>
        <v>120</v>
      </c>
      <c r="AU8" s="22" t="b">
        <f t="shared" si="5"/>
        <v>1</v>
      </c>
      <c r="AV8" s="22">
        <f>VLOOKUP(C8,'[6]VSV (2)'!$B:$N,13,0)</f>
        <v>250950</v>
      </c>
      <c r="AW8" s="22" t="b">
        <f t="shared" si="6"/>
        <v>1</v>
      </c>
      <c r="AX8" s="22">
        <f>VLOOKUP(C8,'[6]VSV (2)'!$B:$O,14,0)</f>
        <v>30114000</v>
      </c>
      <c r="AY8" s="22" t="b">
        <f t="shared" si="7"/>
        <v>1</v>
      </c>
      <c r="AZ8" s="22">
        <f>VLOOKUP(B8,[7]VSV!$B$6:$V$176,11,0)</f>
        <v>250950</v>
      </c>
      <c r="BA8" s="22" t="b">
        <f t="shared" si="8"/>
        <v>1</v>
      </c>
      <c r="BB8" s="22" t="str">
        <f>VLOOKUP(B8,[7]VSV!$B$6:$V$176,21,0)</f>
        <v>IB2400466075; QĐTT số: 823/QĐ-BVQY103; 05/3/2025; Bệnh viện Quân y 103; 365 ngày</v>
      </c>
      <c r="BC8" s="22" t="b">
        <f t="shared" si="9"/>
        <v>1</v>
      </c>
      <c r="BD8" s="22" t="b">
        <f t="shared" si="10"/>
        <v>1</v>
      </c>
    </row>
    <row r="9" spans="1:56" s="22" customFormat="1" ht="39" customHeight="1" x14ac:dyDescent="0.25">
      <c r="A9" s="22">
        <v>4</v>
      </c>
      <c r="B9" s="23">
        <v>4</v>
      </c>
      <c r="C9" s="23">
        <v>4</v>
      </c>
      <c r="D9" s="32" t="s">
        <v>1480</v>
      </c>
      <c r="E9" s="32" t="s">
        <v>1481</v>
      </c>
      <c r="F9" s="26" t="s">
        <v>1477</v>
      </c>
      <c r="G9" s="23" t="s">
        <v>1478</v>
      </c>
      <c r="H9" s="146">
        <v>0</v>
      </c>
      <c r="I9" s="76"/>
      <c r="J9" s="28">
        <v>98</v>
      </c>
      <c r="K9" s="28">
        <v>60</v>
      </c>
      <c r="L9" s="29">
        <f t="shared" si="0"/>
        <v>60</v>
      </c>
      <c r="M9" s="28">
        <v>122850</v>
      </c>
      <c r="N9" s="28">
        <f t="shared" si="1"/>
        <v>7371000</v>
      </c>
      <c r="O9" s="26" t="s">
        <v>1480</v>
      </c>
      <c r="P9" s="26" t="s">
        <v>1482</v>
      </c>
      <c r="Q9" s="26" t="s">
        <v>1464</v>
      </c>
      <c r="R9" s="26" t="s">
        <v>1465</v>
      </c>
      <c r="S9" s="31" t="s">
        <v>1466</v>
      </c>
      <c r="T9" s="26" t="s">
        <v>46</v>
      </c>
      <c r="U9" s="26" t="s">
        <v>47</v>
      </c>
      <c r="V9" s="26" t="s">
        <v>1467</v>
      </c>
      <c r="W9" s="76" t="str">
        <f t="shared" si="2"/>
        <v>IB2400466075; QĐTT số: 823/QĐ-BVQY103; 05/3/2025; Bệnh viện Quân y 103; 365 ngày</v>
      </c>
      <c r="X9" s="32"/>
      <c r="Y9" s="32"/>
      <c r="Z9" s="77"/>
      <c r="AA9" s="78"/>
      <c r="AB9" s="79">
        <v>122850</v>
      </c>
      <c r="AC9" s="78"/>
      <c r="AD9" s="80" t="s">
        <v>1468</v>
      </c>
      <c r="AE9" s="80"/>
      <c r="AF9" s="78" t="s">
        <v>1467</v>
      </c>
      <c r="AG9" s="79">
        <v>122850</v>
      </c>
      <c r="AH9" s="33">
        <f t="shared" si="3"/>
        <v>0</v>
      </c>
      <c r="AI9" s="34">
        <f t="shared" si="4"/>
        <v>0</v>
      </c>
      <c r="AJ9" s="22" t="s">
        <v>1482</v>
      </c>
      <c r="AK9" s="81"/>
      <c r="AL9" s="82" t="s">
        <v>1469</v>
      </c>
      <c r="AM9" s="83">
        <v>60</v>
      </c>
      <c r="AN9" s="83">
        <f>VLOOKUP(B9,[6]VSV!$B:$L,11,0)</f>
        <v>60</v>
      </c>
      <c r="AO9" s="84" t="s">
        <v>1480</v>
      </c>
      <c r="AP9" s="84"/>
      <c r="AQ9" s="84">
        <f>VLOOKUP(A9,[6]VSV!$A:$AN,40,0)</f>
        <v>0</v>
      </c>
      <c r="AR9" s="84">
        <f>VLOOKUP(A9,[6]VSV!$A:$AO,41,0)</f>
        <v>0</v>
      </c>
      <c r="AS9" s="32"/>
      <c r="AT9" s="22">
        <f>VLOOKUP(C9,'[6]VSV (2)'!$B:$L,11,0)</f>
        <v>60</v>
      </c>
      <c r="AU9" s="22" t="b">
        <f t="shared" si="5"/>
        <v>1</v>
      </c>
      <c r="AV9" s="22">
        <f>VLOOKUP(C9,'[6]VSV (2)'!$B:$N,13,0)</f>
        <v>122850</v>
      </c>
      <c r="AW9" s="22" t="b">
        <f t="shared" si="6"/>
        <v>1</v>
      </c>
      <c r="AX9" s="22">
        <f>VLOOKUP(C9,'[6]VSV (2)'!$B:$O,14,0)</f>
        <v>7371000</v>
      </c>
      <c r="AY9" s="22" t="b">
        <f t="shared" si="7"/>
        <v>1</v>
      </c>
      <c r="AZ9" s="22">
        <f>VLOOKUP(B9,[7]VSV!$B$6:$V$176,11,0)</f>
        <v>122850</v>
      </c>
      <c r="BA9" s="22" t="b">
        <f t="shared" si="8"/>
        <v>1</v>
      </c>
      <c r="BB9" s="22" t="str">
        <f>VLOOKUP(B9,[7]VSV!$B$6:$V$176,21,0)</f>
        <v>IB2400466075; QĐTT số: 823/QĐ-BVQY103; 05/3/2025; Bệnh viện Quân y 103; 365 ngày</v>
      </c>
      <c r="BC9" s="22" t="b">
        <f t="shared" si="9"/>
        <v>1</v>
      </c>
      <c r="BD9" s="22" t="b">
        <f t="shared" si="10"/>
        <v>1</v>
      </c>
    </row>
    <row r="10" spans="1:56" s="22" customFormat="1" ht="52.5" customHeight="1" x14ac:dyDescent="0.25">
      <c r="A10" s="22">
        <v>5</v>
      </c>
      <c r="B10" s="23">
        <v>5</v>
      </c>
      <c r="C10" s="23">
        <v>5</v>
      </c>
      <c r="D10" s="32" t="s">
        <v>1483</v>
      </c>
      <c r="E10" s="32" t="s">
        <v>1484</v>
      </c>
      <c r="F10" s="26" t="s">
        <v>1485</v>
      </c>
      <c r="G10" s="23" t="s">
        <v>281</v>
      </c>
      <c r="H10" s="110">
        <v>8</v>
      </c>
      <c r="I10" s="76"/>
      <c r="J10" s="28">
        <v>15</v>
      </c>
      <c r="K10" s="28">
        <v>13</v>
      </c>
      <c r="L10" s="29">
        <f t="shared" si="0"/>
        <v>13</v>
      </c>
      <c r="M10" s="28">
        <v>693000</v>
      </c>
      <c r="N10" s="28">
        <f t="shared" si="1"/>
        <v>9009000</v>
      </c>
      <c r="O10" s="26" t="s">
        <v>1483</v>
      </c>
      <c r="P10" s="26" t="s">
        <v>1486</v>
      </c>
      <c r="Q10" s="26" t="s">
        <v>1464</v>
      </c>
      <c r="R10" s="26" t="s">
        <v>1465</v>
      </c>
      <c r="S10" s="31" t="s">
        <v>1466</v>
      </c>
      <c r="T10" s="26" t="s">
        <v>46</v>
      </c>
      <c r="U10" s="26" t="s">
        <v>47</v>
      </c>
      <c r="V10" s="26" t="s">
        <v>1467</v>
      </c>
      <c r="W10" s="76" t="str">
        <f t="shared" si="2"/>
        <v>IB2400466075; QĐTT số: 823/QĐ-BVQY103; 05/3/2025; Bệnh viện Quân y 103; 365 ngày</v>
      </c>
      <c r="X10" s="32"/>
      <c r="Y10" s="32"/>
      <c r="Z10" s="77"/>
      <c r="AA10" s="78"/>
      <c r="AB10" s="79">
        <v>693000</v>
      </c>
      <c r="AC10" s="78"/>
      <c r="AD10" s="80" t="s">
        <v>1468</v>
      </c>
      <c r="AE10" s="80"/>
      <c r="AF10" s="78" t="s">
        <v>1467</v>
      </c>
      <c r="AG10" s="79">
        <v>693000</v>
      </c>
      <c r="AH10" s="33">
        <f t="shared" si="3"/>
        <v>0</v>
      </c>
      <c r="AI10" s="34">
        <f t="shared" si="4"/>
        <v>0</v>
      </c>
      <c r="AJ10" s="22" t="s">
        <v>1486</v>
      </c>
      <c r="AK10" s="81" t="s">
        <v>1487</v>
      </c>
      <c r="AL10" s="82" t="s">
        <v>1469</v>
      </c>
      <c r="AM10" s="83">
        <v>13</v>
      </c>
      <c r="AN10" s="83">
        <f>VLOOKUP(B10,[6]VSV!$B:$L,11,0)</f>
        <v>13</v>
      </c>
      <c r="AO10" s="84" t="s">
        <v>1483</v>
      </c>
      <c r="AP10" s="84"/>
      <c r="AQ10" s="84">
        <f>VLOOKUP(A10,[6]VSV!$A:$AN,40,0)</f>
        <v>0</v>
      </c>
      <c r="AR10" s="84">
        <f>VLOOKUP(A10,[6]VSV!$A:$AO,41,0)</f>
        <v>0</v>
      </c>
      <c r="AS10" s="32"/>
      <c r="AT10" s="22">
        <f>VLOOKUP(C10,'[6]VSV (2)'!$B:$L,11,0)</f>
        <v>13</v>
      </c>
      <c r="AU10" s="22" t="b">
        <f t="shared" si="5"/>
        <v>1</v>
      </c>
      <c r="AV10" s="22">
        <f>VLOOKUP(C10,'[6]VSV (2)'!$B:$N,13,0)</f>
        <v>693000</v>
      </c>
      <c r="AW10" s="22" t="b">
        <f t="shared" si="6"/>
        <v>1</v>
      </c>
      <c r="AX10" s="22">
        <f>VLOOKUP(C10,'[6]VSV (2)'!$B:$O,14,0)</f>
        <v>9009000</v>
      </c>
      <c r="AY10" s="22" t="b">
        <f t="shared" si="7"/>
        <v>1</v>
      </c>
      <c r="AZ10" s="22">
        <f>VLOOKUP(B10,[7]VSV!$B$6:$V$176,11,0)</f>
        <v>693000</v>
      </c>
      <c r="BA10" s="22" t="b">
        <f t="shared" si="8"/>
        <v>1</v>
      </c>
      <c r="BB10" s="22" t="str">
        <f>VLOOKUP(B10,[7]VSV!$B$6:$V$176,21,0)</f>
        <v>IB2400466075; QĐTT số: 823/QĐ-BVQY103; 05/3/2025; Bệnh viện Quân y 103; 365 ngày</v>
      </c>
      <c r="BC10" s="22" t="b">
        <f t="shared" si="9"/>
        <v>1</v>
      </c>
      <c r="BD10" s="22" t="b">
        <f t="shared" si="10"/>
        <v>1</v>
      </c>
    </row>
    <row r="11" spans="1:56" s="22" customFormat="1" ht="54" customHeight="1" x14ac:dyDescent="0.25">
      <c r="A11" s="22">
        <v>7</v>
      </c>
      <c r="B11" s="23">
        <v>7</v>
      </c>
      <c r="C11" s="23">
        <v>6</v>
      </c>
      <c r="D11" s="32" t="s">
        <v>1488</v>
      </c>
      <c r="E11" s="32" t="s">
        <v>1489</v>
      </c>
      <c r="F11" s="26" t="s">
        <v>1490</v>
      </c>
      <c r="G11" s="23" t="s">
        <v>1491</v>
      </c>
      <c r="H11" s="110">
        <v>300</v>
      </c>
      <c r="I11" s="76"/>
      <c r="J11" s="28">
        <v>314</v>
      </c>
      <c r="K11" s="28">
        <v>700</v>
      </c>
      <c r="L11" s="29">
        <f t="shared" si="0"/>
        <v>700</v>
      </c>
      <c r="M11" s="28">
        <v>109200</v>
      </c>
      <c r="N11" s="28">
        <f t="shared" si="1"/>
        <v>76440000</v>
      </c>
      <c r="O11" s="26" t="s">
        <v>1488</v>
      </c>
      <c r="P11" s="26" t="s">
        <v>1492</v>
      </c>
      <c r="Q11" s="26" t="s">
        <v>1464</v>
      </c>
      <c r="R11" s="26" t="s">
        <v>1465</v>
      </c>
      <c r="S11" s="31" t="s">
        <v>1466</v>
      </c>
      <c r="T11" s="26" t="s">
        <v>46</v>
      </c>
      <c r="U11" s="26" t="s">
        <v>47</v>
      </c>
      <c r="V11" s="26" t="s">
        <v>1467</v>
      </c>
      <c r="W11" s="76" t="str">
        <f t="shared" si="2"/>
        <v>IB2400466075; QĐTT số: 823/QĐ-BVQY103; 05/3/2025; Bệnh viện Quân y 103; 365 ngày</v>
      </c>
      <c r="X11" s="32"/>
      <c r="Y11" s="32"/>
      <c r="Z11" s="77"/>
      <c r="AA11" s="78"/>
      <c r="AB11" s="79">
        <v>109200</v>
      </c>
      <c r="AC11" s="78"/>
      <c r="AD11" s="80" t="s">
        <v>1468</v>
      </c>
      <c r="AE11" s="80"/>
      <c r="AF11" s="78" t="s">
        <v>1467</v>
      </c>
      <c r="AG11" s="79">
        <v>109200</v>
      </c>
      <c r="AH11" s="33">
        <f t="shared" si="3"/>
        <v>0</v>
      </c>
      <c r="AI11" s="34">
        <f t="shared" si="4"/>
        <v>0</v>
      </c>
      <c r="AJ11" s="22" t="s">
        <v>1492</v>
      </c>
      <c r="AK11" s="81" t="s">
        <v>1489</v>
      </c>
      <c r="AL11" s="82" t="s">
        <v>1469</v>
      </c>
      <c r="AM11" s="83">
        <v>700</v>
      </c>
      <c r="AN11" s="83">
        <f>VLOOKUP(B11,[6]VSV!$B:$L,11,0)</f>
        <v>700</v>
      </c>
      <c r="AO11" s="84" t="s">
        <v>1488</v>
      </c>
      <c r="AP11" s="84"/>
      <c r="AQ11" s="84">
        <f>VLOOKUP(A11,[6]VSV!$A:$AN,40,0)</f>
        <v>0</v>
      </c>
      <c r="AR11" s="84">
        <f>VLOOKUP(A11,[6]VSV!$A:$AO,41,0)</f>
        <v>0</v>
      </c>
      <c r="AS11" s="32"/>
      <c r="AT11" s="22">
        <f>VLOOKUP(C11,'[6]VSV (2)'!$B:$L,11,0)</f>
        <v>700</v>
      </c>
      <c r="AU11" s="22" t="b">
        <f t="shared" si="5"/>
        <v>1</v>
      </c>
      <c r="AV11" s="22">
        <f>VLOOKUP(C11,'[6]VSV (2)'!$B:$N,13,0)</f>
        <v>109200</v>
      </c>
      <c r="AW11" s="22" t="b">
        <f t="shared" si="6"/>
        <v>1</v>
      </c>
      <c r="AX11" s="22">
        <f>VLOOKUP(C11,'[6]VSV (2)'!$B:$O,14,0)</f>
        <v>76440000</v>
      </c>
      <c r="AY11" s="22" t="b">
        <f t="shared" si="7"/>
        <v>1</v>
      </c>
      <c r="AZ11" s="22">
        <f>VLOOKUP(B11,[7]VSV!$B$6:$V$176,11,0)</f>
        <v>109200</v>
      </c>
      <c r="BA11" s="22" t="b">
        <f t="shared" si="8"/>
        <v>1</v>
      </c>
      <c r="BB11" s="22" t="str">
        <f>VLOOKUP(B11,[7]VSV!$B$6:$V$176,21,0)</f>
        <v>IB2400466075; QĐTT số: 823/QĐ-BVQY103; 05/3/2025; Bệnh viện Quân y 103; 365 ngày</v>
      </c>
      <c r="BC11" s="22" t="b">
        <f t="shared" si="9"/>
        <v>1</v>
      </c>
      <c r="BD11" s="22" t="b">
        <f t="shared" si="10"/>
        <v>1</v>
      </c>
    </row>
    <row r="12" spans="1:56" s="22" customFormat="1" ht="60.75" customHeight="1" x14ac:dyDescent="0.25">
      <c r="A12" s="22">
        <v>8</v>
      </c>
      <c r="B12" s="23">
        <v>8</v>
      </c>
      <c r="C12" s="23">
        <v>7</v>
      </c>
      <c r="D12" s="32" t="s">
        <v>1493</v>
      </c>
      <c r="E12" s="32" t="s">
        <v>1494</v>
      </c>
      <c r="F12" s="26" t="s">
        <v>1495</v>
      </c>
      <c r="G12" s="23" t="s">
        <v>490</v>
      </c>
      <c r="H12" s="110">
        <v>5200</v>
      </c>
      <c r="I12" s="76"/>
      <c r="J12" s="28">
        <v>6860</v>
      </c>
      <c r="K12" s="28">
        <v>1500</v>
      </c>
      <c r="L12" s="29">
        <f t="shared" si="0"/>
        <v>1500</v>
      </c>
      <c r="M12" s="28">
        <v>111300</v>
      </c>
      <c r="N12" s="28">
        <f t="shared" si="1"/>
        <v>166950000</v>
      </c>
      <c r="O12" s="26" t="s">
        <v>1493</v>
      </c>
      <c r="P12" s="26" t="s">
        <v>1496</v>
      </c>
      <c r="Q12" s="26" t="s">
        <v>1464</v>
      </c>
      <c r="R12" s="26" t="s">
        <v>1465</v>
      </c>
      <c r="S12" s="31" t="s">
        <v>1466</v>
      </c>
      <c r="T12" s="26" t="s">
        <v>46</v>
      </c>
      <c r="U12" s="26" t="s">
        <v>47</v>
      </c>
      <c r="V12" s="26" t="s">
        <v>1467</v>
      </c>
      <c r="W12" s="76" t="str">
        <f t="shared" si="2"/>
        <v>IB2400466075; QĐTT số: 823/QĐ-BVQY103; 05/3/2025; Bệnh viện Quân y 103; 365 ngày</v>
      </c>
      <c r="X12" s="32"/>
      <c r="Y12" s="32"/>
      <c r="Z12" s="77"/>
      <c r="AA12" s="78"/>
      <c r="AB12" s="79">
        <v>111300</v>
      </c>
      <c r="AC12" s="78"/>
      <c r="AD12" s="80" t="s">
        <v>1497</v>
      </c>
      <c r="AE12" s="80" t="s">
        <v>272</v>
      </c>
      <c r="AF12" s="78" t="s">
        <v>1467</v>
      </c>
      <c r="AG12" s="79">
        <v>111300</v>
      </c>
      <c r="AH12" s="33">
        <f t="shared" si="3"/>
        <v>0</v>
      </c>
      <c r="AI12" s="34">
        <f t="shared" si="4"/>
        <v>0</v>
      </c>
      <c r="AJ12" s="22" t="s">
        <v>1496</v>
      </c>
      <c r="AK12" s="81"/>
      <c r="AL12" s="82" t="s">
        <v>1469</v>
      </c>
      <c r="AM12" s="83">
        <v>1800</v>
      </c>
      <c r="AN12" s="83">
        <f>VLOOKUP(B12,[6]VSV!$B:$L,11,0)</f>
        <v>1500</v>
      </c>
      <c r="AO12" s="84" t="s">
        <v>1493</v>
      </c>
      <c r="AP12" s="84"/>
      <c r="AQ12" s="84">
        <f>VLOOKUP(A12,[6]VSV!$A:$AN,40,0)</f>
        <v>0</v>
      </c>
      <c r="AR12" s="84">
        <f>VLOOKUP(A12,[6]VSV!$A:$AO,41,0)</f>
        <v>0</v>
      </c>
      <c r="AS12" s="32"/>
      <c r="AT12" s="22">
        <f>VLOOKUP(C12,'[6]VSV (2)'!$B:$L,11,0)</f>
        <v>1500</v>
      </c>
      <c r="AU12" s="22" t="b">
        <f t="shared" si="5"/>
        <v>1</v>
      </c>
      <c r="AV12" s="22">
        <f>VLOOKUP(C12,'[6]VSV (2)'!$B:$N,13,0)</f>
        <v>111300</v>
      </c>
      <c r="AW12" s="22" t="b">
        <f t="shared" si="6"/>
        <v>1</v>
      </c>
      <c r="AX12" s="22">
        <f>VLOOKUP(C12,'[6]VSV (2)'!$B:$O,14,0)</f>
        <v>166950000</v>
      </c>
      <c r="AY12" s="22" t="b">
        <f t="shared" si="7"/>
        <v>1</v>
      </c>
      <c r="AZ12" s="22">
        <f>VLOOKUP(B12,[7]VSV!$B$6:$V$176,11,0)</f>
        <v>111300</v>
      </c>
      <c r="BA12" s="22" t="b">
        <f t="shared" si="8"/>
        <v>1</v>
      </c>
      <c r="BB12" s="22" t="str">
        <f>VLOOKUP(B12,[7]VSV!$B$6:$V$176,21,0)</f>
        <v>IB2400466075; QĐTT số: 823/QĐ-BVQY103; 05/3/2025; Bệnh viện Quân y 103; 365 ngày</v>
      </c>
      <c r="BC12" s="22" t="b">
        <f t="shared" si="9"/>
        <v>1</v>
      </c>
      <c r="BD12" s="22" t="b">
        <f t="shared" si="10"/>
        <v>0</v>
      </c>
    </row>
    <row r="13" spans="1:56" s="22" customFormat="1" ht="72" customHeight="1" x14ac:dyDescent="0.25">
      <c r="A13" s="22">
        <v>9</v>
      </c>
      <c r="B13" s="23">
        <v>9</v>
      </c>
      <c r="C13" s="23">
        <v>8</v>
      </c>
      <c r="D13" s="32" t="s">
        <v>1498</v>
      </c>
      <c r="E13" s="32" t="s">
        <v>1499</v>
      </c>
      <c r="F13" s="26" t="s">
        <v>1500</v>
      </c>
      <c r="G13" s="23" t="s">
        <v>490</v>
      </c>
      <c r="H13" s="110">
        <v>5300</v>
      </c>
      <c r="I13" s="76"/>
      <c r="J13" s="28">
        <v>6615</v>
      </c>
      <c r="K13" s="28">
        <f>L13</f>
        <v>1500</v>
      </c>
      <c r="L13" s="29">
        <f t="shared" si="0"/>
        <v>1500</v>
      </c>
      <c r="M13" s="28">
        <v>111300</v>
      </c>
      <c r="N13" s="28">
        <f t="shared" si="1"/>
        <v>166950000</v>
      </c>
      <c r="O13" s="26" t="s">
        <v>1498</v>
      </c>
      <c r="P13" s="26" t="s">
        <v>1501</v>
      </c>
      <c r="Q13" s="26" t="s">
        <v>1464</v>
      </c>
      <c r="R13" s="26" t="s">
        <v>1465</v>
      </c>
      <c r="S13" s="31" t="s">
        <v>1466</v>
      </c>
      <c r="T13" s="26" t="s">
        <v>46</v>
      </c>
      <c r="U13" s="26" t="s">
        <v>47</v>
      </c>
      <c r="V13" s="26" t="s">
        <v>1467</v>
      </c>
      <c r="W13" s="76" t="str">
        <f t="shared" si="2"/>
        <v>IB2400466075; QĐTT số: 823/QĐ-BVQY103; 05/3/2025; Bệnh viện Quân y 103; 365 ngày</v>
      </c>
      <c r="X13" s="32"/>
      <c r="Y13" s="32"/>
      <c r="Z13" s="77"/>
      <c r="AA13" s="78"/>
      <c r="AB13" s="79">
        <v>111300</v>
      </c>
      <c r="AC13" s="78"/>
      <c r="AD13" s="80" t="s">
        <v>1497</v>
      </c>
      <c r="AE13" s="80" t="s">
        <v>272</v>
      </c>
      <c r="AF13" s="78" t="s">
        <v>1467</v>
      </c>
      <c r="AG13" s="79">
        <v>111300</v>
      </c>
      <c r="AH13" s="33">
        <f t="shared" si="3"/>
        <v>0</v>
      </c>
      <c r="AI13" s="34">
        <f t="shared" si="4"/>
        <v>0</v>
      </c>
      <c r="AJ13" s="22" t="s">
        <v>1501</v>
      </c>
      <c r="AK13" s="81"/>
      <c r="AL13" s="82" t="s">
        <v>1469</v>
      </c>
      <c r="AM13" s="83">
        <v>1800</v>
      </c>
      <c r="AN13" s="83">
        <f>VLOOKUP(B13,[6]VSV!$B:$L,11,0)</f>
        <v>1500</v>
      </c>
      <c r="AO13" s="84" t="s">
        <v>1498</v>
      </c>
      <c r="AP13" s="84"/>
      <c r="AQ13" s="84">
        <f>VLOOKUP(A13,[6]VSV!$A:$AN,40,0)</f>
        <v>0</v>
      </c>
      <c r="AR13" s="84">
        <f>VLOOKUP(A13,[6]VSV!$A:$AO,41,0)</f>
        <v>0</v>
      </c>
      <c r="AS13" s="32"/>
      <c r="AT13" s="22">
        <f>VLOOKUP(C13,'[6]VSV (2)'!$B:$L,11,0)</f>
        <v>1500</v>
      </c>
      <c r="AU13" s="22" t="b">
        <f t="shared" si="5"/>
        <v>1</v>
      </c>
      <c r="AV13" s="22">
        <f>VLOOKUP(C13,'[6]VSV (2)'!$B:$N,13,0)</f>
        <v>111300</v>
      </c>
      <c r="AW13" s="22" t="b">
        <f t="shared" si="6"/>
        <v>1</v>
      </c>
      <c r="AX13" s="22">
        <f>VLOOKUP(C13,'[6]VSV (2)'!$B:$O,14,0)</f>
        <v>166950000</v>
      </c>
      <c r="AY13" s="22" t="b">
        <f t="shared" si="7"/>
        <v>1</v>
      </c>
      <c r="AZ13" s="22">
        <f>VLOOKUP(B13,[7]VSV!$B$6:$V$176,11,0)</f>
        <v>111300</v>
      </c>
      <c r="BA13" s="22" t="b">
        <f t="shared" si="8"/>
        <v>1</v>
      </c>
      <c r="BB13" s="22" t="str">
        <f>VLOOKUP(B13,[7]VSV!$B$6:$V$176,21,0)</f>
        <v>IB2400466075; QĐTT số: 823/QĐ-BVQY103; 05/3/2025; Bệnh viện Quân y 103; 365 ngày</v>
      </c>
      <c r="BC13" s="22" t="b">
        <f t="shared" si="9"/>
        <v>1</v>
      </c>
      <c r="BD13" s="22" t="b">
        <f t="shared" si="10"/>
        <v>0</v>
      </c>
    </row>
    <row r="14" spans="1:56" s="22" customFormat="1" ht="71.25" customHeight="1" x14ac:dyDescent="0.25">
      <c r="A14" s="22">
        <v>10</v>
      </c>
      <c r="B14" s="23">
        <v>10</v>
      </c>
      <c r="C14" s="23">
        <v>9</v>
      </c>
      <c r="D14" s="32" t="s">
        <v>1502</v>
      </c>
      <c r="E14" s="32" t="s">
        <v>1503</v>
      </c>
      <c r="F14" s="26" t="s">
        <v>1495</v>
      </c>
      <c r="G14" s="23" t="s">
        <v>490</v>
      </c>
      <c r="H14" s="146">
        <v>0</v>
      </c>
      <c r="I14" s="76"/>
      <c r="J14" s="28">
        <v>10</v>
      </c>
      <c r="K14" s="28">
        <v>100</v>
      </c>
      <c r="L14" s="29">
        <f t="shared" si="0"/>
        <v>100</v>
      </c>
      <c r="M14" s="28">
        <v>111300</v>
      </c>
      <c r="N14" s="28">
        <f t="shared" si="1"/>
        <v>11130000</v>
      </c>
      <c r="O14" s="26" t="s">
        <v>1502</v>
      </c>
      <c r="P14" s="26" t="s">
        <v>1504</v>
      </c>
      <c r="Q14" s="26" t="s">
        <v>1464</v>
      </c>
      <c r="R14" s="26" t="s">
        <v>1465</v>
      </c>
      <c r="S14" s="31" t="s">
        <v>1466</v>
      </c>
      <c r="T14" s="26" t="s">
        <v>46</v>
      </c>
      <c r="U14" s="26" t="s">
        <v>47</v>
      </c>
      <c r="V14" s="26" t="s">
        <v>1467</v>
      </c>
      <c r="W14" s="76" t="str">
        <f t="shared" si="2"/>
        <v>IB2400466075; QĐTT số: 823/QĐ-BVQY103; 05/3/2025; Bệnh viện Quân y 103; 365 ngày</v>
      </c>
      <c r="X14" s="32"/>
      <c r="Y14" s="32"/>
      <c r="Z14" s="77"/>
      <c r="AA14" s="78"/>
      <c r="AB14" s="79">
        <v>111300</v>
      </c>
      <c r="AC14" s="78"/>
      <c r="AD14" s="80" t="s">
        <v>1497</v>
      </c>
      <c r="AE14" s="80" t="s">
        <v>272</v>
      </c>
      <c r="AF14" s="78" t="s">
        <v>1467</v>
      </c>
      <c r="AG14" s="79">
        <v>111300</v>
      </c>
      <c r="AH14" s="33">
        <f t="shared" si="3"/>
        <v>0</v>
      </c>
      <c r="AI14" s="34">
        <f t="shared" si="4"/>
        <v>0</v>
      </c>
      <c r="AJ14" s="22" t="s">
        <v>1504</v>
      </c>
      <c r="AK14" s="81"/>
      <c r="AL14" s="82" t="s">
        <v>1469</v>
      </c>
      <c r="AM14" s="83">
        <v>100</v>
      </c>
      <c r="AN14" s="83">
        <f>VLOOKUP(B14,[6]VSV!$B:$L,11,0)</f>
        <v>100</v>
      </c>
      <c r="AO14" s="84" t="s">
        <v>1502</v>
      </c>
      <c r="AP14" s="84"/>
      <c r="AQ14" s="84">
        <f>VLOOKUP(A14,[6]VSV!$A:$AN,40,0)</f>
        <v>0</v>
      </c>
      <c r="AR14" s="84">
        <f>VLOOKUP(A14,[6]VSV!$A:$AO,41,0)</f>
        <v>0</v>
      </c>
      <c r="AS14" s="32"/>
      <c r="AT14" s="22">
        <f>VLOOKUP(C14,'[6]VSV (2)'!$B:$L,11,0)</f>
        <v>100</v>
      </c>
      <c r="AU14" s="22" t="b">
        <f t="shared" si="5"/>
        <v>1</v>
      </c>
      <c r="AV14" s="22">
        <f>VLOOKUP(C14,'[6]VSV (2)'!$B:$N,13,0)</f>
        <v>111300</v>
      </c>
      <c r="AW14" s="22" t="b">
        <f t="shared" si="6"/>
        <v>1</v>
      </c>
      <c r="AX14" s="22">
        <f>VLOOKUP(C14,'[6]VSV (2)'!$B:$O,14,0)</f>
        <v>11130000</v>
      </c>
      <c r="AY14" s="22" t="b">
        <f t="shared" si="7"/>
        <v>1</v>
      </c>
      <c r="AZ14" s="22">
        <f>VLOOKUP(B14,[7]VSV!$B$6:$V$176,11,0)</f>
        <v>111300</v>
      </c>
      <c r="BA14" s="22" t="b">
        <f t="shared" si="8"/>
        <v>1</v>
      </c>
      <c r="BB14" s="22" t="str">
        <f>VLOOKUP(B14,[7]VSV!$B$6:$V$176,21,0)</f>
        <v>IB2400466075; QĐTT số: 823/QĐ-BVQY103; 05/3/2025; Bệnh viện Quân y 103; 365 ngày</v>
      </c>
      <c r="BC14" s="22" t="b">
        <f t="shared" si="9"/>
        <v>1</v>
      </c>
      <c r="BD14" s="22" t="b">
        <f t="shared" si="10"/>
        <v>1</v>
      </c>
    </row>
    <row r="15" spans="1:56" s="22" customFormat="1" ht="48.75" customHeight="1" x14ac:dyDescent="0.25">
      <c r="A15" s="22">
        <v>11</v>
      </c>
      <c r="B15" s="23">
        <v>11</v>
      </c>
      <c r="C15" s="23">
        <v>10</v>
      </c>
      <c r="D15" s="32" t="s">
        <v>1505</v>
      </c>
      <c r="E15" s="32" t="s">
        <v>1506</v>
      </c>
      <c r="F15" s="26" t="s">
        <v>1507</v>
      </c>
      <c r="G15" s="23" t="s">
        <v>1508</v>
      </c>
      <c r="H15" s="110">
        <v>60</v>
      </c>
      <c r="I15" s="76"/>
      <c r="J15" s="28">
        <v>160</v>
      </c>
      <c r="K15" s="28">
        <v>40</v>
      </c>
      <c r="L15" s="29">
        <f t="shared" si="0"/>
        <v>40</v>
      </c>
      <c r="M15" s="28">
        <v>163800</v>
      </c>
      <c r="N15" s="28">
        <f t="shared" si="1"/>
        <v>6552000</v>
      </c>
      <c r="O15" s="26" t="s">
        <v>1505</v>
      </c>
      <c r="P15" s="26" t="s">
        <v>1509</v>
      </c>
      <c r="Q15" s="26" t="s">
        <v>1464</v>
      </c>
      <c r="R15" s="26" t="s">
        <v>1465</v>
      </c>
      <c r="S15" s="31" t="s">
        <v>1466</v>
      </c>
      <c r="T15" s="26" t="s">
        <v>46</v>
      </c>
      <c r="U15" s="26" t="s">
        <v>47</v>
      </c>
      <c r="V15" s="26" t="s">
        <v>1467</v>
      </c>
      <c r="W15" s="76" t="str">
        <f t="shared" si="2"/>
        <v>IB2400466075; QĐTT số: 823/QĐ-BVQY103; 05/3/2025; Bệnh viện Quân y 103; 365 ngày</v>
      </c>
      <c r="X15" s="32"/>
      <c r="Y15" s="32"/>
      <c r="Z15" s="77"/>
      <c r="AA15" s="78"/>
      <c r="AB15" s="79">
        <v>163800</v>
      </c>
      <c r="AC15" s="78"/>
      <c r="AD15" s="80" t="s">
        <v>1510</v>
      </c>
      <c r="AE15" s="80" t="s">
        <v>1511</v>
      </c>
      <c r="AF15" s="78" t="s">
        <v>1467</v>
      </c>
      <c r="AG15" s="79">
        <v>163800</v>
      </c>
      <c r="AH15" s="33">
        <f t="shared" si="3"/>
        <v>0</v>
      </c>
      <c r="AI15" s="34">
        <f t="shared" si="4"/>
        <v>0</v>
      </c>
      <c r="AJ15" s="22" t="s">
        <v>1509</v>
      </c>
      <c r="AK15" s="81"/>
      <c r="AL15" s="82" t="s">
        <v>1469</v>
      </c>
      <c r="AM15" s="83">
        <v>40</v>
      </c>
      <c r="AN15" s="83">
        <f>VLOOKUP(B15,[6]VSV!$B:$L,11,0)</f>
        <v>40</v>
      </c>
      <c r="AO15" s="84" t="s">
        <v>1505</v>
      </c>
      <c r="AP15" s="84" t="s">
        <v>1512</v>
      </c>
      <c r="AQ15" s="84" t="str">
        <f>VLOOKUP(A15,[6]VSV!$A:$AN,40,0)</f>
        <v>Sử dụng cho máy định danh và kháng sinh đồ tự động Vitek 2 compact. Thẻ làm kháng sinh đồ Streptococcus.
Mỗi thẻ chứa các kháng sinh chọn lọc ở các nồng độ khác nhau, được sấy khô với môi trường nuôi cấy vi sinh</v>
      </c>
      <c r="AR15" s="84">
        <f>VLOOKUP(A15,[6]VSV!$A:$AO,41,0)</f>
        <v>0</v>
      </c>
      <c r="AS15" s="32"/>
      <c r="AT15" s="22">
        <f>VLOOKUP(C15,'[6]VSV (2)'!$B:$L,11,0)</f>
        <v>40</v>
      </c>
      <c r="AU15" s="22" t="b">
        <f t="shared" si="5"/>
        <v>1</v>
      </c>
      <c r="AV15" s="22">
        <f>VLOOKUP(C15,'[6]VSV (2)'!$B:$N,13,0)</f>
        <v>163800</v>
      </c>
      <c r="AW15" s="22" t="b">
        <f t="shared" si="6"/>
        <v>1</v>
      </c>
      <c r="AX15" s="22">
        <f>VLOOKUP(C15,'[6]VSV (2)'!$B:$O,14,0)</f>
        <v>6552000</v>
      </c>
      <c r="AY15" s="22" t="b">
        <f t="shared" si="7"/>
        <v>1</v>
      </c>
      <c r="AZ15" s="22">
        <f>VLOOKUP(B15,[7]VSV!$B$6:$V$176,11,0)</f>
        <v>163800</v>
      </c>
      <c r="BA15" s="22" t="b">
        <f t="shared" si="8"/>
        <v>1</v>
      </c>
      <c r="BB15" s="22" t="str">
        <f>VLOOKUP(B15,[7]VSV!$B$6:$V$176,21,0)</f>
        <v>IB2400466075; QĐTT số: 823/QĐ-BVQY103; 05/3/2025; Bệnh viện Quân y 103; 365 ngày</v>
      </c>
      <c r="BC15" s="22" t="b">
        <f t="shared" si="9"/>
        <v>1</v>
      </c>
      <c r="BD15" s="22" t="b">
        <f t="shared" si="10"/>
        <v>1</v>
      </c>
    </row>
    <row r="16" spans="1:56" s="22" customFormat="1" ht="54" customHeight="1" x14ac:dyDescent="0.25">
      <c r="A16" s="22">
        <v>12</v>
      </c>
      <c r="B16" s="23">
        <v>12</v>
      </c>
      <c r="C16" s="23">
        <v>11</v>
      </c>
      <c r="D16" s="32" t="s">
        <v>1513</v>
      </c>
      <c r="E16" s="32" t="s">
        <v>1514</v>
      </c>
      <c r="F16" s="26" t="s">
        <v>1507</v>
      </c>
      <c r="G16" s="23" t="s">
        <v>1508</v>
      </c>
      <c r="H16" s="110">
        <v>1180</v>
      </c>
      <c r="I16" s="76"/>
      <c r="J16" s="28">
        <v>900</v>
      </c>
      <c r="K16" s="28">
        <f t="shared" ref="K16:K22" si="11">L16</f>
        <v>600</v>
      </c>
      <c r="L16" s="29">
        <f t="shared" si="0"/>
        <v>600</v>
      </c>
      <c r="M16" s="28">
        <v>163800</v>
      </c>
      <c r="N16" s="28">
        <f t="shared" si="1"/>
        <v>98280000</v>
      </c>
      <c r="O16" s="26" t="s">
        <v>1513</v>
      </c>
      <c r="P16" s="26" t="s">
        <v>1515</v>
      </c>
      <c r="Q16" s="26" t="s">
        <v>1464</v>
      </c>
      <c r="R16" s="26" t="s">
        <v>1465</v>
      </c>
      <c r="S16" s="31" t="s">
        <v>1466</v>
      </c>
      <c r="T16" s="26" t="s">
        <v>46</v>
      </c>
      <c r="U16" s="26" t="s">
        <v>47</v>
      </c>
      <c r="V16" s="26" t="s">
        <v>1467</v>
      </c>
      <c r="W16" s="76" t="str">
        <f t="shared" si="2"/>
        <v>IB2400466075; QĐTT số: 823/QĐ-BVQY103; 05/3/2025; Bệnh viện Quân y 103; 365 ngày</v>
      </c>
      <c r="X16" s="32"/>
      <c r="Y16" s="32"/>
      <c r="Z16" s="77"/>
      <c r="AA16" s="78"/>
      <c r="AB16" s="79">
        <v>163800</v>
      </c>
      <c r="AC16" s="78"/>
      <c r="AD16" s="80" t="s">
        <v>1510</v>
      </c>
      <c r="AE16" s="80" t="s">
        <v>1511</v>
      </c>
      <c r="AF16" s="78" t="s">
        <v>1467</v>
      </c>
      <c r="AG16" s="79">
        <v>163800</v>
      </c>
      <c r="AH16" s="33">
        <f t="shared" si="3"/>
        <v>0</v>
      </c>
      <c r="AI16" s="34">
        <f t="shared" si="4"/>
        <v>0</v>
      </c>
      <c r="AJ16" s="22" t="s">
        <v>1515</v>
      </c>
      <c r="AK16" s="81" t="s">
        <v>1516</v>
      </c>
      <c r="AL16" s="82" t="s">
        <v>1469</v>
      </c>
      <c r="AM16" s="83">
        <v>700</v>
      </c>
      <c r="AN16" s="83">
        <f>VLOOKUP(B16,[6]VSV!$B:$L,11,0)</f>
        <v>600</v>
      </c>
      <c r="AO16" s="84" t="s">
        <v>1513</v>
      </c>
      <c r="AP16" s="84" t="s">
        <v>1517</v>
      </c>
      <c r="AQ16" s="84" t="str">
        <f>VLOOKUP(A16,[6]VSV!$A:$AN,40,0)</f>
        <v>Sử dụng cho máy định danh và kháng sinh đồ tự động Vitek 2 compact. Thẻ làm kháng sinh đồ Gram âm không thuộc họ vi khuẩn đường ruột
Mỗi thẻ chứa các kháng sinh chọn lọc ở các nồng độ khác nhau, được sấy khô với môi trường nuôi cấy vi sinh</v>
      </c>
      <c r="AR16" s="84">
        <f>VLOOKUP(A16,[6]VSV!$A:$AO,41,0)</f>
        <v>0</v>
      </c>
      <c r="AS16" s="32"/>
      <c r="AT16" s="22">
        <f>VLOOKUP(C16,'[6]VSV (2)'!$B:$L,11,0)</f>
        <v>600</v>
      </c>
      <c r="AU16" s="22" t="b">
        <f t="shared" si="5"/>
        <v>1</v>
      </c>
      <c r="AV16" s="22">
        <f>VLOOKUP(C16,'[6]VSV (2)'!$B:$N,13,0)</f>
        <v>163800</v>
      </c>
      <c r="AW16" s="22" t="b">
        <f t="shared" si="6"/>
        <v>1</v>
      </c>
      <c r="AX16" s="22">
        <f>VLOOKUP(C16,'[6]VSV (2)'!$B:$O,14,0)</f>
        <v>98280000</v>
      </c>
      <c r="AY16" s="22" t="b">
        <f t="shared" si="7"/>
        <v>1</v>
      </c>
      <c r="AZ16" s="22">
        <f>VLOOKUP(B16,[7]VSV!$B$6:$V$176,11,0)</f>
        <v>163800</v>
      </c>
      <c r="BA16" s="22" t="b">
        <f t="shared" si="8"/>
        <v>1</v>
      </c>
      <c r="BB16" s="22" t="str">
        <f>VLOOKUP(B16,[7]VSV!$B$6:$V$176,21,0)</f>
        <v>IB2400466075; QĐTT số: 823/QĐ-BVQY103; 05/3/2025; Bệnh viện Quân y 103; 365 ngày</v>
      </c>
      <c r="BC16" s="22" t="b">
        <f t="shared" si="9"/>
        <v>1</v>
      </c>
      <c r="BD16" s="22" t="b">
        <f t="shared" si="10"/>
        <v>0</v>
      </c>
    </row>
    <row r="17" spans="1:56" s="22" customFormat="1" ht="50.25" customHeight="1" x14ac:dyDescent="0.25">
      <c r="A17" s="22">
        <v>13</v>
      </c>
      <c r="B17" s="23">
        <v>13</v>
      </c>
      <c r="C17" s="23">
        <v>12</v>
      </c>
      <c r="D17" s="32" t="s">
        <v>1518</v>
      </c>
      <c r="E17" s="32" t="s">
        <v>1519</v>
      </c>
      <c r="F17" s="26" t="s">
        <v>1507</v>
      </c>
      <c r="G17" s="23" t="s">
        <v>1508</v>
      </c>
      <c r="H17" s="110">
        <v>860</v>
      </c>
      <c r="I17" s="76"/>
      <c r="J17" s="28">
        <v>1200</v>
      </c>
      <c r="K17" s="28">
        <f t="shared" si="11"/>
        <v>300</v>
      </c>
      <c r="L17" s="29">
        <f>AN17</f>
        <v>300</v>
      </c>
      <c r="M17" s="28">
        <v>163800</v>
      </c>
      <c r="N17" s="28">
        <f t="shared" si="1"/>
        <v>49140000</v>
      </c>
      <c r="O17" s="26" t="s">
        <v>1518</v>
      </c>
      <c r="P17" s="26" t="s">
        <v>1520</v>
      </c>
      <c r="Q17" s="26" t="s">
        <v>1464</v>
      </c>
      <c r="R17" s="26" t="s">
        <v>1465</v>
      </c>
      <c r="S17" s="31" t="s">
        <v>1466</v>
      </c>
      <c r="T17" s="26" t="s">
        <v>46</v>
      </c>
      <c r="U17" s="26" t="s">
        <v>47</v>
      </c>
      <c r="V17" s="26" t="s">
        <v>1467</v>
      </c>
      <c r="W17" s="76" t="str">
        <f t="shared" si="2"/>
        <v>IB2400466075; QĐTT số: 823/QĐ-BVQY103; 05/3/2025; Bệnh viện Quân y 103; 365 ngày</v>
      </c>
      <c r="X17" s="32"/>
      <c r="Y17" s="32"/>
      <c r="Z17" s="77"/>
      <c r="AA17" s="78"/>
      <c r="AB17" s="79">
        <v>163800</v>
      </c>
      <c r="AC17" s="78"/>
      <c r="AD17" s="80" t="s">
        <v>1510</v>
      </c>
      <c r="AE17" s="80" t="s">
        <v>1511</v>
      </c>
      <c r="AF17" s="78" t="s">
        <v>1467</v>
      </c>
      <c r="AG17" s="79">
        <v>163800</v>
      </c>
      <c r="AH17" s="33">
        <f t="shared" si="3"/>
        <v>0</v>
      </c>
      <c r="AI17" s="34">
        <f t="shared" si="4"/>
        <v>0</v>
      </c>
      <c r="AJ17" s="22" t="s">
        <v>1520</v>
      </c>
      <c r="AK17" s="81"/>
      <c r="AL17" s="82" t="s">
        <v>1469</v>
      </c>
      <c r="AM17" s="83">
        <v>400</v>
      </c>
      <c r="AN17" s="83">
        <f>VLOOKUP(B17,[6]VSV!$B:$L,11,0)</f>
        <v>300</v>
      </c>
      <c r="AO17" s="84" t="s">
        <v>1518</v>
      </c>
      <c r="AP17" s="84" t="s">
        <v>1521</v>
      </c>
      <c r="AQ17" s="84" t="str">
        <f>VLOOKUP(A17,[6]VSV!$A:$AN,40,0)</f>
        <v>Sử dụng cho máy định danh và kháng sinh đồ tự động Vitek 2 compact. Thẻ làm kháng sinh đồ Gram âm họ vi khuẩn đường ruột. Mỗi thẻ chứa các kháng sinh chọn lọc ở các nồng độ khác nhau, được sấy khô với môi trường nuôi cấy vi sinh</v>
      </c>
      <c r="AR17" s="84">
        <f>VLOOKUP(A17,[6]VSV!$A:$AO,41,0)</f>
        <v>0</v>
      </c>
      <c r="AS17" s="32"/>
      <c r="AT17" s="22">
        <f>VLOOKUP(C17,'[6]VSV (2)'!$B:$L,11,0)</f>
        <v>300</v>
      </c>
      <c r="AU17" s="22" t="b">
        <f t="shared" si="5"/>
        <v>1</v>
      </c>
      <c r="AV17" s="22">
        <f>VLOOKUP(C17,'[6]VSV (2)'!$B:$N,13,0)</f>
        <v>163800</v>
      </c>
      <c r="AW17" s="22" t="b">
        <f t="shared" si="6"/>
        <v>1</v>
      </c>
      <c r="AX17" s="22">
        <f>VLOOKUP(C17,'[6]VSV (2)'!$B:$O,14,0)</f>
        <v>49140000</v>
      </c>
      <c r="AY17" s="22" t="b">
        <f t="shared" si="7"/>
        <v>1</v>
      </c>
      <c r="AZ17" s="22">
        <f>VLOOKUP(B17,[7]VSV!$B$6:$V$176,11,0)</f>
        <v>163800</v>
      </c>
      <c r="BA17" s="22" t="b">
        <f t="shared" si="8"/>
        <v>1</v>
      </c>
      <c r="BB17" s="22" t="str">
        <f>VLOOKUP(B17,[7]VSV!$B$6:$V$176,21,0)</f>
        <v>IB2400466075; QĐTT số: 823/QĐ-BVQY103; 05/3/2025; Bệnh viện Quân y 103; 365 ngày</v>
      </c>
      <c r="BC17" s="22" t="b">
        <f t="shared" si="9"/>
        <v>1</v>
      </c>
      <c r="BD17" s="22" t="b">
        <f t="shared" si="10"/>
        <v>0</v>
      </c>
    </row>
    <row r="18" spans="1:56" s="22" customFormat="1" ht="41.25" customHeight="1" x14ac:dyDescent="0.25">
      <c r="A18" s="22">
        <v>14</v>
      </c>
      <c r="B18" s="23">
        <v>14</v>
      </c>
      <c r="C18" s="23">
        <v>13</v>
      </c>
      <c r="D18" s="32" t="s">
        <v>1522</v>
      </c>
      <c r="E18" s="32" t="s">
        <v>1523</v>
      </c>
      <c r="F18" s="26" t="s">
        <v>1507</v>
      </c>
      <c r="G18" s="23" t="s">
        <v>1508</v>
      </c>
      <c r="H18" s="110">
        <v>440</v>
      </c>
      <c r="I18" s="76"/>
      <c r="J18" s="28">
        <v>700</v>
      </c>
      <c r="K18" s="28">
        <f t="shared" si="11"/>
        <v>300</v>
      </c>
      <c r="L18" s="29">
        <f t="shared" si="0"/>
        <v>300</v>
      </c>
      <c r="M18" s="28">
        <v>163800</v>
      </c>
      <c r="N18" s="28">
        <f t="shared" si="1"/>
        <v>49140000</v>
      </c>
      <c r="O18" s="26" t="s">
        <v>1522</v>
      </c>
      <c r="P18" s="26" t="s">
        <v>1524</v>
      </c>
      <c r="Q18" s="26" t="s">
        <v>1464</v>
      </c>
      <c r="R18" s="26" t="s">
        <v>1465</v>
      </c>
      <c r="S18" s="31" t="s">
        <v>1466</v>
      </c>
      <c r="T18" s="26" t="s">
        <v>46</v>
      </c>
      <c r="U18" s="26" t="s">
        <v>47</v>
      </c>
      <c r="V18" s="26" t="s">
        <v>1467</v>
      </c>
      <c r="W18" s="76" t="str">
        <f t="shared" si="2"/>
        <v>IB2400466075; QĐTT số: 823/QĐ-BVQY103; 05/3/2025; Bệnh viện Quân y 103; 365 ngày</v>
      </c>
      <c r="X18" s="32"/>
      <c r="Y18" s="32"/>
      <c r="Z18" s="77"/>
      <c r="AA18" s="78"/>
      <c r="AB18" s="79">
        <v>163800</v>
      </c>
      <c r="AC18" s="78"/>
      <c r="AD18" s="80" t="s">
        <v>1510</v>
      </c>
      <c r="AE18" s="80" t="s">
        <v>1511</v>
      </c>
      <c r="AF18" s="78" t="s">
        <v>1467</v>
      </c>
      <c r="AG18" s="79">
        <v>163800</v>
      </c>
      <c r="AH18" s="33">
        <f t="shared" si="3"/>
        <v>0</v>
      </c>
      <c r="AI18" s="34">
        <f t="shared" si="4"/>
        <v>0</v>
      </c>
      <c r="AJ18" s="22" t="s">
        <v>1524</v>
      </c>
      <c r="AK18" s="81"/>
      <c r="AL18" s="82" t="s">
        <v>1469</v>
      </c>
      <c r="AM18" s="83">
        <v>500</v>
      </c>
      <c r="AN18" s="83">
        <f>VLOOKUP(B18,[6]VSV!$B:$L,11,0)</f>
        <v>300</v>
      </c>
      <c r="AO18" s="84" t="s">
        <v>1522</v>
      </c>
      <c r="AP18" s="84" t="s">
        <v>1525</v>
      </c>
      <c r="AQ18" s="84" t="str">
        <f>VLOOKUP(A18,[6]VSV!$A:$AN,40,0)</f>
        <v>Sử dụng cho máy định danh và kháng sinh đồ tự động Vitek 2 compact. Thẻ làm kháng sinh đồ Gram dương. Mỗi thẻ chứa các kháng sinh chọn lọc ở các nồng độ khác nhau, được sấy khô với môi trường nuôi cấy vi sinh</v>
      </c>
      <c r="AR18" s="84">
        <f>VLOOKUP(A18,[6]VSV!$A:$AO,41,0)</f>
        <v>0</v>
      </c>
      <c r="AS18" s="32"/>
      <c r="AT18" s="22">
        <f>VLOOKUP(C18,'[6]VSV (2)'!$B:$L,11,0)</f>
        <v>300</v>
      </c>
      <c r="AU18" s="22" t="b">
        <f t="shared" si="5"/>
        <v>1</v>
      </c>
      <c r="AV18" s="22">
        <f>VLOOKUP(C18,'[6]VSV (2)'!$B:$N,13,0)</f>
        <v>163800</v>
      </c>
      <c r="AW18" s="22" t="b">
        <f t="shared" si="6"/>
        <v>1</v>
      </c>
      <c r="AX18" s="22">
        <f>VLOOKUP(C18,'[6]VSV (2)'!$B:$O,14,0)</f>
        <v>49140000</v>
      </c>
      <c r="AY18" s="22" t="b">
        <f t="shared" si="7"/>
        <v>1</v>
      </c>
      <c r="AZ18" s="22">
        <f>VLOOKUP(B18,[7]VSV!$B$6:$V$176,11,0)</f>
        <v>163800</v>
      </c>
      <c r="BA18" s="22" t="b">
        <f t="shared" si="8"/>
        <v>1</v>
      </c>
      <c r="BB18" s="22" t="str">
        <f>VLOOKUP(B18,[7]VSV!$B$6:$V$176,21,0)</f>
        <v>IB2400466075; QĐTT số: 823/QĐ-BVQY103; 05/3/2025; Bệnh viện Quân y 103; 365 ngày</v>
      </c>
      <c r="BC18" s="22" t="b">
        <f t="shared" si="9"/>
        <v>1</v>
      </c>
      <c r="BD18" s="22" t="b">
        <f t="shared" si="10"/>
        <v>0</v>
      </c>
    </row>
    <row r="19" spans="1:56" s="22" customFormat="1" ht="42" customHeight="1" x14ac:dyDescent="0.25">
      <c r="A19" s="22">
        <v>15</v>
      </c>
      <c r="B19" s="23">
        <v>15</v>
      </c>
      <c r="C19" s="23">
        <v>14</v>
      </c>
      <c r="D19" s="32" t="s">
        <v>1526</v>
      </c>
      <c r="E19" s="32" t="s">
        <v>1527</v>
      </c>
      <c r="F19" s="26" t="s">
        <v>1507</v>
      </c>
      <c r="G19" s="23" t="s">
        <v>1508</v>
      </c>
      <c r="H19" s="110">
        <v>1620</v>
      </c>
      <c r="I19" s="76"/>
      <c r="J19" s="28">
        <v>2400</v>
      </c>
      <c r="K19" s="28">
        <f t="shared" si="11"/>
        <v>500</v>
      </c>
      <c r="L19" s="29">
        <f t="shared" si="0"/>
        <v>500</v>
      </c>
      <c r="M19" s="28">
        <v>163800</v>
      </c>
      <c r="N19" s="28">
        <f t="shared" si="1"/>
        <v>81900000</v>
      </c>
      <c r="O19" s="26" t="s">
        <v>1526</v>
      </c>
      <c r="P19" s="26" t="s">
        <v>1528</v>
      </c>
      <c r="Q19" s="26" t="s">
        <v>1464</v>
      </c>
      <c r="R19" s="26" t="s">
        <v>1465</v>
      </c>
      <c r="S19" s="31" t="s">
        <v>1466</v>
      </c>
      <c r="T19" s="26" t="s">
        <v>46</v>
      </c>
      <c r="U19" s="26" t="s">
        <v>47</v>
      </c>
      <c r="V19" s="26" t="s">
        <v>1467</v>
      </c>
      <c r="W19" s="76" t="str">
        <f t="shared" si="2"/>
        <v>IB2400466075; QĐTT số: 823/QĐ-BVQY103; 05/3/2025; Bệnh viện Quân y 103; 365 ngày</v>
      </c>
      <c r="X19" s="32"/>
      <c r="Y19" s="32"/>
      <c r="Z19" s="77"/>
      <c r="AA19" s="78"/>
      <c r="AB19" s="79">
        <v>163800</v>
      </c>
      <c r="AC19" s="78"/>
      <c r="AD19" s="80" t="s">
        <v>1510</v>
      </c>
      <c r="AE19" s="80" t="s">
        <v>1511</v>
      </c>
      <c r="AF19" s="78" t="s">
        <v>1467</v>
      </c>
      <c r="AG19" s="79">
        <v>163800</v>
      </c>
      <c r="AH19" s="33">
        <f t="shared" si="3"/>
        <v>0</v>
      </c>
      <c r="AI19" s="34">
        <f t="shared" si="4"/>
        <v>0</v>
      </c>
      <c r="AJ19" s="22" t="s">
        <v>1528</v>
      </c>
      <c r="AK19" s="81"/>
      <c r="AL19" s="82" t="s">
        <v>1469</v>
      </c>
      <c r="AM19" s="83">
        <v>600</v>
      </c>
      <c r="AN19" s="83">
        <f>VLOOKUP(B19,[6]VSV!$B:$L,11,0)</f>
        <v>500</v>
      </c>
      <c r="AO19" s="84" t="s">
        <v>1526</v>
      </c>
      <c r="AP19" s="84" t="s">
        <v>1529</v>
      </c>
      <c r="AQ19" s="84" t="str">
        <f>VLOOKUP(A19,[6]VSV!$A:$AN,40,0)</f>
        <v>Sử dụng cho máy định danh và kháng sinh đồ tự động Vitek 2 compact. Thẻ định danh Gram âm sử dụng để định danh trực khuẩn Gram âm lên men và không lên men.</v>
      </c>
      <c r="AR19" s="84">
        <f>VLOOKUP(A19,[6]VSV!$A:$AO,41,0)</f>
        <v>0</v>
      </c>
      <c r="AS19" s="32"/>
      <c r="AT19" s="22">
        <f>VLOOKUP(C19,'[6]VSV (2)'!$B:$L,11,0)</f>
        <v>500</v>
      </c>
      <c r="AU19" s="22" t="b">
        <f t="shared" si="5"/>
        <v>1</v>
      </c>
      <c r="AV19" s="22">
        <f>VLOOKUP(C19,'[6]VSV (2)'!$B:$N,13,0)</f>
        <v>163800</v>
      </c>
      <c r="AW19" s="22" t="b">
        <f t="shared" si="6"/>
        <v>1</v>
      </c>
      <c r="AX19" s="22">
        <f>VLOOKUP(C19,'[6]VSV (2)'!$B:$O,14,0)</f>
        <v>81900000</v>
      </c>
      <c r="AY19" s="22" t="b">
        <f t="shared" si="7"/>
        <v>1</v>
      </c>
      <c r="AZ19" s="22">
        <f>VLOOKUP(B19,[7]VSV!$B$6:$V$176,11,0)</f>
        <v>163800</v>
      </c>
      <c r="BA19" s="22" t="b">
        <f t="shared" si="8"/>
        <v>1</v>
      </c>
      <c r="BB19" s="22" t="str">
        <f>VLOOKUP(B19,[7]VSV!$B$6:$V$176,21,0)</f>
        <v>IB2400466075; QĐTT số: 823/QĐ-BVQY103; 05/3/2025; Bệnh viện Quân y 103; 365 ngày</v>
      </c>
      <c r="BC19" s="22" t="b">
        <f t="shared" si="9"/>
        <v>1</v>
      </c>
      <c r="BD19" s="22" t="b">
        <f t="shared" si="10"/>
        <v>0</v>
      </c>
    </row>
    <row r="20" spans="1:56" s="22" customFormat="1" ht="37.5" customHeight="1" x14ac:dyDescent="0.25">
      <c r="A20" s="22">
        <v>16</v>
      </c>
      <c r="B20" s="23">
        <v>16</v>
      </c>
      <c r="C20" s="23">
        <v>15</v>
      </c>
      <c r="D20" s="32" t="s">
        <v>1530</v>
      </c>
      <c r="E20" s="32" t="s">
        <v>1531</v>
      </c>
      <c r="F20" s="26" t="s">
        <v>1507</v>
      </c>
      <c r="G20" s="23" t="s">
        <v>1508</v>
      </c>
      <c r="H20" s="110">
        <v>660</v>
      </c>
      <c r="I20" s="76"/>
      <c r="J20" s="28">
        <v>1000</v>
      </c>
      <c r="K20" s="28">
        <f t="shared" si="11"/>
        <v>300</v>
      </c>
      <c r="L20" s="29">
        <f t="shared" si="0"/>
        <v>300</v>
      </c>
      <c r="M20" s="28">
        <v>163800</v>
      </c>
      <c r="N20" s="28">
        <f t="shared" si="1"/>
        <v>49140000</v>
      </c>
      <c r="O20" s="26" t="s">
        <v>1530</v>
      </c>
      <c r="P20" s="26" t="s">
        <v>1532</v>
      </c>
      <c r="Q20" s="26" t="s">
        <v>1464</v>
      </c>
      <c r="R20" s="26" t="s">
        <v>1465</v>
      </c>
      <c r="S20" s="31" t="s">
        <v>1466</v>
      </c>
      <c r="T20" s="26" t="s">
        <v>46</v>
      </c>
      <c r="U20" s="26" t="s">
        <v>47</v>
      </c>
      <c r="V20" s="26" t="s">
        <v>1467</v>
      </c>
      <c r="W20" s="76" t="str">
        <f t="shared" si="2"/>
        <v>IB2400466075; QĐTT số: 823/QĐ-BVQY103; 05/3/2025; Bệnh viện Quân y 103; 365 ngày</v>
      </c>
      <c r="X20" s="32"/>
      <c r="Y20" s="32"/>
      <c r="Z20" s="77"/>
      <c r="AA20" s="78"/>
      <c r="AB20" s="79">
        <v>163800</v>
      </c>
      <c r="AC20" s="78"/>
      <c r="AD20" s="80" t="s">
        <v>1510</v>
      </c>
      <c r="AE20" s="80" t="s">
        <v>1511</v>
      </c>
      <c r="AF20" s="78" t="s">
        <v>1467</v>
      </c>
      <c r="AG20" s="79">
        <v>163800</v>
      </c>
      <c r="AH20" s="33">
        <f t="shared" si="3"/>
        <v>0</v>
      </c>
      <c r="AI20" s="34">
        <f t="shared" si="4"/>
        <v>0</v>
      </c>
      <c r="AJ20" s="22" t="s">
        <v>1532</v>
      </c>
      <c r="AK20" s="81" t="s">
        <v>1533</v>
      </c>
      <c r="AL20" s="82" t="s">
        <v>1469</v>
      </c>
      <c r="AM20" s="83">
        <v>500</v>
      </c>
      <c r="AN20" s="83">
        <f>VLOOKUP(B20,[6]VSV!$B:$L,11,0)</f>
        <v>300</v>
      </c>
      <c r="AO20" s="84" t="s">
        <v>1530</v>
      </c>
      <c r="AP20" s="84" t="s">
        <v>1533</v>
      </c>
      <c r="AQ20" s="84" t="str">
        <f>VLOOKUP(A20,[6]VSV!$A:$AN,40,0)</f>
        <v>Sử dụng cho máy định danh và kháng sinh đồ tự động Vitek 2 compact. Thẻ định danh Gram dương sử dụng để định danh vi khuẩn Gram dương</v>
      </c>
      <c r="AR20" s="84">
        <f>VLOOKUP(A20,[6]VSV!$A:$AO,41,0)</f>
        <v>0</v>
      </c>
      <c r="AS20" s="32"/>
      <c r="AT20" s="22">
        <f>VLOOKUP(C20,'[6]VSV (2)'!$B:$L,11,0)</f>
        <v>300</v>
      </c>
      <c r="AU20" s="22" t="b">
        <f t="shared" si="5"/>
        <v>1</v>
      </c>
      <c r="AV20" s="22">
        <f>VLOOKUP(C20,'[6]VSV (2)'!$B:$N,13,0)</f>
        <v>163800</v>
      </c>
      <c r="AW20" s="22" t="b">
        <f t="shared" si="6"/>
        <v>1</v>
      </c>
      <c r="AX20" s="22">
        <f>VLOOKUP(C20,'[6]VSV (2)'!$B:$O,14,0)</f>
        <v>49140000</v>
      </c>
      <c r="AY20" s="22" t="b">
        <f t="shared" si="7"/>
        <v>1</v>
      </c>
      <c r="AZ20" s="22">
        <f>VLOOKUP(B20,[7]VSV!$B$6:$V$176,11,0)</f>
        <v>163800</v>
      </c>
      <c r="BA20" s="22" t="b">
        <f t="shared" si="8"/>
        <v>1</v>
      </c>
      <c r="BB20" s="22" t="str">
        <f>VLOOKUP(B20,[7]VSV!$B$6:$V$176,21,0)</f>
        <v>IB2400466075; QĐTT số: 823/QĐ-BVQY103; 05/3/2025; Bệnh viện Quân y 103; 365 ngày</v>
      </c>
      <c r="BC20" s="22" t="b">
        <f t="shared" si="9"/>
        <v>1</v>
      </c>
      <c r="BD20" s="22" t="b">
        <f t="shared" si="10"/>
        <v>0</v>
      </c>
    </row>
    <row r="21" spans="1:56" s="22" customFormat="1" ht="18" customHeight="1" x14ac:dyDescent="0.25">
      <c r="A21" s="22">
        <v>17</v>
      </c>
      <c r="B21" s="23">
        <v>17</v>
      </c>
      <c r="C21" s="23">
        <v>16</v>
      </c>
      <c r="D21" s="32" t="s">
        <v>1534</v>
      </c>
      <c r="E21" s="32" t="s">
        <v>1535</v>
      </c>
      <c r="F21" s="26" t="s">
        <v>1536</v>
      </c>
      <c r="G21" s="23" t="s">
        <v>1537</v>
      </c>
      <c r="H21" s="110">
        <v>20020</v>
      </c>
      <c r="I21" s="76"/>
      <c r="J21" s="28">
        <v>24000</v>
      </c>
      <c r="K21" s="28">
        <f t="shared" si="11"/>
        <v>6000</v>
      </c>
      <c r="L21" s="29">
        <f t="shared" si="0"/>
        <v>6000</v>
      </c>
      <c r="M21" s="28">
        <v>966</v>
      </c>
      <c r="N21" s="28">
        <f t="shared" si="1"/>
        <v>5796000</v>
      </c>
      <c r="O21" s="26" t="s">
        <v>1534</v>
      </c>
      <c r="P21" s="26" t="s">
        <v>1538</v>
      </c>
      <c r="Q21" s="26" t="s">
        <v>1464</v>
      </c>
      <c r="R21" s="26" t="s">
        <v>1465</v>
      </c>
      <c r="S21" s="31" t="s">
        <v>1466</v>
      </c>
      <c r="T21" s="26" t="s">
        <v>46</v>
      </c>
      <c r="U21" s="26" t="s">
        <v>47</v>
      </c>
      <c r="V21" s="26" t="s">
        <v>1467</v>
      </c>
      <c r="W21" s="76" t="str">
        <f t="shared" si="2"/>
        <v>IB2400466075; QĐTT số: 823/QĐ-BVQY103; 05/3/2025; Bệnh viện Quân y 103; 365 ngày</v>
      </c>
      <c r="X21" s="32"/>
      <c r="Y21" s="32"/>
      <c r="Z21" s="77"/>
      <c r="AA21" s="78"/>
      <c r="AB21" s="79">
        <v>966</v>
      </c>
      <c r="AC21" s="78"/>
      <c r="AD21" s="80" t="s">
        <v>1510</v>
      </c>
      <c r="AE21" s="80" t="s">
        <v>1511</v>
      </c>
      <c r="AF21" s="78" t="s">
        <v>1467</v>
      </c>
      <c r="AG21" s="79">
        <v>966</v>
      </c>
      <c r="AH21" s="33">
        <f t="shared" si="3"/>
        <v>0</v>
      </c>
      <c r="AI21" s="34">
        <f t="shared" si="4"/>
        <v>0</v>
      </c>
      <c r="AJ21" s="22" t="s">
        <v>1538</v>
      </c>
      <c r="AK21" s="81"/>
      <c r="AL21" s="82" t="s">
        <v>1469</v>
      </c>
      <c r="AM21" s="83">
        <v>12000</v>
      </c>
      <c r="AN21" s="83">
        <f>VLOOKUP(B21,[6]VSV!$B:$L,11,0)</f>
        <v>6000</v>
      </c>
      <c r="AO21" s="84" t="s">
        <v>1534</v>
      </c>
      <c r="AP21" s="84"/>
      <c r="AQ21" s="84">
        <f>VLOOKUP(A21,[6]VSV!$A:$AN,40,0)</f>
        <v>0</v>
      </c>
      <c r="AR21" s="84">
        <f>VLOOKUP(A21,[6]VSV!$A:$AO,41,0)</f>
        <v>0</v>
      </c>
      <c r="AS21" s="32"/>
      <c r="AT21" s="22">
        <f>VLOOKUP(C21,'[6]VSV (2)'!$B:$L,11,0)</f>
        <v>6000</v>
      </c>
      <c r="AU21" s="22" t="b">
        <f t="shared" si="5"/>
        <v>1</v>
      </c>
      <c r="AV21" s="22">
        <f>VLOOKUP(C21,'[6]VSV (2)'!$B:$N,13,0)</f>
        <v>966</v>
      </c>
      <c r="AW21" s="22" t="b">
        <f t="shared" si="6"/>
        <v>1</v>
      </c>
      <c r="AX21" s="22">
        <f>VLOOKUP(C21,'[6]VSV (2)'!$B:$O,14,0)</f>
        <v>5796000</v>
      </c>
      <c r="AY21" s="22" t="b">
        <f t="shared" si="7"/>
        <v>1</v>
      </c>
      <c r="AZ21" s="22">
        <f>VLOOKUP(B21,[7]VSV!$B$6:$V$176,11,0)</f>
        <v>966</v>
      </c>
      <c r="BA21" s="22" t="b">
        <f t="shared" si="8"/>
        <v>1</v>
      </c>
      <c r="BB21" s="22" t="str">
        <f>VLOOKUP(B21,[7]VSV!$B$6:$V$176,21,0)</f>
        <v>IB2400466075; QĐTT số: 823/QĐ-BVQY103; 05/3/2025; Bệnh viện Quân y 103; 365 ngày</v>
      </c>
      <c r="BC21" s="22" t="b">
        <f t="shared" si="9"/>
        <v>1</v>
      </c>
      <c r="BD21" s="22" t="b">
        <f t="shared" si="10"/>
        <v>0</v>
      </c>
    </row>
    <row r="22" spans="1:56" s="22" customFormat="1" ht="42.75" customHeight="1" x14ac:dyDescent="0.25">
      <c r="A22" s="22">
        <v>18</v>
      </c>
      <c r="B22" s="23">
        <v>18</v>
      </c>
      <c r="C22" s="23">
        <v>17</v>
      </c>
      <c r="D22" s="32" t="s">
        <v>1539</v>
      </c>
      <c r="E22" s="32" t="s">
        <v>1540</v>
      </c>
      <c r="F22" s="26" t="s">
        <v>1541</v>
      </c>
      <c r="G22" s="23" t="s">
        <v>1491</v>
      </c>
      <c r="H22" s="110">
        <v>8000</v>
      </c>
      <c r="I22" s="76"/>
      <c r="J22" s="28">
        <v>8000</v>
      </c>
      <c r="K22" s="28">
        <f t="shared" si="11"/>
        <v>10000</v>
      </c>
      <c r="L22" s="29">
        <f t="shared" si="0"/>
        <v>10000</v>
      </c>
      <c r="M22" s="28">
        <v>7560</v>
      </c>
      <c r="N22" s="28">
        <f t="shared" si="1"/>
        <v>75600000</v>
      </c>
      <c r="O22" s="26" t="s">
        <v>1539</v>
      </c>
      <c r="P22" s="26" t="s">
        <v>1542</v>
      </c>
      <c r="Q22" s="26" t="s">
        <v>1464</v>
      </c>
      <c r="R22" s="26" t="s">
        <v>1465</v>
      </c>
      <c r="S22" s="31" t="s">
        <v>1466</v>
      </c>
      <c r="T22" s="26" t="s">
        <v>46</v>
      </c>
      <c r="U22" s="26" t="s">
        <v>47</v>
      </c>
      <c r="V22" s="26" t="s">
        <v>1467</v>
      </c>
      <c r="W22" s="76" t="str">
        <f t="shared" si="2"/>
        <v>IB2400466075; QĐTT số: 823/QĐ-BVQY103; 05/3/2025; Bệnh viện Quân y 103; 365 ngày</v>
      </c>
      <c r="X22" s="32"/>
      <c r="Y22" s="32"/>
      <c r="Z22" s="77"/>
      <c r="AA22" s="78"/>
      <c r="AB22" s="79">
        <v>7560</v>
      </c>
      <c r="AC22" s="78"/>
      <c r="AD22" s="80" t="s">
        <v>1510</v>
      </c>
      <c r="AE22" s="80" t="s">
        <v>1511</v>
      </c>
      <c r="AF22" s="78" t="s">
        <v>1467</v>
      </c>
      <c r="AG22" s="79">
        <v>7560</v>
      </c>
      <c r="AH22" s="33">
        <f t="shared" si="3"/>
        <v>0</v>
      </c>
      <c r="AI22" s="34">
        <f t="shared" si="4"/>
        <v>0</v>
      </c>
      <c r="AJ22" s="22" t="s">
        <v>1542</v>
      </c>
      <c r="AK22" s="81" t="s">
        <v>1543</v>
      </c>
      <c r="AL22" s="82" t="s">
        <v>1469</v>
      </c>
      <c r="AM22" s="83">
        <v>12000</v>
      </c>
      <c r="AN22" s="83">
        <f>VLOOKUP(B22,[6]VSV!$B:$L,11,0)</f>
        <v>10000</v>
      </c>
      <c r="AO22" s="84" t="s">
        <v>1539</v>
      </c>
      <c r="AP22" s="84"/>
      <c r="AQ22" s="84">
        <f>VLOOKUP(A22,[6]VSV!$A:$AN,40,0)</f>
        <v>0</v>
      </c>
      <c r="AR22" s="84">
        <f>VLOOKUP(A22,[6]VSV!$A:$AO,41,0)</f>
        <v>0</v>
      </c>
      <c r="AS22" s="32"/>
      <c r="AT22" s="22">
        <f>VLOOKUP(C22,'[6]VSV (2)'!$B:$L,11,0)</f>
        <v>10000</v>
      </c>
      <c r="AU22" s="22" t="b">
        <f t="shared" si="5"/>
        <v>1</v>
      </c>
      <c r="AV22" s="22">
        <f>VLOOKUP(C22,'[6]VSV (2)'!$B:$N,13,0)</f>
        <v>7560</v>
      </c>
      <c r="AW22" s="22" t="b">
        <f t="shared" si="6"/>
        <v>1</v>
      </c>
      <c r="AX22" s="22">
        <f>VLOOKUP(C22,'[6]VSV (2)'!$B:$O,14,0)</f>
        <v>75600000</v>
      </c>
      <c r="AY22" s="22" t="b">
        <f t="shared" si="7"/>
        <v>1</v>
      </c>
      <c r="AZ22" s="22">
        <f>VLOOKUP(B22,[7]VSV!$B$6:$V$176,11,0)</f>
        <v>7560</v>
      </c>
      <c r="BA22" s="22" t="b">
        <f t="shared" si="8"/>
        <v>1</v>
      </c>
      <c r="BB22" s="22" t="str">
        <f>VLOOKUP(B22,[7]VSV!$B$6:$V$176,21,0)</f>
        <v>IB2400466075; QĐTT số: 823/QĐ-BVQY103; 05/3/2025; Bệnh viện Quân y 103; 365 ngày</v>
      </c>
      <c r="BC22" s="22" t="b">
        <f t="shared" si="9"/>
        <v>1</v>
      </c>
      <c r="BD22" s="22" t="b">
        <f t="shared" si="10"/>
        <v>0</v>
      </c>
    </row>
    <row r="23" spans="1:56" s="22" customFormat="1" ht="112.5" x14ac:dyDescent="0.25">
      <c r="A23" s="22">
        <v>24</v>
      </c>
      <c r="B23" s="23">
        <v>19</v>
      </c>
      <c r="C23" s="23">
        <v>18</v>
      </c>
      <c r="D23" s="32" t="s">
        <v>1544</v>
      </c>
      <c r="E23" s="32" t="s">
        <v>1545</v>
      </c>
      <c r="F23" s="26" t="s">
        <v>1546</v>
      </c>
      <c r="G23" s="23" t="s">
        <v>1473</v>
      </c>
      <c r="H23" s="110">
        <v>5600</v>
      </c>
      <c r="I23" s="76"/>
      <c r="J23" s="28">
        <v>15680</v>
      </c>
      <c r="K23" s="28">
        <v>2000</v>
      </c>
      <c r="L23" s="29">
        <f t="shared" si="0"/>
        <v>2000</v>
      </c>
      <c r="M23" s="28">
        <v>23793</v>
      </c>
      <c r="N23" s="28">
        <f t="shared" si="1"/>
        <v>47586000</v>
      </c>
      <c r="O23" s="26" t="s">
        <v>1544</v>
      </c>
      <c r="P23" s="26" t="s">
        <v>1547</v>
      </c>
      <c r="Q23" s="26" t="s">
        <v>1464</v>
      </c>
      <c r="R23" s="26" t="s">
        <v>1465</v>
      </c>
      <c r="S23" s="31" t="s">
        <v>1466</v>
      </c>
      <c r="T23" s="26" t="s">
        <v>46</v>
      </c>
      <c r="U23" s="26" t="s">
        <v>47</v>
      </c>
      <c r="V23" s="26" t="s">
        <v>1548</v>
      </c>
      <c r="W23" s="76" t="str">
        <f t="shared" si="2"/>
        <v>IB2400466075; QĐTT số: 823/QĐ-BVQY103; 05/3/2025; Bệnh viện Quân y 103; 365 ngày</v>
      </c>
      <c r="X23" s="32"/>
      <c r="Y23" s="32"/>
      <c r="Z23" s="77"/>
      <c r="AA23" s="78"/>
      <c r="AB23" s="79">
        <v>23793</v>
      </c>
      <c r="AC23" s="78"/>
      <c r="AD23" s="80" t="s">
        <v>1468</v>
      </c>
      <c r="AE23" s="80"/>
      <c r="AF23" s="78" t="s">
        <v>1548</v>
      </c>
      <c r="AG23" s="79">
        <v>23793</v>
      </c>
      <c r="AH23" s="33">
        <f t="shared" si="3"/>
        <v>0</v>
      </c>
      <c r="AI23" s="34">
        <f t="shared" si="4"/>
        <v>0</v>
      </c>
      <c r="AJ23" s="22" t="s">
        <v>1547</v>
      </c>
      <c r="AK23" s="81"/>
      <c r="AL23" s="82" t="s">
        <v>1469</v>
      </c>
      <c r="AM23" s="83">
        <v>2000</v>
      </c>
      <c r="AN23" s="83">
        <f>VLOOKUP(B23,[6]VSV!$B:$L,11,0)</f>
        <v>2000</v>
      </c>
      <c r="AO23" s="84" t="s">
        <v>1544</v>
      </c>
      <c r="AP23" s="84"/>
      <c r="AQ23" s="84">
        <f>VLOOKUP(A23,[6]VSV!$A:$AN,40,0)</f>
        <v>0</v>
      </c>
      <c r="AR23" s="84">
        <f>VLOOKUP(A23,[6]VSV!$A:$AO,41,0)</f>
        <v>0</v>
      </c>
      <c r="AS23" s="32"/>
      <c r="AT23" s="22">
        <f>VLOOKUP(C23,'[6]VSV (2)'!$B:$L,11,0)</f>
        <v>2000</v>
      </c>
      <c r="AU23" s="22" t="b">
        <f t="shared" si="5"/>
        <v>1</v>
      </c>
      <c r="AV23" s="22">
        <f>VLOOKUP(C23,'[6]VSV (2)'!$B:$N,13,0)</f>
        <v>23793</v>
      </c>
      <c r="AW23" s="22" t="b">
        <f t="shared" si="6"/>
        <v>1</v>
      </c>
      <c r="AX23" s="22">
        <f>VLOOKUP(C23,'[6]VSV (2)'!$B:$O,14,0)</f>
        <v>47586000</v>
      </c>
      <c r="AY23" s="22" t="b">
        <f t="shared" si="7"/>
        <v>1</v>
      </c>
      <c r="AZ23" s="22">
        <f>VLOOKUP(B23,[7]VSV!$B$6:$V$176,11,0)</f>
        <v>23793</v>
      </c>
      <c r="BA23" s="22" t="b">
        <f t="shared" si="8"/>
        <v>1</v>
      </c>
      <c r="BB23" s="22" t="str">
        <f>VLOOKUP(B23,[7]VSV!$B$6:$V$176,21,0)</f>
        <v>IB2400466075; QĐTT số: 823/QĐ-BVQY103; 05/3/2025; Bệnh viện Quân y 103; 365 ngày</v>
      </c>
      <c r="BC23" s="22" t="b">
        <f t="shared" si="9"/>
        <v>1</v>
      </c>
      <c r="BD23" s="22" t="b">
        <f t="shared" si="10"/>
        <v>1</v>
      </c>
    </row>
    <row r="24" spans="1:56" s="22" customFormat="1" ht="86.25" customHeight="1" x14ac:dyDescent="0.25">
      <c r="A24" s="22">
        <v>25</v>
      </c>
      <c r="B24" s="23">
        <v>20</v>
      </c>
      <c r="C24" s="23">
        <v>19</v>
      </c>
      <c r="D24" s="32" t="s">
        <v>1549</v>
      </c>
      <c r="E24" s="85" t="s">
        <v>1550</v>
      </c>
      <c r="F24" s="26" t="s">
        <v>1551</v>
      </c>
      <c r="G24" s="23" t="s">
        <v>1473</v>
      </c>
      <c r="H24" s="110">
        <v>3580</v>
      </c>
      <c r="I24" s="76"/>
      <c r="J24" s="28">
        <v>15680</v>
      </c>
      <c r="K24" s="28">
        <f t="shared" ref="K24:K27" si="12">L24</f>
        <v>5000</v>
      </c>
      <c r="L24" s="29">
        <f t="shared" si="0"/>
        <v>5000</v>
      </c>
      <c r="M24" s="28">
        <v>21945</v>
      </c>
      <c r="N24" s="28">
        <f t="shared" si="1"/>
        <v>109725000</v>
      </c>
      <c r="O24" s="26" t="s">
        <v>1549</v>
      </c>
      <c r="P24" s="26" t="s">
        <v>1552</v>
      </c>
      <c r="Q24" s="26" t="s">
        <v>1464</v>
      </c>
      <c r="R24" s="26" t="s">
        <v>1465</v>
      </c>
      <c r="S24" s="31" t="s">
        <v>1466</v>
      </c>
      <c r="T24" s="26" t="s">
        <v>46</v>
      </c>
      <c r="U24" s="26" t="s">
        <v>47</v>
      </c>
      <c r="V24" s="26" t="s">
        <v>1548</v>
      </c>
      <c r="W24" s="76" t="str">
        <f t="shared" si="2"/>
        <v>IB2400466075; QĐTT số: 823/QĐ-BVQY103; 05/3/2025; Bệnh viện Quân y 103; 365 ngày</v>
      </c>
      <c r="X24" s="32"/>
      <c r="Y24" s="32"/>
      <c r="Z24" s="77"/>
      <c r="AA24" s="78"/>
      <c r="AB24" s="79">
        <v>21945</v>
      </c>
      <c r="AC24" s="78"/>
      <c r="AD24" s="80" t="s">
        <v>1468</v>
      </c>
      <c r="AE24" s="80"/>
      <c r="AF24" s="78" t="s">
        <v>1548</v>
      </c>
      <c r="AG24" s="79">
        <v>21945</v>
      </c>
      <c r="AH24" s="33">
        <f t="shared" si="3"/>
        <v>0</v>
      </c>
      <c r="AI24" s="34">
        <f t="shared" si="4"/>
        <v>0</v>
      </c>
      <c r="AJ24" s="22" t="s">
        <v>1552</v>
      </c>
      <c r="AK24" s="81"/>
      <c r="AL24" s="82" t="s">
        <v>1469</v>
      </c>
      <c r="AM24" s="83">
        <v>2000</v>
      </c>
      <c r="AN24" s="83">
        <f>VLOOKUP(B24,[6]VSV!$B:$L,11,0)</f>
        <v>5000</v>
      </c>
      <c r="AO24" s="84" t="s">
        <v>1549</v>
      </c>
      <c r="AP24" s="84"/>
      <c r="AQ24" s="84">
        <f>VLOOKUP(A24,[6]VSV!$A:$AN,40,0)</f>
        <v>0</v>
      </c>
      <c r="AR24" s="84">
        <f>VLOOKUP(A24,[6]VSV!$A:$AO,41,0)</f>
        <v>0</v>
      </c>
      <c r="AS24" s="32"/>
      <c r="AT24" s="22">
        <f>VLOOKUP(C24,'[6]VSV (2)'!$B:$L,11,0)</f>
        <v>5000</v>
      </c>
      <c r="AU24" s="22" t="b">
        <f t="shared" si="5"/>
        <v>1</v>
      </c>
      <c r="AV24" s="22">
        <f>VLOOKUP(C24,'[6]VSV (2)'!$B:$N,13,0)</f>
        <v>21945</v>
      </c>
      <c r="AW24" s="22" t="b">
        <f t="shared" si="6"/>
        <v>1</v>
      </c>
      <c r="AX24" s="22">
        <f>VLOOKUP(C24,'[6]VSV (2)'!$B:$O,14,0)</f>
        <v>109725000</v>
      </c>
      <c r="AY24" s="22" t="b">
        <f t="shared" si="7"/>
        <v>1</v>
      </c>
      <c r="AZ24" s="22">
        <f>VLOOKUP(B24,[7]VSV!$B$6:$V$176,11,0)</f>
        <v>21945</v>
      </c>
      <c r="BA24" s="22" t="b">
        <f t="shared" si="8"/>
        <v>1</v>
      </c>
      <c r="BB24" s="22" t="str">
        <f>VLOOKUP(B24,[7]VSV!$B$6:$V$176,21,0)</f>
        <v>IB2400466075; QĐTT số: 823/QĐ-BVQY103; 05/3/2025; Bệnh viện Quân y 103; 365 ngày</v>
      </c>
      <c r="BC24" s="22" t="b">
        <f t="shared" si="9"/>
        <v>1</v>
      </c>
      <c r="BD24" s="22" t="b">
        <f t="shared" si="10"/>
        <v>0</v>
      </c>
    </row>
    <row r="25" spans="1:56" s="22" customFormat="1" ht="112.5" x14ac:dyDescent="0.25">
      <c r="A25" s="22">
        <v>26</v>
      </c>
      <c r="B25" s="23">
        <v>21</v>
      </c>
      <c r="C25" s="23">
        <v>20</v>
      </c>
      <c r="D25" s="32" t="s">
        <v>1553</v>
      </c>
      <c r="E25" s="85" t="s">
        <v>1554</v>
      </c>
      <c r="F25" s="26" t="s">
        <v>1551</v>
      </c>
      <c r="G25" s="23" t="s">
        <v>1473</v>
      </c>
      <c r="H25" s="110">
        <v>7440</v>
      </c>
      <c r="I25" s="76"/>
      <c r="J25" s="28">
        <v>2940</v>
      </c>
      <c r="K25" s="28">
        <f t="shared" si="12"/>
        <v>4000</v>
      </c>
      <c r="L25" s="29">
        <f t="shared" si="0"/>
        <v>4000</v>
      </c>
      <c r="M25" s="28">
        <v>29400</v>
      </c>
      <c r="N25" s="28">
        <f t="shared" si="1"/>
        <v>117600000</v>
      </c>
      <c r="O25" s="26" t="s">
        <v>1553</v>
      </c>
      <c r="P25" s="26" t="s">
        <v>1555</v>
      </c>
      <c r="Q25" s="26" t="s">
        <v>1464</v>
      </c>
      <c r="R25" s="26" t="s">
        <v>1465</v>
      </c>
      <c r="S25" s="31" t="s">
        <v>1466</v>
      </c>
      <c r="T25" s="26" t="s">
        <v>46</v>
      </c>
      <c r="U25" s="26" t="s">
        <v>47</v>
      </c>
      <c r="V25" s="26" t="s">
        <v>1548</v>
      </c>
      <c r="W25" s="76" t="str">
        <f t="shared" si="2"/>
        <v>IB2400466075; QĐTT số: 823/QĐ-BVQY103; 05/3/2025; Bệnh viện Quân y 103; 365 ngày</v>
      </c>
      <c r="X25" s="32"/>
      <c r="Y25" s="32"/>
      <c r="Z25" s="77"/>
      <c r="AA25" s="78"/>
      <c r="AB25" s="79">
        <v>29400</v>
      </c>
      <c r="AC25" s="78"/>
      <c r="AD25" s="80" t="s">
        <v>1468</v>
      </c>
      <c r="AE25" s="80"/>
      <c r="AF25" s="78" t="s">
        <v>1548</v>
      </c>
      <c r="AG25" s="79">
        <v>29400</v>
      </c>
      <c r="AH25" s="33">
        <f t="shared" si="3"/>
        <v>0</v>
      </c>
      <c r="AI25" s="34">
        <f t="shared" si="4"/>
        <v>0</v>
      </c>
      <c r="AJ25" s="22" t="s">
        <v>1555</v>
      </c>
      <c r="AK25" s="81" t="s">
        <v>1556</v>
      </c>
      <c r="AL25" s="82" t="s">
        <v>1469</v>
      </c>
      <c r="AM25" s="83">
        <v>3000</v>
      </c>
      <c r="AN25" s="83">
        <f>VLOOKUP(B25,[6]VSV!$B:$L,11,0)</f>
        <v>4000</v>
      </c>
      <c r="AO25" s="84" t="s">
        <v>1553</v>
      </c>
      <c r="AP25" s="84"/>
      <c r="AQ25" s="84">
        <f>VLOOKUP(A25,[6]VSV!$A:$AN,40,0)</f>
        <v>0</v>
      </c>
      <c r="AR25" s="84">
        <f>VLOOKUP(A25,[6]VSV!$A:$AO,41,0)</f>
        <v>0</v>
      </c>
      <c r="AS25" s="32"/>
      <c r="AT25" s="22">
        <f>VLOOKUP(C25,'[6]VSV (2)'!$B:$L,11,0)</f>
        <v>4000</v>
      </c>
      <c r="AU25" s="22" t="b">
        <f t="shared" si="5"/>
        <v>1</v>
      </c>
      <c r="AV25" s="22">
        <f>VLOOKUP(C25,'[6]VSV (2)'!$B:$N,13,0)</f>
        <v>29400</v>
      </c>
      <c r="AW25" s="22" t="b">
        <f t="shared" si="6"/>
        <v>1</v>
      </c>
      <c r="AX25" s="22">
        <f>VLOOKUP(C25,'[6]VSV (2)'!$B:$O,14,0)</f>
        <v>117600000</v>
      </c>
      <c r="AY25" s="22" t="b">
        <f t="shared" si="7"/>
        <v>1</v>
      </c>
      <c r="AZ25" s="22">
        <f>VLOOKUP(B25,[7]VSV!$B$6:$V$176,11,0)</f>
        <v>29400</v>
      </c>
      <c r="BA25" s="22" t="b">
        <f t="shared" si="8"/>
        <v>1</v>
      </c>
      <c r="BB25" s="22" t="str">
        <f>VLOOKUP(B25,[7]VSV!$B$6:$V$176,21,0)</f>
        <v>IB2400466075; QĐTT số: 823/QĐ-BVQY103; 05/3/2025; Bệnh viện Quân y 103; 365 ngày</v>
      </c>
      <c r="BC25" s="22" t="b">
        <f t="shared" si="9"/>
        <v>1</v>
      </c>
      <c r="BD25" s="22" t="b">
        <f t="shared" si="10"/>
        <v>0</v>
      </c>
    </row>
    <row r="26" spans="1:56" s="22" customFormat="1" ht="45.75" customHeight="1" x14ac:dyDescent="0.25">
      <c r="A26" s="22">
        <v>27</v>
      </c>
      <c r="B26" s="23">
        <v>22</v>
      </c>
      <c r="C26" s="23">
        <v>21</v>
      </c>
      <c r="D26" s="86" t="s">
        <v>1557</v>
      </c>
      <c r="E26" s="86" t="s">
        <v>1558</v>
      </c>
      <c r="F26" s="26" t="s">
        <v>1559</v>
      </c>
      <c r="G26" s="23" t="s">
        <v>1560</v>
      </c>
      <c r="H26" s="147">
        <v>10</v>
      </c>
      <c r="I26" s="76"/>
      <c r="J26" s="28">
        <v>10</v>
      </c>
      <c r="K26" s="28">
        <f t="shared" si="12"/>
        <v>100</v>
      </c>
      <c r="L26" s="29">
        <f t="shared" si="0"/>
        <v>100</v>
      </c>
      <c r="M26" s="127">
        <v>263000</v>
      </c>
      <c r="N26" s="28">
        <f t="shared" si="1"/>
        <v>26300000</v>
      </c>
      <c r="O26" s="26" t="s">
        <v>1557</v>
      </c>
      <c r="P26" s="26" t="s">
        <v>1561</v>
      </c>
      <c r="Q26" s="26" t="s">
        <v>1464</v>
      </c>
      <c r="R26" s="26" t="s">
        <v>1465</v>
      </c>
      <c r="S26" s="31" t="s">
        <v>1466</v>
      </c>
      <c r="T26" s="26" t="s">
        <v>46</v>
      </c>
      <c r="U26" s="26" t="s">
        <v>47</v>
      </c>
      <c r="V26" s="26" t="s">
        <v>1562</v>
      </c>
      <c r="W26" s="76" t="str">
        <f t="shared" si="2"/>
        <v>IB2400466075; QĐTT số: 823/QĐ-BVQY103; 05/3/2025; Bệnh viện Quân y 103; 365 ngày</v>
      </c>
      <c r="X26" s="32"/>
      <c r="Y26" s="32"/>
      <c r="Z26" s="77"/>
      <c r="AA26" s="78"/>
      <c r="AB26" s="79">
        <v>263000</v>
      </c>
      <c r="AC26" s="78"/>
      <c r="AD26" s="80" t="s">
        <v>1468</v>
      </c>
      <c r="AE26" s="80"/>
      <c r="AF26" s="78" t="s">
        <v>1562</v>
      </c>
      <c r="AG26" s="79">
        <v>263000</v>
      </c>
      <c r="AH26" s="33">
        <f t="shared" si="3"/>
        <v>0</v>
      </c>
      <c r="AI26" s="34">
        <f t="shared" si="4"/>
        <v>0</v>
      </c>
      <c r="AJ26" s="22" t="s">
        <v>1561</v>
      </c>
      <c r="AK26" s="81"/>
      <c r="AL26" s="82" t="s">
        <v>1469</v>
      </c>
      <c r="AM26" s="83">
        <v>300</v>
      </c>
      <c r="AN26" s="83">
        <f>VLOOKUP(B26,[6]VSV!$B:$L,11,0)</f>
        <v>100</v>
      </c>
      <c r="AO26" s="84" t="s">
        <v>1557</v>
      </c>
      <c r="AP26" s="84"/>
      <c r="AQ26" s="84">
        <f>VLOOKUP(A26,[6]VSV!$A:$AN,40,0)</f>
        <v>0</v>
      </c>
      <c r="AR26" s="84">
        <f>VLOOKUP(A26,[6]VSV!$A:$AO,41,0)</f>
        <v>0</v>
      </c>
      <c r="AS26" s="32"/>
      <c r="AT26" s="22">
        <f>VLOOKUP(C26,'[6]VSV (2)'!$B:$L,11,0)</f>
        <v>100</v>
      </c>
      <c r="AU26" s="22" t="b">
        <f t="shared" si="5"/>
        <v>1</v>
      </c>
      <c r="AV26" s="22">
        <f>VLOOKUP(C26,'[6]VSV (2)'!$B:$N,13,0)</f>
        <v>263000</v>
      </c>
      <c r="AW26" s="22" t="b">
        <f t="shared" si="6"/>
        <v>1</v>
      </c>
      <c r="AX26" s="22">
        <f>VLOOKUP(C26,'[6]VSV (2)'!$B:$O,14,0)</f>
        <v>26300000</v>
      </c>
      <c r="AY26" s="22" t="b">
        <f t="shared" si="7"/>
        <v>1</v>
      </c>
      <c r="AZ26" s="22">
        <f>VLOOKUP(B26,[7]VSV!$B$6:$V$176,11,0)</f>
        <v>263000</v>
      </c>
      <c r="BA26" s="22" t="b">
        <f t="shared" si="8"/>
        <v>1</v>
      </c>
      <c r="BB26" s="22" t="str">
        <f>VLOOKUP(B26,[7]VSV!$B$6:$V$176,21,0)</f>
        <v>IB2400466075; QĐTT số: 823/QĐ-BVQY103; 05/3/2025; Bệnh viện Quân y 103; 365 ngày</v>
      </c>
      <c r="BC26" s="22" t="b">
        <f t="shared" si="9"/>
        <v>1</v>
      </c>
      <c r="BD26" s="22" t="b">
        <f t="shared" si="10"/>
        <v>0</v>
      </c>
    </row>
    <row r="27" spans="1:56" s="22" customFormat="1" ht="44.25" customHeight="1" x14ac:dyDescent="0.25">
      <c r="A27" s="22">
        <v>28</v>
      </c>
      <c r="B27" s="23">
        <v>23</v>
      </c>
      <c r="C27" s="23">
        <v>22</v>
      </c>
      <c r="D27" s="86" t="s">
        <v>1563</v>
      </c>
      <c r="E27" s="86" t="s">
        <v>1564</v>
      </c>
      <c r="F27" s="26" t="s">
        <v>1559</v>
      </c>
      <c r="G27" s="23" t="s">
        <v>1560</v>
      </c>
      <c r="H27" s="110">
        <v>10</v>
      </c>
      <c r="I27" s="76"/>
      <c r="J27" s="28">
        <v>10</v>
      </c>
      <c r="K27" s="28">
        <f t="shared" si="12"/>
        <v>200</v>
      </c>
      <c r="L27" s="29">
        <f t="shared" si="0"/>
        <v>200</v>
      </c>
      <c r="M27" s="127">
        <v>263000</v>
      </c>
      <c r="N27" s="28">
        <f t="shared" si="1"/>
        <v>52600000</v>
      </c>
      <c r="O27" s="26" t="s">
        <v>1563</v>
      </c>
      <c r="P27" s="26" t="s">
        <v>1565</v>
      </c>
      <c r="Q27" s="26" t="s">
        <v>1464</v>
      </c>
      <c r="R27" s="26" t="s">
        <v>1465</v>
      </c>
      <c r="S27" s="31" t="s">
        <v>1466</v>
      </c>
      <c r="T27" s="26" t="s">
        <v>46</v>
      </c>
      <c r="U27" s="26" t="s">
        <v>47</v>
      </c>
      <c r="V27" s="26" t="s">
        <v>1562</v>
      </c>
      <c r="W27" s="76" t="str">
        <f t="shared" si="2"/>
        <v>IB2400466075; QĐTT số: 823/QĐ-BVQY103; 05/3/2025; Bệnh viện Quân y 103; 365 ngày</v>
      </c>
      <c r="X27" s="32"/>
      <c r="Y27" s="32"/>
      <c r="Z27" s="77"/>
      <c r="AA27" s="78"/>
      <c r="AB27" s="79">
        <v>263000</v>
      </c>
      <c r="AC27" s="78"/>
      <c r="AD27" s="80" t="s">
        <v>1468</v>
      </c>
      <c r="AE27" s="80"/>
      <c r="AF27" s="78" t="s">
        <v>1562</v>
      </c>
      <c r="AG27" s="79">
        <v>263000</v>
      </c>
      <c r="AH27" s="33">
        <f t="shared" si="3"/>
        <v>0</v>
      </c>
      <c r="AI27" s="34">
        <f t="shared" si="4"/>
        <v>0</v>
      </c>
      <c r="AJ27" s="22" t="s">
        <v>1565</v>
      </c>
      <c r="AK27" s="81"/>
      <c r="AL27" s="82" t="s">
        <v>1469</v>
      </c>
      <c r="AM27" s="83">
        <v>300</v>
      </c>
      <c r="AN27" s="83">
        <f>VLOOKUP(B27,[6]VSV!$B:$L,11,0)</f>
        <v>200</v>
      </c>
      <c r="AO27" s="84" t="s">
        <v>1563</v>
      </c>
      <c r="AP27" s="84"/>
      <c r="AQ27" s="84">
        <f>VLOOKUP(A27,[6]VSV!$A:$AN,40,0)</f>
        <v>0</v>
      </c>
      <c r="AR27" s="84">
        <f>VLOOKUP(A27,[6]VSV!$A:$AO,41,0)</f>
        <v>0</v>
      </c>
      <c r="AS27" s="32"/>
      <c r="AT27" s="22">
        <f>VLOOKUP(C27,'[6]VSV (2)'!$B:$L,11,0)</f>
        <v>200</v>
      </c>
      <c r="AU27" s="22" t="b">
        <f t="shared" si="5"/>
        <v>1</v>
      </c>
      <c r="AV27" s="22">
        <f>VLOOKUP(C27,'[6]VSV (2)'!$B:$N,13,0)</f>
        <v>263000</v>
      </c>
      <c r="AW27" s="22" t="b">
        <f t="shared" si="6"/>
        <v>1</v>
      </c>
      <c r="AX27" s="22">
        <f>VLOOKUP(C27,'[6]VSV (2)'!$B:$O,14,0)</f>
        <v>52600000</v>
      </c>
      <c r="AY27" s="22" t="b">
        <f t="shared" si="7"/>
        <v>1</v>
      </c>
      <c r="AZ27" s="22">
        <f>VLOOKUP(B27,[7]VSV!$B$6:$V$176,11,0)</f>
        <v>263000</v>
      </c>
      <c r="BA27" s="22" t="b">
        <f t="shared" si="8"/>
        <v>1</v>
      </c>
      <c r="BB27" s="22" t="str">
        <f>VLOOKUP(B27,[7]VSV!$B$6:$V$176,21,0)</f>
        <v>IB2400466075; QĐTT số: 823/QĐ-BVQY103; 05/3/2025; Bệnh viện Quân y 103; 365 ngày</v>
      </c>
      <c r="BC27" s="22" t="b">
        <f t="shared" si="9"/>
        <v>1</v>
      </c>
      <c r="BD27" s="22" t="b">
        <f t="shared" si="10"/>
        <v>0</v>
      </c>
    </row>
    <row r="28" spans="1:56" s="22" customFormat="1" ht="40.5" customHeight="1" x14ac:dyDescent="0.25">
      <c r="A28" s="22">
        <v>29</v>
      </c>
      <c r="B28" s="23">
        <v>24</v>
      </c>
      <c r="C28" s="23">
        <v>23</v>
      </c>
      <c r="D28" s="86" t="s">
        <v>1566</v>
      </c>
      <c r="E28" s="86" t="s">
        <v>1567</v>
      </c>
      <c r="F28" s="26" t="s">
        <v>1559</v>
      </c>
      <c r="G28" s="23" t="s">
        <v>1560</v>
      </c>
      <c r="H28" s="147">
        <v>10</v>
      </c>
      <c r="I28" s="76"/>
      <c r="J28" s="28">
        <v>10</v>
      </c>
      <c r="K28" s="28">
        <v>50</v>
      </c>
      <c r="L28" s="29">
        <f t="shared" si="0"/>
        <v>50</v>
      </c>
      <c r="M28" s="127">
        <v>263000</v>
      </c>
      <c r="N28" s="28">
        <f t="shared" si="1"/>
        <v>13150000</v>
      </c>
      <c r="O28" s="26" t="s">
        <v>1566</v>
      </c>
      <c r="P28" s="26" t="s">
        <v>1568</v>
      </c>
      <c r="Q28" s="26" t="s">
        <v>1464</v>
      </c>
      <c r="R28" s="26" t="s">
        <v>1465</v>
      </c>
      <c r="S28" s="31" t="s">
        <v>1466</v>
      </c>
      <c r="T28" s="26" t="s">
        <v>46</v>
      </c>
      <c r="U28" s="26" t="s">
        <v>47</v>
      </c>
      <c r="V28" s="26" t="s">
        <v>1562</v>
      </c>
      <c r="W28" s="76" t="str">
        <f t="shared" si="2"/>
        <v>IB2400466075; QĐTT số: 823/QĐ-BVQY103; 05/3/2025; Bệnh viện Quân y 103; 365 ngày</v>
      </c>
      <c r="X28" s="32"/>
      <c r="Y28" s="32"/>
      <c r="Z28" s="77"/>
      <c r="AA28" s="78"/>
      <c r="AB28" s="79">
        <v>263000</v>
      </c>
      <c r="AC28" s="78"/>
      <c r="AD28" s="80" t="s">
        <v>1468</v>
      </c>
      <c r="AE28" s="80"/>
      <c r="AF28" s="78" t="s">
        <v>1562</v>
      </c>
      <c r="AG28" s="79">
        <v>263000</v>
      </c>
      <c r="AH28" s="33">
        <f t="shared" si="3"/>
        <v>0</v>
      </c>
      <c r="AI28" s="34">
        <f t="shared" si="4"/>
        <v>0</v>
      </c>
      <c r="AJ28" s="22" t="s">
        <v>1568</v>
      </c>
      <c r="AK28" s="81"/>
      <c r="AL28" s="82" t="s">
        <v>1469</v>
      </c>
      <c r="AM28" s="83">
        <v>50</v>
      </c>
      <c r="AN28" s="83">
        <f>VLOOKUP(B28,[6]VSV!$B:$L,11,0)</f>
        <v>50</v>
      </c>
      <c r="AO28" s="84" t="s">
        <v>1566</v>
      </c>
      <c r="AP28" s="84"/>
      <c r="AQ28" s="84">
        <f>VLOOKUP(A28,[6]VSV!$A:$AN,40,0)</f>
        <v>0</v>
      </c>
      <c r="AR28" s="84">
        <f>VLOOKUP(A28,[6]VSV!$A:$AO,41,0)</f>
        <v>0</v>
      </c>
      <c r="AS28" s="32"/>
      <c r="AT28" s="22">
        <f>VLOOKUP(C28,'[6]VSV (2)'!$B:$L,11,0)</f>
        <v>50</v>
      </c>
      <c r="AU28" s="22" t="b">
        <f t="shared" si="5"/>
        <v>1</v>
      </c>
      <c r="AV28" s="22">
        <f>VLOOKUP(C28,'[6]VSV (2)'!$B:$N,13,0)</f>
        <v>263000</v>
      </c>
      <c r="AW28" s="22" t="b">
        <f t="shared" si="6"/>
        <v>1</v>
      </c>
      <c r="AX28" s="22">
        <f>VLOOKUP(C28,'[6]VSV (2)'!$B:$O,14,0)</f>
        <v>13150000</v>
      </c>
      <c r="AY28" s="22" t="b">
        <f t="shared" si="7"/>
        <v>1</v>
      </c>
      <c r="AZ28" s="22">
        <f>VLOOKUP(B28,[7]VSV!$B$6:$V$176,11,0)</f>
        <v>263000</v>
      </c>
      <c r="BA28" s="22" t="b">
        <f t="shared" si="8"/>
        <v>1</v>
      </c>
      <c r="BB28" s="22" t="str">
        <f>VLOOKUP(B28,[7]VSV!$B$6:$V$176,21,0)</f>
        <v>IB2400466075; QĐTT số: 823/QĐ-BVQY103; 05/3/2025; Bệnh viện Quân y 103; 365 ngày</v>
      </c>
      <c r="BC28" s="22" t="b">
        <f t="shared" si="9"/>
        <v>1</v>
      </c>
      <c r="BD28" s="22" t="b">
        <f t="shared" si="10"/>
        <v>1</v>
      </c>
    </row>
    <row r="29" spans="1:56" ht="42" customHeight="1" x14ac:dyDescent="0.25">
      <c r="A29" s="22">
        <v>30</v>
      </c>
      <c r="B29" s="23">
        <v>25</v>
      </c>
      <c r="C29" s="23">
        <v>24</v>
      </c>
      <c r="D29" s="43" t="s">
        <v>1569</v>
      </c>
      <c r="E29" s="43" t="s">
        <v>1570</v>
      </c>
      <c r="F29" s="42" t="s">
        <v>1571</v>
      </c>
      <c r="G29" s="52" t="s">
        <v>1572</v>
      </c>
      <c r="H29" s="144">
        <v>100</v>
      </c>
      <c r="I29" s="87"/>
      <c r="J29" s="41">
        <v>100</v>
      </c>
      <c r="K29" s="28">
        <f>L29</f>
        <v>400</v>
      </c>
      <c r="L29" s="29">
        <f t="shared" si="0"/>
        <v>400</v>
      </c>
      <c r="M29" s="41">
        <v>36840</v>
      </c>
      <c r="N29" s="28">
        <f t="shared" si="1"/>
        <v>14736000</v>
      </c>
      <c r="O29" s="42" t="s">
        <v>1569</v>
      </c>
      <c r="P29" s="42" t="s">
        <v>1573</v>
      </c>
      <c r="Q29" s="26" t="s">
        <v>1464</v>
      </c>
      <c r="R29" s="26" t="s">
        <v>1465</v>
      </c>
      <c r="S29" s="31" t="s">
        <v>1466</v>
      </c>
      <c r="T29" s="26" t="s">
        <v>46</v>
      </c>
      <c r="U29" s="26" t="s">
        <v>47</v>
      </c>
      <c r="V29" s="42" t="s">
        <v>1562</v>
      </c>
      <c r="W29" s="76" t="str">
        <f t="shared" si="2"/>
        <v>IB2400466075; QĐTT số: 823/QĐ-BVQY103; 05/3/2025; Bệnh viện Quân y 103; 365 ngày</v>
      </c>
      <c r="X29" s="43"/>
      <c r="Y29" s="43"/>
      <c r="Z29" s="88"/>
      <c r="AA29" s="89"/>
      <c r="AB29" s="90">
        <v>36840</v>
      </c>
      <c r="AC29" s="89"/>
      <c r="AD29" s="80" t="s">
        <v>1468</v>
      </c>
      <c r="AE29" s="80"/>
      <c r="AF29" s="78" t="s">
        <v>1562</v>
      </c>
      <c r="AG29" s="79">
        <v>36840</v>
      </c>
      <c r="AH29" s="33">
        <f t="shared" si="3"/>
        <v>0</v>
      </c>
      <c r="AI29" s="34">
        <f t="shared" si="4"/>
        <v>0</v>
      </c>
      <c r="AJ29" s="1" t="s">
        <v>1573</v>
      </c>
      <c r="AK29" s="81"/>
      <c r="AL29" s="82" t="s">
        <v>1469</v>
      </c>
      <c r="AM29" s="83">
        <v>1100</v>
      </c>
      <c r="AN29" s="83">
        <f>VLOOKUP(B29,[6]VSV!$B:$L,11,0)</f>
        <v>400</v>
      </c>
      <c r="AO29" s="84" t="s">
        <v>1569</v>
      </c>
      <c r="AP29" s="84"/>
      <c r="AQ29" s="84">
        <f>VLOOKUP(A29,[6]VSV!$A:$AN,40,0)</f>
        <v>0</v>
      </c>
      <c r="AR29" s="84">
        <f>VLOOKUP(A29,[6]VSV!$A:$AO,41,0)</f>
        <v>0</v>
      </c>
      <c r="AS29" s="43"/>
      <c r="AT29" s="22">
        <f>VLOOKUP(C29,'[6]VSV (2)'!$B:$L,11,0)</f>
        <v>400</v>
      </c>
      <c r="AU29" s="22" t="b">
        <f t="shared" si="5"/>
        <v>1</v>
      </c>
      <c r="AV29" s="22">
        <f>VLOOKUP(C29,'[6]VSV (2)'!$B:$N,13,0)</f>
        <v>36840</v>
      </c>
      <c r="AW29" s="22" t="b">
        <f t="shared" si="6"/>
        <v>1</v>
      </c>
      <c r="AX29" s="22">
        <f>VLOOKUP(C29,'[6]VSV (2)'!$B:$O,14,0)</f>
        <v>14736000</v>
      </c>
      <c r="AY29" s="22" t="b">
        <f t="shared" si="7"/>
        <v>1</v>
      </c>
      <c r="AZ29" s="22">
        <f>VLOOKUP(B29,[7]VSV!$B$6:$V$176,11,0)</f>
        <v>36840</v>
      </c>
      <c r="BA29" s="22" t="b">
        <f t="shared" si="8"/>
        <v>1</v>
      </c>
      <c r="BB29" s="22" t="str">
        <f>VLOOKUP(B29,[7]VSV!$B$6:$V$176,21,0)</f>
        <v>IB2400466075; QĐTT số: 823/QĐ-BVQY103; 05/3/2025; Bệnh viện Quân y 103; 365 ngày</v>
      </c>
      <c r="BC29" s="22" t="b">
        <f t="shared" si="9"/>
        <v>1</v>
      </c>
      <c r="BD29" s="22" t="b">
        <f t="shared" si="10"/>
        <v>0</v>
      </c>
    </row>
    <row r="30" spans="1:56" ht="76.5" customHeight="1" x14ac:dyDescent="0.25">
      <c r="A30" s="22">
        <v>31</v>
      </c>
      <c r="B30" s="23">
        <v>26</v>
      </c>
      <c r="C30" s="23">
        <v>25</v>
      </c>
      <c r="D30" s="43" t="s">
        <v>1574</v>
      </c>
      <c r="E30" s="32" t="s">
        <v>1575</v>
      </c>
      <c r="F30" s="42" t="s">
        <v>1576</v>
      </c>
      <c r="G30" s="52" t="s">
        <v>42</v>
      </c>
      <c r="H30" s="144">
        <v>3</v>
      </c>
      <c r="I30" s="87"/>
      <c r="J30" s="41">
        <v>3</v>
      </c>
      <c r="K30" s="41">
        <v>2</v>
      </c>
      <c r="L30" s="29">
        <f t="shared" si="0"/>
        <v>2</v>
      </c>
      <c r="M30" s="41">
        <v>2802445</v>
      </c>
      <c r="N30" s="28">
        <f t="shared" si="1"/>
        <v>5604890</v>
      </c>
      <c r="O30" s="42" t="s">
        <v>1574</v>
      </c>
      <c r="P30" s="42" t="s">
        <v>1577</v>
      </c>
      <c r="Q30" s="26" t="s">
        <v>1464</v>
      </c>
      <c r="R30" s="26" t="s">
        <v>1465</v>
      </c>
      <c r="S30" s="31" t="s">
        <v>1466</v>
      </c>
      <c r="T30" s="26" t="s">
        <v>46</v>
      </c>
      <c r="U30" s="26" t="s">
        <v>47</v>
      </c>
      <c r="V30" s="42" t="s">
        <v>1268</v>
      </c>
      <c r="W30" s="76" t="str">
        <f t="shared" si="2"/>
        <v>IB2400466075; QĐTT số: 823/QĐ-BVQY103; 05/3/2025; Bệnh viện Quân y 103; 365 ngày</v>
      </c>
      <c r="X30" s="43"/>
      <c r="Y30" s="43"/>
      <c r="Z30" s="88"/>
      <c r="AA30" s="89"/>
      <c r="AB30" s="90">
        <v>2802445</v>
      </c>
      <c r="AC30" s="89"/>
      <c r="AD30" s="80" t="s">
        <v>1578</v>
      </c>
      <c r="AE30" s="80" t="s">
        <v>272</v>
      </c>
      <c r="AF30" s="78" t="s">
        <v>1268</v>
      </c>
      <c r="AG30" s="79">
        <v>2802445</v>
      </c>
      <c r="AH30" s="33">
        <f t="shared" si="3"/>
        <v>0</v>
      </c>
      <c r="AI30" s="34">
        <f t="shared" si="4"/>
        <v>0</v>
      </c>
      <c r="AJ30" s="1" t="s">
        <v>1577</v>
      </c>
      <c r="AK30" s="81" t="s">
        <v>1579</v>
      </c>
      <c r="AL30" s="82" t="s">
        <v>1469</v>
      </c>
      <c r="AM30" s="83">
        <v>2</v>
      </c>
      <c r="AN30" s="83">
        <f>VLOOKUP(B30,[6]VSV!$B:$L,11,0)</f>
        <v>2</v>
      </c>
      <c r="AO30" s="84" t="s">
        <v>1574</v>
      </c>
      <c r="AP30" s="84"/>
      <c r="AQ30" s="84">
        <f>VLOOKUP(A30,[6]VSV!$A:$AN,40,0)</f>
        <v>0</v>
      </c>
      <c r="AR30" s="84">
        <f>VLOOKUP(A30,[6]VSV!$A:$AO,41,0)</f>
        <v>0</v>
      </c>
      <c r="AS30" s="43"/>
      <c r="AT30" s="22">
        <f>VLOOKUP(C30,'[6]VSV (2)'!$B:$L,11,0)</f>
        <v>2</v>
      </c>
      <c r="AU30" s="22" t="b">
        <f t="shared" si="5"/>
        <v>1</v>
      </c>
      <c r="AV30" s="22">
        <f>VLOOKUP(C30,'[6]VSV (2)'!$B:$N,13,0)</f>
        <v>2802445</v>
      </c>
      <c r="AW30" s="22" t="b">
        <f t="shared" si="6"/>
        <v>1</v>
      </c>
      <c r="AX30" s="22">
        <f>VLOOKUP(C30,'[6]VSV (2)'!$B:$O,14,0)</f>
        <v>5604890</v>
      </c>
      <c r="AY30" s="22" t="b">
        <f t="shared" si="7"/>
        <v>1</v>
      </c>
      <c r="AZ30" s="22">
        <f>VLOOKUP(B30,[7]VSV!$B$6:$V$176,11,0)</f>
        <v>2802445</v>
      </c>
      <c r="BA30" s="22" t="b">
        <f t="shared" si="8"/>
        <v>1</v>
      </c>
      <c r="BB30" s="22" t="str">
        <f>VLOOKUP(B30,[7]VSV!$B$6:$V$176,21,0)</f>
        <v>IB2400466075; QĐTT số: 823/QĐ-BVQY103; 05/3/2025; Bệnh viện Quân y 103; 365 ngày</v>
      </c>
      <c r="BC30" s="22" t="b">
        <f t="shared" si="9"/>
        <v>1</v>
      </c>
      <c r="BD30" s="22" t="b">
        <f t="shared" si="10"/>
        <v>1</v>
      </c>
    </row>
    <row r="31" spans="1:56" ht="96" customHeight="1" x14ac:dyDescent="0.25">
      <c r="A31" s="22">
        <v>32</v>
      </c>
      <c r="B31" s="23">
        <v>27</v>
      </c>
      <c r="C31" s="23">
        <v>26</v>
      </c>
      <c r="D31" s="43" t="s">
        <v>1580</v>
      </c>
      <c r="E31" s="32" t="s">
        <v>1581</v>
      </c>
      <c r="F31" s="42" t="s">
        <v>362</v>
      </c>
      <c r="G31" s="52" t="s">
        <v>1473</v>
      </c>
      <c r="H31" s="144">
        <v>604</v>
      </c>
      <c r="I31" s="87"/>
      <c r="J31" s="41">
        <v>2352</v>
      </c>
      <c r="K31" s="28">
        <f>L31</f>
        <v>1000</v>
      </c>
      <c r="L31" s="29">
        <f t="shared" si="0"/>
        <v>1000</v>
      </c>
      <c r="M31" s="41">
        <v>48951</v>
      </c>
      <c r="N31" s="28">
        <f t="shared" si="1"/>
        <v>48951000</v>
      </c>
      <c r="O31" s="42" t="s">
        <v>1580</v>
      </c>
      <c r="P31" s="42" t="s">
        <v>1582</v>
      </c>
      <c r="Q31" s="26" t="s">
        <v>1464</v>
      </c>
      <c r="R31" s="26" t="s">
        <v>1465</v>
      </c>
      <c r="S31" s="31" t="s">
        <v>1466</v>
      </c>
      <c r="T31" s="26" t="s">
        <v>46</v>
      </c>
      <c r="U31" s="26" t="s">
        <v>47</v>
      </c>
      <c r="V31" s="42" t="s">
        <v>1268</v>
      </c>
      <c r="W31" s="76" t="str">
        <f t="shared" si="2"/>
        <v>IB2400466075; QĐTT số: 823/QĐ-BVQY103; 05/3/2025; Bệnh viện Quân y 103; 365 ngày</v>
      </c>
      <c r="X31" s="43"/>
      <c r="Y31" s="43"/>
      <c r="Z31" s="88"/>
      <c r="AA31" s="89"/>
      <c r="AB31" s="90">
        <v>48951</v>
      </c>
      <c r="AC31" s="89"/>
      <c r="AD31" s="80" t="s">
        <v>1578</v>
      </c>
      <c r="AE31" s="80" t="s">
        <v>272</v>
      </c>
      <c r="AF31" s="78" t="s">
        <v>1268</v>
      </c>
      <c r="AG31" s="79">
        <v>48951</v>
      </c>
      <c r="AH31" s="33">
        <f t="shared" si="3"/>
        <v>0</v>
      </c>
      <c r="AI31" s="34">
        <f t="shared" si="4"/>
        <v>0</v>
      </c>
      <c r="AJ31" s="1" t="s">
        <v>1582</v>
      </c>
      <c r="AK31" s="81"/>
      <c r="AL31" s="82" t="s">
        <v>1469</v>
      </c>
      <c r="AM31" s="83">
        <v>600</v>
      </c>
      <c r="AN31" s="83">
        <f>VLOOKUP(B31,[6]VSV!$B:$L,11,0)</f>
        <v>1000</v>
      </c>
      <c r="AO31" s="84" t="s">
        <v>1580</v>
      </c>
      <c r="AP31" s="84"/>
      <c r="AQ31" s="84">
        <f>VLOOKUP(A31,[6]VSV!$A:$AN,40,0)</f>
        <v>0</v>
      </c>
      <c r="AR31" s="84">
        <f>VLOOKUP(A31,[6]VSV!$A:$AO,41,0)</f>
        <v>0</v>
      </c>
      <c r="AS31" s="43"/>
      <c r="AT31" s="22">
        <f>VLOOKUP(C31,'[6]VSV (2)'!$B:$L,11,0)</f>
        <v>1000</v>
      </c>
      <c r="AU31" s="22" t="b">
        <f t="shared" si="5"/>
        <v>1</v>
      </c>
      <c r="AV31" s="22">
        <f>VLOOKUP(C31,'[6]VSV (2)'!$B:$N,13,0)</f>
        <v>48951</v>
      </c>
      <c r="AW31" s="22" t="b">
        <f t="shared" si="6"/>
        <v>1</v>
      </c>
      <c r="AX31" s="22">
        <f>VLOOKUP(C31,'[6]VSV (2)'!$B:$O,14,0)</f>
        <v>48951000</v>
      </c>
      <c r="AY31" s="22" t="b">
        <f t="shared" si="7"/>
        <v>1</v>
      </c>
      <c r="AZ31" s="22">
        <f>VLOOKUP(B31,[7]VSV!$B$6:$V$176,11,0)</f>
        <v>48951</v>
      </c>
      <c r="BA31" s="22" t="b">
        <f t="shared" si="8"/>
        <v>1</v>
      </c>
      <c r="BB31" s="22" t="str">
        <f>VLOOKUP(B31,[7]VSV!$B$6:$V$176,21,0)</f>
        <v>IB2400466075; QĐTT số: 823/QĐ-BVQY103; 05/3/2025; Bệnh viện Quân y 103; 365 ngày</v>
      </c>
      <c r="BC31" s="22" t="b">
        <f t="shared" si="9"/>
        <v>1</v>
      </c>
      <c r="BD31" s="22" t="b">
        <f t="shared" si="10"/>
        <v>0</v>
      </c>
    </row>
    <row r="32" spans="1:56" ht="71.25" customHeight="1" x14ac:dyDescent="0.25">
      <c r="A32" s="22">
        <v>33</v>
      </c>
      <c r="B32" s="23">
        <v>28</v>
      </c>
      <c r="C32" s="23">
        <v>27</v>
      </c>
      <c r="D32" s="43" t="s">
        <v>1583</v>
      </c>
      <c r="E32" s="32" t="s">
        <v>1584</v>
      </c>
      <c r="F32" s="42" t="s">
        <v>1576</v>
      </c>
      <c r="G32" s="52" t="s">
        <v>42</v>
      </c>
      <c r="H32" s="144">
        <v>1</v>
      </c>
      <c r="I32" s="87"/>
      <c r="J32" s="41">
        <v>5</v>
      </c>
      <c r="K32" s="41">
        <v>2</v>
      </c>
      <c r="L32" s="29">
        <f t="shared" si="0"/>
        <v>2</v>
      </c>
      <c r="M32" s="41">
        <v>2802445</v>
      </c>
      <c r="N32" s="28">
        <f t="shared" si="1"/>
        <v>5604890</v>
      </c>
      <c r="O32" s="42" t="s">
        <v>1583</v>
      </c>
      <c r="P32" s="42" t="s">
        <v>1585</v>
      </c>
      <c r="Q32" s="26" t="s">
        <v>1464</v>
      </c>
      <c r="R32" s="26" t="s">
        <v>1465</v>
      </c>
      <c r="S32" s="31" t="s">
        <v>1466</v>
      </c>
      <c r="T32" s="26" t="s">
        <v>46</v>
      </c>
      <c r="U32" s="26" t="s">
        <v>47</v>
      </c>
      <c r="V32" s="42" t="s">
        <v>1268</v>
      </c>
      <c r="W32" s="76" t="str">
        <f t="shared" si="2"/>
        <v>IB2400466075; QĐTT số: 823/QĐ-BVQY103; 05/3/2025; Bệnh viện Quân y 103; 365 ngày</v>
      </c>
      <c r="X32" s="43"/>
      <c r="Y32" s="43"/>
      <c r="Z32" s="88"/>
      <c r="AA32" s="89"/>
      <c r="AB32" s="90">
        <v>2802445</v>
      </c>
      <c r="AC32" s="89"/>
      <c r="AD32" s="80" t="s">
        <v>1578</v>
      </c>
      <c r="AE32" s="80" t="s">
        <v>272</v>
      </c>
      <c r="AF32" s="78" t="s">
        <v>1268</v>
      </c>
      <c r="AG32" s="79">
        <v>2802445</v>
      </c>
      <c r="AH32" s="33">
        <f t="shared" si="3"/>
        <v>0</v>
      </c>
      <c r="AI32" s="34">
        <f t="shared" si="4"/>
        <v>0</v>
      </c>
      <c r="AJ32" s="1" t="s">
        <v>1585</v>
      </c>
      <c r="AK32" s="81"/>
      <c r="AL32" s="82" t="s">
        <v>1469</v>
      </c>
      <c r="AM32" s="83">
        <v>2</v>
      </c>
      <c r="AN32" s="83">
        <f>VLOOKUP(B32,[6]VSV!$B:$L,11,0)</f>
        <v>2</v>
      </c>
      <c r="AO32" s="84" t="s">
        <v>1583</v>
      </c>
      <c r="AP32" s="84"/>
      <c r="AQ32" s="84">
        <f>VLOOKUP(A32,[6]VSV!$A:$AN,40,0)</f>
        <v>0</v>
      </c>
      <c r="AR32" s="84">
        <f>VLOOKUP(A32,[6]VSV!$A:$AO,41,0)</f>
        <v>0</v>
      </c>
      <c r="AS32" s="43"/>
      <c r="AT32" s="22">
        <f>VLOOKUP(C32,'[6]VSV (2)'!$B:$L,11,0)</f>
        <v>2</v>
      </c>
      <c r="AU32" s="22" t="b">
        <f t="shared" si="5"/>
        <v>1</v>
      </c>
      <c r="AV32" s="22">
        <f>VLOOKUP(C32,'[6]VSV (2)'!$B:$N,13,0)</f>
        <v>2802445</v>
      </c>
      <c r="AW32" s="22" t="b">
        <f t="shared" si="6"/>
        <v>1</v>
      </c>
      <c r="AX32" s="22">
        <f>VLOOKUP(C32,'[6]VSV (2)'!$B:$O,14,0)</f>
        <v>5604890</v>
      </c>
      <c r="AY32" s="22" t="b">
        <f t="shared" si="7"/>
        <v>1</v>
      </c>
      <c r="AZ32" s="22">
        <f>VLOOKUP(B32,[7]VSV!$B$6:$V$176,11,0)</f>
        <v>2802445</v>
      </c>
      <c r="BA32" s="22" t="b">
        <f t="shared" si="8"/>
        <v>1</v>
      </c>
      <c r="BB32" s="22" t="str">
        <f>VLOOKUP(B32,[7]VSV!$B$6:$V$176,21,0)</f>
        <v>IB2400466075; QĐTT số: 823/QĐ-BVQY103; 05/3/2025; Bệnh viện Quân y 103; 365 ngày</v>
      </c>
      <c r="BC32" s="22" t="b">
        <f t="shared" si="9"/>
        <v>1</v>
      </c>
      <c r="BD32" s="22" t="b">
        <f t="shared" si="10"/>
        <v>1</v>
      </c>
    </row>
    <row r="33" spans="1:56" ht="81.75" customHeight="1" x14ac:dyDescent="0.25">
      <c r="A33" s="22">
        <v>34</v>
      </c>
      <c r="B33" s="23">
        <v>29</v>
      </c>
      <c r="C33" s="23">
        <v>28</v>
      </c>
      <c r="D33" s="43" t="s">
        <v>1586</v>
      </c>
      <c r="E33" s="32" t="s">
        <v>1587</v>
      </c>
      <c r="F33" s="42" t="s">
        <v>362</v>
      </c>
      <c r="G33" s="52" t="s">
        <v>1473</v>
      </c>
      <c r="H33" s="144">
        <v>704</v>
      </c>
      <c r="I33" s="87"/>
      <c r="J33" s="41">
        <v>2352</v>
      </c>
      <c r="K33" s="28">
        <f>L33</f>
        <v>1000</v>
      </c>
      <c r="L33" s="29">
        <f t="shared" si="0"/>
        <v>1000</v>
      </c>
      <c r="M33" s="41">
        <v>73427</v>
      </c>
      <c r="N33" s="28">
        <f t="shared" si="1"/>
        <v>73427000</v>
      </c>
      <c r="O33" s="42" t="s">
        <v>1586</v>
      </c>
      <c r="P33" s="42" t="s">
        <v>1588</v>
      </c>
      <c r="Q33" s="26" t="s">
        <v>1464</v>
      </c>
      <c r="R33" s="26" t="s">
        <v>1465</v>
      </c>
      <c r="S33" s="31" t="s">
        <v>1466</v>
      </c>
      <c r="T33" s="26" t="s">
        <v>46</v>
      </c>
      <c r="U33" s="26" t="s">
        <v>47</v>
      </c>
      <c r="V33" s="42" t="s">
        <v>1268</v>
      </c>
      <c r="W33" s="76" t="str">
        <f t="shared" si="2"/>
        <v>IB2400466075; QĐTT số: 823/QĐ-BVQY103; 05/3/2025; Bệnh viện Quân y 103; 365 ngày</v>
      </c>
      <c r="X33" s="43"/>
      <c r="Y33" s="43"/>
      <c r="Z33" s="88"/>
      <c r="AA33" s="89"/>
      <c r="AB33" s="90">
        <v>73427</v>
      </c>
      <c r="AC33" s="89"/>
      <c r="AD33" s="80" t="s">
        <v>1578</v>
      </c>
      <c r="AE33" s="80" t="s">
        <v>272</v>
      </c>
      <c r="AF33" s="78" t="s">
        <v>1268</v>
      </c>
      <c r="AG33" s="79">
        <v>73427</v>
      </c>
      <c r="AH33" s="33">
        <f t="shared" si="3"/>
        <v>0</v>
      </c>
      <c r="AI33" s="34">
        <f t="shared" si="4"/>
        <v>0</v>
      </c>
      <c r="AJ33" s="1" t="s">
        <v>1588</v>
      </c>
      <c r="AK33" s="81" t="s">
        <v>1589</v>
      </c>
      <c r="AL33" s="82" t="s">
        <v>1469</v>
      </c>
      <c r="AM33" s="83">
        <v>800</v>
      </c>
      <c r="AN33" s="83">
        <f>VLOOKUP(B33,[6]VSV!$B:$L,11,0)</f>
        <v>1000</v>
      </c>
      <c r="AO33" s="84" t="s">
        <v>1586</v>
      </c>
      <c r="AP33" s="84"/>
      <c r="AQ33" s="84">
        <f>VLOOKUP(A33,[6]VSV!$A:$AN,40,0)</f>
        <v>0</v>
      </c>
      <c r="AR33" s="84">
        <f>VLOOKUP(A33,[6]VSV!$A:$AO,41,0)</f>
        <v>0</v>
      </c>
      <c r="AS33" s="43"/>
      <c r="AT33" s="22">
        <f>VLOOKUP(C33,'[6]VSV (2)'!$B:$L,11,0)</f>
        <v>1000</v>
      </c>
      <c r="AU33" s="22" t="b">
        <f t="shared" si="5"/>
        <v>1</v>
      </c>
      <c r="AV33" s="22">
        <f>VLOOKUP(C33,'[6]VSV (2)'!$B:$N,13,0)</f>
        <v>73427</v>
      </c>
      <c r="AW33" s="22" t="b">
        <f t="shared" si="6"/>
        <v>1</v>
      </c>
      <c r="AX33" s="22">
        <f>VLOOKUP(C33,'[6]VSV (2)'!$B:$O,14,0)</f>
        <v>73427000</v>
      </c>
      <c r="AY33" s="22" t="b">
        <f t="shared" si="7"/>
        <v>1</v>
      </c>
      <c r="AZ33" s="22">
        <f>VLOOKUP(B33,[7]VSV!$B$6:$V$176,11,0)</f>
        <v>73427</v>
      </c>
      <c r="BA33" s="22" t="b">
        <f t="shared" si="8"/>
        <v>1</v>
      </c>
      <c r="BB33" s="22" t="str">
        <f>VLOOKUP(B33,[7]VSV!$B$6:$V$176,21,0)</f>
        <v>IB2400466075; QĐTT số: 823/QĐ-BVQY103; 05/3/2025; Bệnh viện Quân y 103; 365 ngày</v>
      </c>
      <c r="BC33" s="22" t="b">
        <f t="shared" si="9"/>
        <v>1</v>
      </c>
      <c r="BD33" s="22" t="b">
        <f t="shared" si="10"/>
        <v>0</v>
      </c>
    </row>
    <row r="34" spans="1:56" ht="73.5" customHeight="1" x14ac:dyDescent="0.25">
      <c r="A34" s="22">
        <v>35</v>
      </c>
      <c r="B34" s="23">
        <v>30</v>
      </c>
      <c r="C34" s="23">
        <v>29</v>
      </c>
      <c r="D34" s="43" t="s">
        <v>1590</v>
      </c>
      <c r="E34" s="32" t="s">
        <v>1591</v>
      </c>
      <c r="F34" s="42" t="s">
        <v>1592</v>
      </c>
      <c r="G34" s="52" t="s">
        <v>42</v>
      </c>
      <c r="H34" s="144">
        <v>1</v>
      </c>
      <c r="I34" s="87"/>
      <c r="J34" s="41">
        <v>4</v>
      </c>
      <c r="K34" s="41">
        <v>2</v>
      </c>
      <c r="L34" s="29">
        <f t="shared" si="0"/>
        <v>2</v>
      </c>
      <c r="M34" s="41">
        <v>2851396</v>
      </c>
      <c r="N34" s="28">
        <f t="shared" si="1"/>
        <v>5702792</v>
      </c>
      <c r="O34" s="42" t="s">
        <v>1590</v>
      </c>
      <c r="P34" s="42" t="s">
        <v>1593</v>
      </c>
      <c r="Q34" s="26" t="s">
        <v>1464</v>
      </c>
      <c r="R34" s="26" t="s">
        <v>1465</v>
      </c>
      <c r="S34" s="31" t="s">
        <v>1466</v>
      </c>
      <c r="T34" s="26" t="s">
        <v>46</v>
      </c>
      <c r="U34" s="26" t="s">
        <v>47</v>
      </c>
      <c r="V34" s="42" t="s">
        <v>1268</v>
      </c>
      <c r="W34" s="76" t="s">
        <v>1594</v>
      </c>
      <c r="X34" s="43"/>
      <c r="Y34" s="43"/>
      <c r="Z34" s="88"/>
      <c r="AA34" s="89"/>
      <c r="AB34" s="90">
        <v>2851396</v>
      </c>
      <c r="AC34" s="89"/>
      <c r="AD34" s="80" t="s">
        <v>1578</v>
      </c>
      <c r="AE34" s="80" t="s">
        <v>272</v>
      </c>
      <c r="AF34" s="78" t="s">
        <v>1268</v>
      </c>
      <c r="AG34" s="79">
        <v>2851396</v>
      </c>
      <c r="AH34" s="33">
        <v>0</v>
      </c>
      <c r="AI34" s="34">
        <v>0</v>
      </c>
      <c r="AJ34" s="1" t="s">
        <v>1593</v>
      </c>
      <c r="AK34" s="81"/>
      <c r="AL34" s="82"/>
      <c r="AM34" s="83">
        <v>2</v>
      </c>
      <c r="AN34" s="83">
        <f>VLOOKUP(B34,[6]VSV!$B:$L,11,0)</f>
        <v>2</v>
      </c>
      <c r="AO34" s="84" t="s">
        <v>1590</v>
      </c>
      <c r="AP34" s="84"/>
      <c r="AQ34" s="84">
        <f>VLOOKUP(A34,[6]VSV!$A:$AN,40,0)</f>
        <v>0</v>
      </c>
      <c r="AR34" s="84">
        <f>VLOOKUP(A34,[6]VSV!$A:$AO,41,0)</f>
        <v>0</v>
      </c>
      <c r="AS34" s="43"/>
      <c r="AT34" s="22">
        <f>VLOOKUP(C34,'[6]VSV (2)'!$B:$L,11,0)</f>
        <v>2</v>
      </c>
      <c r="AU34" s="22" t="b">
        <f t="shared" si="5"/>
        <v>1</v>
      </c>
      <c r="AV34" s="22">
        <f>VLOOKUP(C34,'[6]VSV (2)'!$B:$N,13,0)</f>
        <v>2851396</v>
      </c>
      <c r="AW34" s="22" t="b">
        <f t="shared" si="6"/>
        <v>1</v>
      </c>
      <c r="AX34" s="22">
        <f>VLOOKUP(C34,'[6]VSV (2)'!$B:$O,14,0)</f>
        <v>5702792</v>
      </c>
      <c r="AY34" s="22" t="b">
        <f t="shared" si="7"/>
        <v>1</v>
      </c>
      <c r="AZ34" s="22">
        <f>VLOOKUP(B34,[7]VSV!$B$6:$V$176,11,0)</f>
        <v>2851396</v>
      </c>
      <c r="BA34" s="22" t="b">
        <f t="shared" si="8"/>
        <v>1</v>
      </c>
      <c r="BB34" s="22" t="str">
        <f>VLOOKUP(B34,[7]VSV!$B$6:$V$176,21,0)</f>
        <v>IB2400466075; QĐTT số: 823/QĐ-BVQY103; 05/3/2025; Bệnh viện Quân y 103; 365 ngày</v>
      </c>
      <c r="BC34" s="22" t="b">
        <f t="shared" si="9"/>
        <v>1</v>
      </c>
      <c r="BD34" s="22" t="b">
        <f t="shared" si="10"/>
        <v>1</v>
      </c>
    </row>
    <row r="35" spans="1:56" ht="85.5" customHeight="1" x14ac:dyDescent="0.25">
      <c r="A35" s="22">
        <v>36</v>
      </c>
      <c r="B35" s="23">
        <v>31</v>
      </c>
      <c r="C35" s="23">
        <v>30</v>
      </c>
      <c r="D35" s="43" t="s">
        <v>1595</v>
      </c>
      <c r="E35" s="32" t="s">
        <v>1596</v>
      </c>
      <c r="F35" s="42" t="s">
        <v>362</v>
      </c>
      <c r="G35" s="52" t="s">
        <v>1473</v>
      </c>
      <c r="H35" s="144">
        <v>606</v>
      </c>
      <c r="I35" s="87"/>
      <c r="J35" s="41">
        <v>1372</v>
      </c>
      <c r="K35" s="28">
        <f>L35</f>
        <v>800</v>
      </c>
      <c r="L35" s="29">
        <f t="shared" si="0"/>
        <v>800</v>
      </c>
      <c r="M35" s="41">
        <v>61189</v>
      </c>
      <c r="N35" s="28">
        <f t="shared" si="1"/>
        <v>48951200</v>
      </c>
      <c r="O35" s="42" t="s">
        <v>1595</v>
      </c>
      <c r="P35" s="42" t="s">
        <v>1597</v>
      </c>
      <c r="Q35" s="26" t="s">
        <v>1464</v>
      </c>
      <c r="R35" s="26" t="s">
        <v>1465</v>
      </c>
      <c r="S35" s="31" t="s">
        <v>1466</v>
      </c>
      <c r="T35" s="26" t="s">
        <v>46</v>
      </c>
      <c r="U35" s="26" t="s">
        <v>47</v>
      </c>
      <c r="V35" s="42" t="s">
        <v>1268</v>
      </c>
      <c r="W35" s="76" t="str">
        <f t="shared" si="2"/>
        <v>IB2400466075; QĐTT số: 823/QĐ-BVQY103; 05/3/2025; Bệnh viện Quân y 103; 365 ngày</v>
      </c>
      <c r="X35" s="43"/>
      <c r="Y35" s="43"/>
      <c r="Z35" s="88"/>
      <c r="AA35" s="89"/>
      <c r="AB35" s="90">
        <v>61189</v>
      </c>
      <c r="AC35" s="89"/>
      <c r="AD35" s="80" t="s">
        <v>1578</v>
      </c>
      <c r="AE35" s="80" t="s">
        <v>272</v>
      </c>
      <c r="AF35" s="78" t="s">
        <v>1268</v>
      </c>
      <c r="AG35" s="79">
        <v>61189</v>
      </c>
      <c r="AH35" s="33">
        <f t="shared" si="3"/>
        <v>0</v>
      </c>
      <c r="AI35" s="34">
        <f t="shared" si="4"/>
        <v>0</v>
      </c>
      <c r="AJ35" s="1" t="s">
        <v>1597</v>
      </c>
      <c r="AK35" s="81" t="s">
        <v>1598</v>
      </c>
      <c r="AL35" s="82" t="s">
        <v>1469</v>
      </c>
      <c r="AM35" s="83">
        <v>1000</v>
      </c>
      <c r="AN35" s="83">
        <f>VLOOKUP(B35,[6]VSV!$B:$L,11,0)</f>
        <v>800</v>
      </c>
      <c r="AO35" s="84" t="s">
        <v>1595</v>
      </c>
      <c r="AP35" s="84"/>
      <c r="AQ35" s="84">
        <f>VLOOKUP(A35,[6]VSV!$A:$AN,40,0)</f>
        <v>0</v>
      </c>
      <c r="AR35" s="84">
        <f>VLOOKUP(A35,[6]VSV!$A:$AO,41,0)</f>
        <v>0</v>
      </c>
      <c r="AS35" s="43"/>
      <c r="AT35" s="22">
        <f>VLOOKUP(C35,'[6]VSV (2)'!$B:$L,11,0)</f>
        <v>800</v>
      </c>
      <c r="AU35" s="22" t="b">
        <f t="shared" si="5"/>
        <v>1</v>
      </c>
      <c r="AV35" s="22">
        <f>VLOOKUP(C35,'[6]VSV (2)'!$B:$N,13,0)</f>
        <v>61189</v>
      </c>
      <c r="AW35" s="22" t="b">
        <f t="shared" si="6"/>
        <v>1</v>
      </c>
      <c r="AX35" s="22">
        <f>VLOOKUP(C35,'[6]VSV (2)'!$B:$O,14,0)</f>
        <v>48951200</v>
      </c>
      <c r="AY35" s="22" t="b">
        <f t="shared" si="7"/>
        <v>1</v>
      </c>
      <c r="AZ35" s="22">
        <f>VLOOKUP(B35,[7]VSV!$B$6:$V$176,11,0)</f>
        <v>61189</v>
      </c>
      <c r="BA35" s="22" t="b">
        <f t="shared" si="8"/>
        <v>1</v>
      </c>
      <c r="BB35" s="22" t="str">
        <f>VLOOKUP(B35,[7]VSV!$B$6:$V$176,21,0)</f>
        <v>IB2400466075; QĐTT số: 823/QĐ-BVQY103; 05/3/2025; Bệnh viện Quân y 103; 365 ngày</v>
      </c>
      <c r="BC35" s="22" t="b">
        <f t="shared" si="9"/>
        <v>1</v>
      </c>
      <c r="BD35" s="22" t="b">
        <f t="shared" si="10"/>
        <v>0</v>
      </c>
    </row>
    <row r="36" spans="1:56" ht="73.5" customHeight="1" x14ac:dyDescent="0.25">
      <c r="A36" s="22">
        <v>37</v>
      </c>
      <c r="B36" s="23">
        <v>32</v>
      </c>
      <c r="C36" s="23">
        <v>31</v>
      </c>
      <c r="D36" s="43" t="s">
        <v>1599</v>
      </c>
      <c r="E36" s="32" t="s">
        <v>1600</v>
      </c>
      <c r="F36" s="42" t="s">
        <v>1601</v>
      </c>
      <c r="G36" s="52" t="s">
        <v>42</v>
      </c>
      <c r="H36" s="144">
        <v>1</v>
      </c>
      <c r="I36" s="87"/>
      <c r="J36" s="41">
        <v>3</v>
      </c>
      <c r="K36" s="41">
        <v>2</v>
      </c>
      <c r="L36" s="29">
        <f t="shared" si="0"/>
        <v>2</v>
      </c>
      <c r="M36" s="41">
        <v>1713285</v>
      </c>
      <c r="N36" s="28">
        <f t="shared" si="1"/>
        <v>3426570</v>
      </c>
      <c r="O36" s="42" t="s">
        <v>1599</v>
      </c>
      <c r="P36" s="42" t="s">
        <v>1602</v>
      </c>
      <c r="Q36" s="26" t="s">
        <v>1464</v>
      </c>
      <c r="R36" s="26" t="s">
        <v>1465</v>
      </c>
      <c r="S36" s="31" t="s">
        <v>1466</v>
      </c>
      <c r="T36" s="26" t="s">
        <v>46</v>
      </c>
      <c r="U36" s="26" t="s">
        <v>47</v>
      </c>
      <c r="V36" s="42" t="s">
        <v>1268</v>
      </c>
      <c r="W36" s="76" t="str">
        <f t="shared" si="2"/>
        <v>IB2400466075; QĐTT số: 823/QĐ-BVQY103; 05/3/2025; Bệnh viện Quân y 103; 365 ngày</v>
      </c>
      <c r="X36" s="43"/>
      <c r="Y36" s="43"/>
      <c r="Z36" s="88"/>
      <c r="AA36" s="89"/>
      <c r="AB36" s="90">
        <v>1713285</v>
      </c>
      <c r="AC36" s="89"/>
      <c r="AD36" s="80" t="s">
        <v>1578</v>
      </c>
      <c r="AE36" s="80" t="s">
        <v>272</v>
      </c>
      <c r="AF36" s="78" t="s">
        <v>1268</v>
      </c>
      <c r="AG36" s="79">
        <v>1713285</v>
      </c>
      <c r="AH36" s="33">
        <f t="shared" si="3"/>
        <v>0</v>
      </c>
      <c r="AI36" s="34">
        <f t="shared" si="4"/>
        <v>0</v>
      </c>
      <c r="AJ36" s="1" t="s">
        <v>1602</v>
      </c>
      <c r="AK36" s="81" t="s">
        <v>1603</v>
      </c>
      <c r="AL36" s="82" t="s">
        <v>1469</v>
      </c>
      <c r="AM36" s="83">
        <v>2</v>
      </c>
      <c r="AN36" s="83">
        <f>VLOOKUP(B36,[6]VSV!$B:$L,11,0)</f>
        <v>2</v>
      </c>
      <c r="AO36" s="84" t="s">
        <v>1599</v>
      </c>
      <c r="AP36" s="84"/>
      <c r="AQ36" s="84">
        <f>VLOOKUP(A36,[6]VSV!$A:$AN,40,0)</f>
        <v>0</v>
      </c>
      <c r="AR36" s="84">
        <f>VLOOKUP(A36,[6]VSV!$A:$AO,41,0)</f>
        <v>0</v>
      </c>
      <c r="AS36" s="43"/>
      <c r="AT36" s="22">
        <f>VLOOKUP(C36,'[6]VSV (2)'!$B:$L,11,0)</f>
        <v>2</v>
      </c>
      <c r="AU36" s="22" t="b">
        <f t="shared" si="5"/>
        <v>1</v>
      </c>
      <c r="AV36" s="22">
        <f>VLOOKUP(C36,'[6]VSV (2)'!$B:$N,13,0)</f>
        <v>1713285</v>
      </c>
      <c r="AW36" s="22" t="b">
        <f t="shared" si="6"/>
        <v>1</v>
      </c>
      <c r="AX36" s="22">
        <f>VLOOKUP(C36,'[6]VSV (2)'!$B:$O,14,0)</f>
        <v>3426570</v>
      </c>
      <c r="AY36" s="22" t="b">
        <f t="shared" si="7"/>
        <v>1</v>
      </c>
      <c r="AZ36" s="22">
        <f>VLOOKUP(B36,[7]VSV!$B$6:$V$176,11,0)</f>
        <v>1713285</v>
      </c>
      <c r="BA36" s="22" t="b">
        <f t="shared" si="8"/>
        <v>1</v>
      </c>
      <c r="BB36" s="22" t="str">
        <f>VLOOKUP(B36,[7]VSV!$B$6:$V$176,21,0)</f>
        <v>IB2400466075; QĐTT số: 823/QĐ-BVQY103; 05/3/2025; Bệnh viện Quân y 103; 365 ngày</v>
      </c>
      <c r="BC36" s="22" t="b">
        <f t="shared" si="9"/>
        <v>1</v>
      </c>
      <c r="BD36" s="22" t="b">
        <f t="shared" si="10"/>
        <v>1</v>
      </c>
    </row>
    <row r="37" spans="1:56" ht="96" customHeight="1" x14ac:dyDescent="0.25">
      <c r="A37" s="22">
        <v>38</v>
      </c>
      <c r="B37" s="23">
        <v>33</v>
      </c>
      <c r="C37" s="23">
        <v>32</v>
      </c>
      <c r="D37" s="43" t="s">
        <v>1604</v>
      </c>
      <c r="E37" s="32" t="s">
        <v>1605</v>
      </c>
      <c r="F37" s="42" t="s">
        <v>362</v>
      </c>
      <c r="G37" s="52" t="s">
        <v>1473</v>
      </c>
      <c r="H37" s="144">
        <v>409</v>
      </c>
      <c r="I37" s="87"/>
      <c r="J37" s="41">
        <v>1470</v>
      </c>
      <c r="K37" s="28">
        <f>L37</f>
        <v>800</v>
      </c>
      <c r="L37" s="29">
        <f t="shared" si="0"/>
        <v>800</v>
      </c>
      <c r="M37" s="41">
        <v>44056</v>
      </c>
      <c r="N37" s="28">
        <f t="shared" si="1"/>
        <v>35244800</v>
      </c>
      <c r="O37" s="42" t="s">
        <v>1604</v>
      </c>
      <c r="P37" s="42" t="s">
        <v>1606</v>
      </c>
      <c r="Q37" s="26" t="s">
        <v>1464</v>
      </c>
      <c r="R37" s="26" t="s">
        <v>1465</v>
      </c>
      <c r="S37" s="31" t="s">
        <v>1466</v>
      </c>
      <c r="T37" s="26" t="s">
        <v>46</v>
      </c>
      <c r="U37" s="26" t="s">
        <v>47</v>
      </c>
      <c r="V37" s="42" t="s">
        <v>1268</v>
      </c>
      <c r="W37" s="76" t="str">
        <f t="shared" si="2"/>
        <v>IB2400466075; QĐTT số: 823/QĐ-BVQY103; 05/3/2025; Bệnh viện Quân y 103; 365 ngày</v>
      </c>
      <c r="X37" s="43"/>
      <c r="Y37" s="43"/>
      <c r="Z37" s="88"/>
      <c r="AA37" s="89"/>
      <c r="AB37" s="90">
        <v>44056</v>
      </c>
      <c r="AC37" s="89"/>
      <c r="AD37" s="80" t="s">
        <v>1578</v>
      </c>
      <c r="AE37" s="80" t="s">
        <v>272</v>
      </c>
      <c r="AF37" s="78" t="s">
        <v>1268</v>
      </c>
      <c r="AG37" s="79">
        <v>44056</v>
      </c>
      <c r="AH37" s="33">
        <f t="shared" si="3"/>
        <v>0</v>
      </c>
      <c r="AI37" s="34">
        <f t="shared" si="4"/>
        <v>0</v>
      </c>
      <c r="AJ37" s="1" t="s">
        <v>1606</v>
      </c>
      <c r="AK37" s="81"/>
      <c r="AL37" s="82" t="s">
        <v>1469</v>
      </c>
      <c r="AM37" s="83">
        <v>500</v>
      </c>
      <c r="AN37" s="83">
        <f>VLOOKUP(B37,[6]VSV!$B:$L,11,0)</f>
        <v>800</v>
      </c>
      <c r="AO37" s="84" t="s">
        <v>1604</v>
      </c>
      <c r="AP37" s="84"/>
      <c r="AQ37" s="84">
        <f>VLOOKUP(A37,[6]VSV!$A:$AN,40,0)</f>
        <v>0</v>
      </c>
      <c r="AR37" s="84">
        <f>VLOOKUP(A37,[6]VSV!$A:$AO,41,0)</f>
        <v>0</v>
      </c>
      <c r="AS37" s="43"/>
      <c r="AT37" s="22">
        <f>VLOOKUP(C37,'[6]VSV (2)'!$B:$L,11,0)</f>
        <v>800</v>
      </c>
      <c r="AU37" s="22" t="b">
        <f t="shared" si="5"/>
        <v>1</v>
      </c>
      <c r="AV37" s="22">
        <f>VLOOKUP(C37,'[6]VSV (2)'!$B:$N,13,0)</f>
        <v>44056</v>
      </c>
      <c r="AW37" s="22" t="b">
        <f t="shared" si="6"/>
        <v>1</v>
      </c>
      <c r="AX37" s="22">
        <f>VLOOKUP(C37,'[6]VSV (2)'!$B:$O,14,0)</f>
        <v>35244800</v>
      </c>
      <c r="AY37" s="22" t="b">
        <f t="shared" si="7"/>
        <v>1</v>
      </c>
      <c r="AZ37" s="22">
        <f>VLOOKUP(B37,[7]VSV!$B$6:$V$176,11,0)</f>
        <v>44056</v>
      </c>
      <c r="BA37" s="22" t="b">
        <f t="shared" si="8"/>
        <v>1</v>
      </c>
      <c r="BB37" s="22" t="str">
        <f>VLOOKUP(B37,[7]VSV!$B$6:$V$176,21,0)</f>
        <v>IB2400466075; QĐTT số: 823/QĐ-BVQY103; 05/3/2025; Bệnh viện Quân y 103; 365 ngày</v>
      </c>
      <c r="BC37" s="22" t="b">
        <f t="shared" si="9"/>
        <v>1</v>
      </c>
      <c r="BD37" s="22" t="b">
        <f t="shared" si="10"/>
        <v>0</v>
      </c>
    </row>
    <row r="38" spans="1:56" ht="75" customHeight="1" x14ac:dyDescent="0.25">
      <c r="A38" s="22">
        <v>39</v>
      </c>
      <c r="B38" s="23">
        <v>34</v>
      </c>
      <c r="C38" s="23">
        <v>33</v>
      </c>
      <c r="D38" s="43" t="s">
        <v>1607</v>
      </c>
      <c r="E38" s="32" t="s">
        <v>1608</v>
      </c>
      <c r="F38" s="42" t="s">
        <v>1601</v>
      </c>
      <c r="G38" s="52" t="s">
        <v>42</v>
      </c>
      <c r="H38" s="144">
        <v>2</v>
      </c>
      <c r="I38" s="87"/>
      <c r="J38" s="41">
        <v>5</v>
      </c>
      <c r="K38" s="41">
        <v>4</v>
      </c>
      <c r="L38" s="29">
        <f t="shared" si="0"/>
        <v>4</v>
      </c>
      <c r="M38" s="41">
        <v>1223775</v>
      </c>
      <c r="N38" s="28">
        <f t="shared" si="1"/>
        <v>4895100</v>
      </c>
      <c r="O38" s="42" t="s">
        <v>1607</v>
      </c>
      <c r="P38" s="42" t="s">
        <v>1609</v>
      </c>
      <c r="Q38" s="26" t="s">
        <v>1464</v>
      </c>
      <c r="R38" s="26" t="s">
        <v>1465</v>
      </c>
      <c r="S38" s="31" t="s">
        <v>1466</v>
      </c>
      <c r="T38" s="26" t="s">
        <v>46</v>
      </c>
      <c r="U38" s="26" t="s">
        <v>47</v>
      </c>
      <c r="V38" s="42" t="s">
        <v>1268</v>
      </c>
      <c r="W38" s="76" t="str">
        <f t="shared" si="2"/>
        <v>IB2400466075; QĐTT số: 823/QĐ-BVQY103; 05/3/2025; Bệnh viện Quân y 103; 365 ngày</v>
      </c>
      <c r="X38" s="43"/>
      <c r="Y38" s="43"/>
      <c r="Z38" s="88"/>
      <c r="AA38" s="89"/>
      <c r="AB38" s="90">
        <v>1223775</v>
      </c>
      <c r="AC38" s="89"/>
      <c r="AD38" s="80" t="s">
        <v>1578</v>
      </c>
      <c r="AE38" s="80" t="s">
        <v>272</v>
      </c>
      <c r="AF38" s="78" t="s">
        <v>1268</v>
      </c>
      <c r="AG38" s="79">
        <v>1223775</v>
      </c>
      <c r="AH38" s="33">
        <f t="shared" si="3"/>
        <v>0</v>
      </c>
      <c r="AI38" s="34">
        <f t="shared" si="4"/>
        <v>0</v>
      </c>
      <c r="AJ38" s="1" t="s">
        <v>1609</v>
      </c>
      <c r="AK38" s="81"/>
      <c r="AL38" s="82" t="s">
        <v>1469</v>
      </c>
      <c r="AM38" s="83">
        <v>4</v>
      </c>
      <c r="AN38" s="83">
        <f>VLOOKUP(B38,[6]VSV!$B:$L,11,0)</f>
        <v>4</v>
      </c>
      <c r="AO38" s="84" t="s">
        <v>1607</v>
      </c>
      <c r="AP38" s="84"/>
      <c r="AQ38" s="84">
        <f>VLOOKUP(A38,[6]VSV!$A:$AN,40,0)</f>
        <v>0</v>
      </c>
      <c r="AR38" s="84">
        <f>VLOOKUP(A38,[6]VSV!$A:$AO,41,0)</f>
        <v>0</v>
      </c>
      <c r="AS38" s="43"/>
      <c r="AT38" s="22">
        <f>VLOOKUP(C38,'[6]VSV (2)'!$B:$L,11,0)</f>
        <v>4</v>
      </c>
      <c r="AU38" s="22" t="b">
        <f t="shared" si="5"/>
        <v>1</v>
      </c>
      <c r="AV38" s="22">
        <f>VLOOKUP(C38,'[6]VSV (2)'!$B:$N,13,0)</f>
        <v>1223775</v>
      </c>
      <c r="AW38" s="22" t="b">
        <f t="shared" si="6"/>
        <v>1</v>
      </c>
      <c r="AX38" s="22">
        <f>VLOOKUP(C38,'[6]VSV (2)'!$B:$O,14,0)</f>
        <v>4895100</v>
      </c>
      <c r="AY38" s="22" t="b">
        <f t="shared" si="7"/>
        <v>1</v>
      </c>
      <c r="AZ38" s="22">
        <f>VLOOKUP(B38,[7]VSV!$B$6:$V$176,11,0)</f>
        <v>1223775</v>
      </c>
      <c r="BA38" s="22" t="b">
        <f t="shared" si="8"/>
        <v>1</v>
      </c>
      <c r="BB38" s="22" t="str">
        <f>VLOOKUP(B38,[7]VSV!$B$6:$V$176,21,0)</f>
        <v>IB2400466075; QĐTT số: 823/QĐ-BVQY103; 05/3/2025; Bệnh viện Quân y 103; 365 ngày</v>
      </c>
      <c r="BC38" s="22" t="b">
        <f t="shared" si="9"/>
        <v>1</v>
      </c>
      <c r="BD38" s="22" t="b">
        <f t="shared" si="10"/>
        <v>1</v>
      </c>
    </row>
    <row r="39" spans="1:56" ht="71.25" customHeight="1" x14ac:dyDescent="0.25">
      <c r="A39" s="22">
        <v>40</v>
      </c>
      <c r="B39" s="23">
        <v>35</v>
      </c>
      <c r="C39" s="23">
        <v>34</v>
      </c>
      <c r="D39" s="43" t="s">
        <v>1610</v>
      </c>
      <c r="E39" s="32" t="s">
        <v>1611</v>
      </c>
      <c r="F39" s="42" t="s">
        <v>362</v>
      </c>
      <c r="G39" s="52" t="s">
        <v>1473</v>
      </c>
      <c r="H39" s="144">
        <v>2118</v>
      </c>
      <c r="I39" s="87"/>
      <c r="J39" s="41">
        <v>5733</v>
      </c>
      <c r="K39" s="28">
        <f>L39</f>
        <v>2000</v>
      </c>
      <c r="L39" s="29">
        <f t="shared" si="0"/>
        <v>2000</v>
      </c>
      <c r="M39" s="41">
        <v>51399</v>
      </c>
      <c r="N39" s="28">
        <f t="shared" si="1"/>
        <v>102798000</v>
      </c>
      <c r="O39" s="42" t="s">
        <v>1610</v>
      </c>
      <c r="P39" s="42" t="s">
        <v>1612</v>
      </c>
      <c r="Q39" s="26" t="s">
        <v>1464</v>
      </c>
      <c r="R39" s="26" t="s">
        <v>1465</v>
      </c>
      <c r="S39" s="31" t="s">
        <v>1466</v>
      </c>
      <c r="T39" s="26" t="s">
        <v>46</v>
      </c>
      <c r="U39" s="26" t="s">
        <v>47</v>
      </c>
      <c r="V39" s="42" t="s">
        <v>1268</v>
      </c>
      <c r="W39" s="76" t="str">
        <f t="shared" si="2"/>
        <v>IB2400466075; QĐTT số: 823/QĐ-BVQY103; 05/3/2025; Bệnh viện Quân y 103; 365 ngày</v>
      </c>
      <c r="X39" s="43"/>
      <c r="Y39" s="43"/>
      <c r="Z39" s="88"/>
      <c r="AA39" s="89"/>
      <c r="AB39" s="90">
        <v>51399</v>
      </c>
      <c r="AC39" s="89"/>
      <c r="AD39" s="80" t="s">
        <v>1578</v>
      </c>
      <c r="AE39" s="80" t="s">
        <v>272</v>
      </c>
      <c r="AF39" s="78" t="s">
        <v>1268</v>
      </c>
      <c r="AG39" s="79">
        <v>51399</v>
      </c>
      <c r="AH39" s="33">
        <f t="shared" si="3"/>
        <v>0</v>
      </c>
      <c r="AI39" s="34">
        <f t="shared" si="4"/>
        <v>0</v>
      </c>
      <c r="AJ39" s="1" t="s">
        <v>1612</v>
      </c>
      <c r="AK39" s="81"/>
      <c r="AL39" s="82" t="s">
        <v>1469</v>
      </c>
      <c r="AM39" s="83">
        <v>500</v>
      </c>
      <c r="AN39" s="83">
        <f>VLOOKUP(B39,[6]VSV!$B:$L,11,0)</f>
        <v>2000</v>
      </c>
      <c r="AO39" s="84" t="s">
        <v>1610</v>
      </c>
      <c r="AP39" s="84"/>
      <c r="AQ39" s="84">
        <f>VLOOKUP(A39,[6]VSV!$A:$AN,40,0)</f>
        <v>0</v>
      </c>
      <c r="AR39" s="84">
        <f>VLOOKUP(A39,[6]VSV!$A:$AO,41,0)</f>
        <v>0</v>
      </c>
      <c r="AS39" s="43"/>
      <c r="AT39" s="22">
        <f>VLOOKUP(C39,'[6]VSV (2)'!$B:$L,11,0)</f>
        <v>2000</v>
      </c>
      <c r="AU39" s="22" t="b">
        <f t="shared" si="5"/>
        <v>1</v>
      </c>
      <c r="AV39" s="22">
        <f>VLOOKUP(C39,'[6]VSV (2)'!$B:$N,13,0)</f>
        <v>51399</v>
      </c>
      <c r="AW39" s="22" t="b">
        <f t="shared" si="6"/>
        <v>1</v>
      </c>
      <c r="AX39" s="22">
        <f>VLOOKUP(C39,'[6]VSV (2)'!$B:$O,14,0)</f>
        <v>102798000</v>
      </c>
      <c r="AY39" s="22" t="b">
        <f t="shared" si="7"/>
        <v>1</v>
      </c>
      <c r="AZ39" s="22">
        <f>VLOOKUP(B39,[7]VSV!$B$6:$V$176,11,0)</f>
        <v>51399</v>
      </c>
      <c r="BA39" s="22" t="b">
        <f t="shared" si="8"/>
        <v>1</v>
      </c>
      <c r="BB39" s="22" t="str">
        <f>VLOOKUP(B39,[7]VSV!$B$6:$V$176,21,0)</f>
        <v>IB2400466075; QĐTT số: 823/QĐ-BVQY103; 05/3/2025; Bệnh viện Quân y 103; 365 ngày</v>
      </c>
      <c r="BC39" s="22" t="b">
        <f t="shared" si="9"/>
        <v>1</v>
      </c>
      <c r="BD39" s="22" t="b">
        <f t="shared" si="10"/>
        <v>0</v>
      </c>
    </row>
    <row r="40" spans="1:56" ht="75" customHeight="1" x14ac:dyDescent="0.25">
      <c r="A40" s="22">
        <v>41</v>
      </c>
      <c r="B40" s="23">
        <v>36</v>
      </c>
      <c r="C40" s="23">
        <v>35</v>
      </c>
      <c r="D40" s="43" t="s">
        <v>1613</v>
      </c>
      <c r="E40" s="32" t="s">
        <v>1614</v>
      </c>
      <c r="F40" s="42" t="s">
        <v>1601</v>
      </c>
      <c r="G40" s="52" t="s">
        <v>42</v>
      </c>
      <c r="H40" s="144">
        <v>2</v>
      </c>
      <c r="I40" s="87"/>
      <c r="J40" s="41">
        <v>4</v>
      </c>
      <c r="K40" s="41">
        <v>4</v>
      </c>
      <c r="L40" s="29">
        <f t="shared" si="0"/>
        <v>4</v>
      </c>
      <c r="M40" s="41">
        <v>1223775</v>
      </c>
      <c r="N40" s="28">
        <f t="shared" si="1"/>
        <v>4895100</v>
      </c>
      <c r="O40" s="42" t="s">
        <v>1613</v>
      </c>
      <c r="P40" s="42" t="s">
        <v>1615</v>
      </c>
      <c r="Q40" s="26" t="s">
        <v>1464</v>
      </c>
      <c r="R40" s="26" t="s">
        <v>1465</v>
      </c>
      <c r="S40" s="31" t="s">
        <v>1466</v>
      </c>
      <c r="T40" s="26" t="s">
        <v>46</v>
      </c>
      <c r="U40" s="26" t="s">
        <v>47</v>
      </c>
      <c r="V40" s="42" t="s">
        <v>1268</v>
      </c>
      <c r="W40" s="76" t="str">
        <f t="shared" si="2"/>
        <v>IB2400466075; QĐTT số: 823/QĐ-BVQY103; 05/3/2025; Bệnh viện Quân y 103; 365 ngày</v>
      </c>
      <c r="X40" s="43"/>
      <c r="Y40" s="43"/>
      <c r="Z40" s="88"/>
      <c r="AA40" s="89"/>
      <c r="AB40" s="90">
        <v>1223775</v>
      </c>
      <c r="AC40" s="89"/>
      <c r="AD40" s="80" t="s">
        <v>1578</v>
      </c>
      <c r="AE40" s="80" t="s">
        <v>272</v>
      </c>
      <c r="AF40" s="78" t="s">
        <v>1268</v>
      </c>
      <c r="AG40" s="79">
        <v>1223775</v>
      </c>
      <c r="AH40" s="33">
        <f t="shared" si="3"/>
        <v>0</v>
      </c>
      <c r="AI40" s="34">
        <f t="shared" si="4"/>
        <v>0</v>
      </c>
      <c r="AJ40" s="1" t="s">
        <v>1615</v>
      </c>
      <c r="AK40" s="81"/>
      <c r="AL40" s="82" t="s">
        <v>1469</v>
      </c>
      <c r="AM40" s="83">
        <v>4</v>
      </c>
      <c r="AN40" s="83">
        <f>VLOOKUP(B40,[6]VSV!$B:$L,11,0)</f>
        <v>4</v>
      </c>
      <c r="AO40" s="84" t="s">
        <v>1613</v>
      </c>
      <c r="AP40" s="84"/>
      <c r="AQ40" s="84">
        <f>VLOOKUP(A40,[6]VSV!$A:$AN,40,0)</f>
        <v>0</v>
      </c>
      <c r="AR40" s="84">
        <f>VLOOKUP(A40,[6]VSV!$A:$AO,41,0)</f>
        <v>0</v>
      </c>
      <c r="AS40" s="43"/>
      <c r="AT40" s="22">
        <f>VLOOKUP(C40,'[6]VSV (2)'!$B:$L,11,0)</f>
        <v>4</v>
      </c>
      <c r="AU40" s="22" t="b">
        <f t="shared" si="5"/>
        <v>1</v>
      </c>
      <c r="AV40" s="22">
        <f>VLOOKUP(C40,'[6]VSV (2)'!$B:$N,13,0)</f>
        <v>1223775</v>
      </c>
      <c r="AW40" s="22" t="b">
        <f t="shared" si="6"/>
        <v>1</v>
      </c>
      <c r="AX40" s="22">
        <f>VLOOKUP(C40,'[6]VSV (2)'!$B:$O,14,0)</f>
        <v>4895100</v>
      </c>
      <c r="AY40" s="22" t="b">
        <f t="shared" si="7"/>
        <v>1</v>
      </c>
      <c r="AZ40" s="22">
        <f>VLOOKUP(B40,[7]VSV!$B$6:$V$176,11,0)</f>
        <v>1223775</v>
      </c>
      <c r="BA40" s="22" t="b">
        <f t="shared" si="8"/>
        <v>1</v>
      </c>
      <c r="BB40" s="22" t="str">
        <f>VLOOKUP(B40,[7]VSV!$B$6:$V$176,21,0)</f>
        <v>IB2400466075; QĐTT số: 823/QĐ-BVQY103; 05/3/2025; Bệnh viện Quân y 103; 365 ngày</v>
      </c>
      <c r="BC40" s="22" t="b">
        <f t="shared" si="9"/>
        <v>1</v>
      </c>
      <c r="BD40" s="22" t="b">
        <f t="shared" si="10"/>
        <v>1</v>
      </c>
    </row>
    <row r="41" spans="1:56" ht="84.75" customHeight="1" x14ac:dyDescent="0.25">
      <c r="A41" s="22">
        <v>42</v>
      </c>
      <c r="B41" s="23">
        <v>37</v>
      </c>
      <c r="C41" s="23">
        <v>36</v>
      </c>
      <c r="D41" s="43" t="s">
        <v>1616</v>
      </c>
      <c r="E41" s="32" t="s">
        <v>1617</v>
      </c>
      <c r="F41" s="42" t="s">
        <v>362</v>
      </c>
      <c r="G41" s="52" t="s">
        <v>1473</v>
      </c>
      <c r="H41" s="144">
        <v>2119</v>
      </c>
      <c r="I41" s="87"/>
      <c r="J41" s="41">
        <v>6468</v>
      </c>
      <c r="K41" s="28">
        <f>L41</f>
        <v>2000</v>
      </c>
      <c r="L41" s="29">
        <f t="shared" si="0"/>
        <v>2000</v>
      </c>
      <c r="M41" s="41">
        <v>51399</v>
      </c>
      <c r="N41" s="28">
        <f t="shared" si="1"/>
        <v>102798000</v>
      </c>
      <c r="O41" s="42" t="s">
        <v>1616</v>
      </c>
      <c r="P41" s="42" t="s">
        <v>1618</v>
      </c>
      <c r="Q41" s="26" t="s">
        <v>1464</v>
      </c>
      <c r="R41" s="26" t="s">
        <v>1465</v>
      </c>
      <c r="S41" s="31" t="s">
        <v>1466</v>
      </c>
      <c r="T41" s="26" t="s">
        <v>46</v>
      </c>
      <c r="U41" s="26" t="s">
        <v>47</v>
      </c>
      <c r="V41" s="42" t="s">
        <v>1268</v>
      </c>
      <c r="W41" s="76" t="str">
        <f t="shared" si="2"/>
        <v>IB2400466075; QĐTT số: 823/QĐ-BVQY103; 05/3/2025; Bệnh viện Quân y 103; 365 ngày</v>
      </c>
      <c r="X41" s="43"/>
      <c r="Y41" s="43"/>
      <c r="Z41" s="88"/>
      <c r="AA41" s="89"/>
      <c r="AB41" s="90">
        <v>51399</v>
      </c>
      <c r="AC41" s="89"/>
      <c r="AD41" s="80" t="s">
        <v>1578</v>
      </c>
      <c r="AE41" s="80" t="s">
        <v>272</v>
      </c>
      <c r="AF41" s="78" t="s">
        <v>1268</v>
      </c>
      <c r="AG41" s="79">
        <v>51399</v>
      </c>
      <c r="AH41" s="33">
        <f t="shared" si="3"/>
        <v>0</v>
      </c>
      <c r="AI41" s="34">
        <f t="shared" si="4"/>
        <v>0</v>
      </c>
      <c r="AJ41" s="1" t="s">
        <v>1618</v>
      </c>
      <c r="AK41" s="81"/>
      <c r="AL41" s="82" t="s">
        <v>1469</v>
      </c>
      <c r="AM41" s="83">
        <v>500</v>
      </c>
      <c r="AN41" s="83">
        <f>VLOOKUP(B41,[6]VSV!$B:$L,11,0)</f>
        <v>2000</v>
      </c>
      <c r="AO41" s="84" t="s">
        <v>1616</v>
      </c>
      <c r="AP41" s="84"/>
      <c r="AQ41" s="84">
        <f>VLOOKUP(A41,[6]VSV!$A:$AN,40,0)</f>
        <v>0</v>
      </c>
      <c r="AR41" s="84">
        <f>VLOOKUP(A41,[6]VSV!$A:$AO,41,0)</f>
        <v>0</v>
      </c>
      <c r="AS41" s="43"/>
      <c r="AT41" s="22">
        <f>VLOOKUP(C41,'[6]VSV (2)'!$B:$L,11,0)</f>
        <v>2000</v>
      </c>
      <c r="AU41" s="22" t="b">
        <f t="shared" si="5"/>
        <v>1</v>
      </c>
      <c r="AV41" s="22">
        <f>VLOOKUP(C41,'[6]VSV (2)'!$B:$N,13,0)</f>
        <v>51399</v>
      </c>
      <c r="AW41" s="22" t="b">
        <f t="shared" si="6"/>
        <v>1</v>
      </c>
      <c r="AX41" s="22">
        <f>VLOOKUP(C41,'[6]VSV (2)'!$B:$O,14,0)</f>
        <v>102798000</v>
      </c>
      <c r="AY41" s="22" t="b">
        <f t="shared" si="7"/>
        <v>1</v>
      </c>
      <c r="AZ41" s="22">
        <f>VLOOKUP(B41,[7]VSV!$B$6:$V$176,11,0)</f>
        <v>51399</v>
      </c>
      <c r="BA41" s="22" t="b">
        <f t="shared" si="8"/>
        <v>1</v>
      </c>
      <c r="BB41" s="22" t="str">
        <f>VLOOKUP(B41,[7]VSV!$B$6:$V$176,21,0)</f>
        <v>IB2400466075; QĐTT số: 823/QĐ-BVQY103; 05/3/2025; Bệnh viện Quân y 103; 365 ngày</v>
      </c>
      <c r="BC41" s="22" t="b">
        <f t="shared" si="9"/>
        <v>1</v>
      </c>
      <c r="BD41" s="22" t="b">
        <f t="shared" si="10"/>
        <v>0</v>
      </c>
    </row>
    <row r="42" spans="1:56" ht="70.5" customHeight="1" x14ac:dyDescent="0.25">
      <c r="A42" s="22">
        <v>43</v>
      </c>
      <c r="B42" s="23">
        <v>38</v>
      </c>
      <c r="C42" s="23">
        <v>37</v>
      </c>
      <c r="D42" s="43" t="s">
        <v>1619</v>
      </c>
      <c r="E42" s="32" t="s">
        <v>1620</v>
      </c>
      <c r="F42" s="42" t="s">
        <v>1601</v>
      </c>
      <c r="G42" s="52" t="s">
        <v>42</v>
      </c>
      <c r="H42" s="144">
        <v>1</v>
      </c>
      <c r="I42" s="87"/>
      <c r="J42" s="41">
        <v>4</v>
      </c>
      <c r="K42" s="41">
        <v>2</v>
      </c>
      <c r="L42" s="29">
        <f t="shared" si="0"/>
        <v>2</v>
      </c>
      <c r="M42" s="41">
        <v>1713285</v>
      </c>
      <c r="N42" s="28">
        <f t="shared" si="1"/>
        <v>3426570</v>
      </c>
      <c r="O42" s="42" t="s">
        <v>1619</v>
      </c>
      <c r="P42" s="42" t="s">
        <v>1621</v>
      </c>
      <c r="Q42" s="26" t="s">
        <v>1464</v>
      </c>
      <c r="R42" s="26" t="s">
        <v>1465</v>
      </c>
      <c r="S42" s="31" t="s">
        <v>1466</v>
      </c>
      <c r="T42" s="26" t="s">
        <v>46</v>
      </c>
      <c r="U42" s="26" t="s">
        <v>47</v>
      </c>
      <c r="V42" s="42" t="s">
        <v>1268</v>
      </c>
      <c r="W42" s="76" t="str">
        <f t="shared" si="2"/>
        <v>IB2400466075; QĐTT số: 823/QĐ-BVQY103; 05/3/2025; Bệnh viện Quân y 103; 365 ngày</v>
      </c>
      <c r="X42" s="43"/>
      <c r="Y42" s="43"/>
      <c r="Z42" s="88"/>
      <c r="AA42" s="89"/>
      <c r="AB42" s="90">
        <v>1713285</v>
      </c>
      <c r="AC42" s="89"/>
      <c r="AD42" s="80" t="s">
        <v>1578</v>
      </c>
      <c r="AE42" s="80" t="s">
        <v>272</v>
      </c>
      <c r="AF42" s="78" t="s">
        <v>1268</v>
      </c>
      <c r="AG42" s="79">
        <v>1713285</v>
      </c>
      <c r="AH42" s="33">
        <f t="shared" si="3"/>
        <v>0</v>
      </c>
      <c r="AI42" s="34">
        <f t="shared" si="4"/>
        <v>0</v>
      </c>
      <c r="AJ42" s="1" t="s">
        <v>1621</v>
      </c>
      <c r="AK42" s="81"/>
      <c r="AL42" s="82" t="s">
        <v>1469</v>
      </c>
      <c r="AM42" s="83">
        <v>2</v>
      </c>
      <c r="AN42" s="83">
        <f>VLOOKUP(B42,[6]VSV!$B:$L,11,0)</f>
        <v>2</v>
      </c>
      <c r="AO42" s="84" t="s">
        <v>1619</v>
      </c>
      <c r="AP42" s="84"/>
      <c r="AQ42" s="84">
        <f>VLOOKUP(A42,[6]VSV!$A:$AN,40,0)</f>
        <v>0</v>
      </c>
      <c r="AR42" s="84">
        <f>VLOOKUP(A42,[6]VSV!$A:$AO,41,0)</f>
        <v>0</v>
      </c>
      <c r="AS42" s="43"/>
      <c r="AT42" s="22">
        <f>VLOOKUP(C42,'[6]VSV (2)'!$B:$L,11,0)</f>
        <v>2</v>
      </c>
      <c r="AU42" s="22" t="b">
        <f t="shared" si="5"/>
        <v>1</v>
      </c>
      <c r="AV42" s="22">
        <f>VLOOKUP(C42,'[6]VSV (2)'!$B:$N,13,0)</f>
        <v>1713285</v>
      </c>
      <c r="AW42" s="22" t="b">
        <f t="shared" si="6"/>
        <v>1</v>
      </c>
      <c r="AX42" s="22">
        <f>VLOOKUP(C42,'[6]VSV (2)'!$B:$O,14,0)</f>
        <v>3426570</v>
      </c>
      <c r="AY42" s="22" t="b">
        <f t="shared" si="7"/>
        <v>1</v>
      </c>
      <c r="AZ42" s="22">
        <f>VLOOKUP(B42,[7]VSV!$B$6:$V$176,11,0)</f>
        <v>1713285</v>
      </c>
      <c r="BA42" s="22" t="b">
        <f t="shared" si="8"/>
        <v>1</v>
      </c>
      <c r="BB42" s="22" t="str">
        <f>VLOOKUP(B42,[7]VSV!$B$6:$V$176,21,0)</f>
        <v>IB2400466075; QĐTT số: 823/QĐ-BVQY103; 05/3/2025; Bệnh viện Quân y 103; 365 ngày</v>
      </c>
      <c r="BC42" s="22" t="b">
        <f t="shared" si="9"/>
        <v>1</v>
      </c>
      <c r="BD42" s="22" t="b">
        <f t="shared" si="10"/>
        <v>1</v>
      </c>
    </row>
    <row r="43" spans="1:56" ht="97.5" customHeight="1" x14ac:dyDescent="0.25">
      <c r="A43" s="22">
        <v>44</v>
      </c>
      <c r="B43" s="23">
        <v>39</v>
      </c>
      <c r="C43" s="23">
        <v>38</v>
      </c>
      <c r="D43" s="43" t="s">
        <v>1622</v>
      </c>
      <c r="E43" s="32" t="s">
        <v>1623</v>
      </c>
      <c r="F43" s="42" t="s">
        <v>362</v>
      </c>
      <c r="G43" s="52" t="s">
        <v>1473</v>
      </c>
      <c r="H43" s="144">
        <v>1703</v>
      </c>
      <c r="I43" s="87"/>
      <c r="J43" s="41">
        <v>1568</v>
      </c>
      <c r="K43" s="28">
        <f>L43</f>
        <v>1500</v>
      </c>
      <c r="L43" s="29">
        <f t="shared" si="0"/>
        <v>1500</v>
      </c>
      <c r="M43" s="41">
        <v>26923</v>
      </c>
      <c r="N43" s="28">
        <f t="shared" si="1"/>
        <v>40384500</v>
      </c>
      <c r="O43" s="42" t="s">
        <v>1622</v>
      </c>
      <c r="P43" s="42" t="s">
        <v>1624</v>
      </c>
      <c r="Q43" s="26" t="s">
        <v>1464</v>
      </c>
      <c r="R43" s="26" t="s">
        <v>1465</v>
      </c>
      <c r="S43" s="31" t="s">
        <v>1466</v>
      </c>
      <c r="T43" s="26" t="s">
        <v>46</v>
      </c>
      <c r="U43" s="26" t="s">
        <v>47</v>
      </c>
      <c r="V43" s="42" t="s">
        <v>1268</v>
      </c>
      <c r="W43" s="76" t="str">
        <f t="shared" si="2"/>
        <v>IB2400466075; QĐTT số: 823/QĐ-BVQY103; 05/3/2025; Bệnh viện Quân y 103; 365 ngày</v>
      </c>
      <c r="X43" s="43"/>
      <c r="Y43" s="43"/>
      <c r="Z43" s="88"/>
      <c r="AA43" s="89"/>
      <c r="AB43" s="90">
        <v>26923</v>
      </c>
      <c r="AC43" s="89"/>
      <c r="AD43" s="80" t="s">
        <v>1578</v>
      </c>
      <c r="AE43" s="80" t="s">
        <v>272</v>
      </c>
      <c r="AF43" s="78" t="s">
        <v>1268</v>
      </c>
      <c r="AG43" s="79">
        <v>1713285</v>
      </c>
      <c r="AH43" s="33">
        <f t="shared" si="3"/>
        <v>-0.98428574346941688</v>
      </c>
      <c r="AI43" s="34">
        <f t="shared" si="4"/>
        <v>-2529543000</v>
      </c>
      <c r="AJ43" s="1" t="s">
        <v>1624</v>
      </c>
      <c r="AK43" s="81" t="s">
        <v>1625</v>
      </c>
      <c r="AL43" s="82" t="s">
        <v>1469</v>
      </c>
      <c r="AM43" s="83">
        <v>1000</v>
      </c>
      <c r="AN43" s="83">
        <f>VLOOKUP(B43,[6]VSV!$B:$L,11,0)</f>
        <v>1500</v>
      </c>
      <c r="AO43" s="84" t="s">
        <v>1622</v>
      </c>
      <c r="AP43" s="84"/>
      <c r="AQ43" s="84">
        <f>VLOOKUP(A43,[6]VSV!$A:$AN,40,0)</f>
        <v>0</v>
      </c>
      <c r="AR43" s="84">
        <f>VLOOKUP(A43,[6]VSV!$A:$AO,41,0)</f>
        <v>0</v>
      </c>
      <c r="AS43" s="43"/>
      <c r="AT43" s="22">
        <f>VLOOKUP(C43,'[6]VSV (2)'!$B:$L,11,0)</f>
        <v>1500</v>
      </c>
      <c r="AU43" s="22" t="b">
        <f t="shared" si="5"/>
        <v>1</v>
      </c>
      <c r="AV43" s="35">
        <f>VLOOKUP(C43,'[6]VSV (2)'!$B:$N,13,0)</f>
        <v>26923</v>
      </c>
      <c r="AW43" s="22" t="b">
        <f t="shared" si="6"/>
        <v>1</v>
      </c>
      <c r="AX43" s="22">
        <f>VLOOKUP(C43,'[6]VSV (2)'!$B:$O,14,0)</f>
        <v>40384500</v>
      </c>
      <c r="AY43" s="22" t="b">
        <f t="shared" si="7"/>
        <v>1</v>
      </c>
      <c r="AZ43" s="22">
        <f>VLOOKUP(B43,[7]VSV!$B$6:$V$176,11,0)</f>
        <v>26923</v>
      </c>
      <c r="BA43" s="22" t="b">
        <f t="shared" si="8"/>
        <v>1</v>
      </c>
      <c r="BB43" s="22" t="str">
        <f>VLOOKUP(B43,[7]VSV!$B$6:$V$176,21,0)</f>
        <v>IB2400466075; QĐTT số: 823/QĐ-BVQY103; 05/3/2025; Bệnh viện Quân y 103; 365 ngày</v>
      </c>
      <c r="BC43" s="22" t="b">
        <f t="shared" si="9"/>
        <v>1</v>
      </c>
      <c r="BD43" s="22" t="b">
        <f t="shared" si="10"/>
        <v>0</v>
      </c>
    </row>
    <row r="44" spans="1:56" ht="76.5" customHeight="1" x14ac:dyDescent="0.25">
      <c r="A44" s="22">
        <v>45</v>
      </c>
      <c r="B44" s="23">
        <v>40</v>
      </c>
      <c r="C44" s="23">
        <v>39</v>
      </c>
      <c r="D44" s="43" t="s">
        <v>1626</v>
      </c>
      <c r="E44" s="32" t="s">
        <v>1627</v>
      </c>
      <c r="F44" s="42" t="s">
        <v>1601</v>
      </c>
      <c r="G44" s="52" t="s">
        <v>42</v>
      </c>
      <c r="H44" s="144">
        <v>2</v>
      </c>
      <c r="I44" s="87"/>
      <c r="J44" s="41">
        <v>7</v>
      </c>
      <c r="K44" s="41">
        <v>4</v>
      </c>
      <c r="L44" s="29">
        <f t="shared" si="0"/>
        <v>4</v>
      </c>
      <c r="M44" s="41">
        <v>1713285</v>
      </c>
      <c r="N44" s="28">
        <f t="shared" si="1"/>
        <v>6853140</v>
      </c>
      <c r="O44" s="42" t="s">
        <v>1626</v>
      </c>
      <c r="P44" s="42" t="s">
        <v>1628</v>
      </c>
      <c r="Q44" s="26" t="s">
        <v>1464</v>
      </c>
      <c r="R44" s="26" t="s">
        <v>1465</v>
      </c>
      <c r="S44" s="31" t="s">
        <v>1466</v>
      </c>
      <c r="T44" s="26" t="s">
        <v>46</v>
      </c>
      <c r="U44" s="26" t="s">
        <v>47</v>
      </c>
      <c r="V44" s="42" t="s">
        <v>1268</v>
      </c>
      <c r="W44" s="76" t="str">
        <f t="shared" si="2"/>
        <v>IB2400466075; QĐTT số: 823/QĐ-BVQY103; 05/3/2025; Bệnh viện Quân y 103; 365 ngày</v>
      </c>
      <c r="X44" s="43"/>
      <c r="Y44" s="91"/>
      <c r="Z44" s="88"/>
      <c r="AA44" s="89"/>
      <c r="AB44" s="90">
        <v>1713285</v>
      </c>
      <c r="AC44" s="89"/>
      <c r="AD44" s="80" t="s">
        <v>1578</v>
      </c>
      <c r="AE44" s="80" t="s">
        <v>272</v>
      </c>
      <c r="AF44" s="78" t="s">
        <v>1268</v>
      </c>
      <c r="AG44" s="79">
        <v>1713285</v>
      </c>
      <c r="AH44" s="33">
        <f t="shared" si="3"/>
        <v>0</v>
      </c>
      <c r="AI44" s="34">
        <f t="shared" si="4"/>
        <v>0</v>
      </c>
      <c r="AJ44" s="1" t="s">
        <v>1628</v>
      </c>
      <c r="AK44" s="81"/>
      <c r="AL44" s="1"/>
      <c r="AM44" s="83">
        <v>4</v>
      </c>
      <c r="AN44" s="83">
        <f>VLOOKUP(B44,[6]VSV!$B:$L,11,0)</f>
        <v>4</v>
      </c>
      <c r="AO44" s="84" t="s">
        <v>1626</v>
      </c>
      <c r="AP44" s="84"/>
      <c r="AQ44" s="84">
        <f>VLOOKUP(A44,[6]VSV!$A:$AN,40,0)</f>
        <v>0</v>
      </c>
      <c r="AR44" s="84">
        <f>VLOOKUP(A44,[6]VSV!$A:$AO,41,0)</f>
        <v>0</v>
      </c>
      <c r="AS44" s="43"/>
      <c r="AT44" s="22">
        <f>VLOOKUP(C44,'[6]VSV (2)'!$B:$L,11,0)</f>
        <v>4</v>
      </c>
      <c r="AU44" s="22" t="b">
        <f t="shared" si="5"/>
        <v>1</v>
      </c>
      <c r="AV44" s="22">
        <f>VLOOKUP(C44,'[6]VSV (2)'!$B:$N,13,0)</f>
        <v>1713285</v>
      </c>
      <c r="AW44" s="22" t="b">
        <f t="shared" si="6"/>
        <v>1</v>
      </c>
      <c r="AX44" s="22">
        <f>VLOOKUP(C44,'[6]VSV (2)'!$B:$O,14,0)</f>
        <v>6853140</v>
      </c>
      <c r="AY44" s="22" t="b">
        <f t="shared" si="7"/>
        <v>1</v>
      </c>
      <c r="AZ44" s="22">
        <f>VLOOKUP(B44,[7]VSV!$B$6:$V$176,11,0)</f>
        <v>1713285</v>
      </c>
      <c r="BA44" s="22" t="b">
        <f t="shared" si="8"/>
        <v>1</v>
      </c>
      <c r="BB44" s="22" t="str">
        <f>VLOOKUP(B44,[7]VSV!$B$6:$V$176,21,0)</f>
        <v>IB2400466075; QĐTT số: 823/QĐ-BVQY103; 05/3/2025; Bệnh viện Quân y 103; 365 ngày</v>
      </c>
      <c r="BC44" s="22" t="b">
        <f t="shared" si="9"/>
        <v>1</v>
      </c>
      <c r="BD44" s="22" t="b">
        <f t="shared" si="10"/>
        <v>1</v>
      </c>
    </row>
    <row r="45" spans="1:56" ht="84.75" customHeight="1" x14ac:dyDescent="0.25">
      <c r="A45" s="22">
        <v>46</v>
      </c>
      <c r="B45" s="23">
        <v>41</v>
      </c>
      <c r="C45" s="23">
        <v>40</v>
      </c>
      <c r="D45" s="43" t="s">
        <v>1629</v>
      </c>
      <c r="E45" s="32" t="s">
        <v>1630</v>
      </c>
      <c r="F45" s="42" t="s">
        <v>362</v>
      </c>
      <c r="G45" s="52" t="s">
        <v>1473</v>
      </c>
      <c r="H45" s="144">
        <v>7345</v>
      </c>
      <c r="I45" s="87"/>
      <c r="J45" s="41">
        <v>16464</v>
      </c>
      <c r="K45" s="28">
        <f>L45</f>
        <v>8000</v>
      </c>
      <c r="L45" s="29">
        <f t="shared" si="0"/>
        <v>8000</v>
      </c>
      <c r="M45" s="41">
        <v>26923</v>
      </c>
      <c r="N45" s="28">
        <f t="shared" si="1"/>
        <v>215384000</v>
      </c>
      <c r="O45" s="42" t="s">
        <v>1629</v>
      </c>
      <c r="P45" s="42" t="s">
        <v>1631</v>
      </c>
      <c r="Q45" s="26" t="s">
        <v>1464</v>
      </c>
      <c r="R45" s="26" t="s">
        <v>1465</v>
      </c>
      <c r="S45" s="31" t="s">
        <v>1466</v>
      </c>
      <c r="T45" s="26" t="s">
        <v>46</v>
      </c>
      <c r="U45" s="26" t="s">
        <v>47</v>
      </c>
      <c r="V45" s="42" t="s">
        <v>1268</v>
      </c>
      <c r="W45" s="76" t="str">
        <f t="shared" si="2"/>
        <v>IB2400466075; QĐTT số: 823/QĐ-BVQY103; 05/3/2025; Bệnh viện Quân y 103; 365 ngày</v>
      </c>
      <c r="X45" s="43"/>
      <c r="Y45" s="43"/>
      <c r="Z45" s="88"/>
      <c r="AA45" s="89"/>
      <c r="AB45" s="90">
        <v>26923</v>
      </c>
      <c r="AC45" s="89"/>
      <c r="AD45" s="80" t="s">
        <v>1578</v>
      </c>
      <c r="AE45" s="80" t="s">
        <v>272</v>
      </c>
      <c r="AF45" s="78" t="s">
        <v>1268</v>
      </c>
      <c r="AG45" s="79">
        <v>26923</v>
      </c>
      <c r="AH45" s="33">
        <f t="shared" si="3"/>
        <v>0</v>
      </c>
      <c r="AI45" s="34">
        <f t="shared" si="4"/>
        <v>0</v>
      </c>
      <c r="AJ45" s="1" t="s">
        <v>1631</v>
      </c>
      <c r="AK45" s="81"/>
      <c r="AL45" s="82" t="s">
        <v>1469</v>
      </c>
      <c r="AM45" s="83">
        <v>5000</v>
      </c>
      <c r="AN45" s="83">
        <f>VLOOKUP(B45,[6]VSV!$B:$L,11,0)</f>
        <v>8000</v>
      </c>
      <c r="AO45" s="84" t="s">
        <v>1629</v>
      </c>
      <c r="AP45" s="84"/>
      <c r="AQ45" s="84">
        <f>VLOOKUP(A45,[6]VSV!$A:$AN,40,0)</f>
        <v>0</v>
      </c>
      <c r="AR45" s="84">
        <f>VLOOKUP(A45,[6]VSV!$A:$AO,41,0)</f>
        <v>0</v>
      </c>
      <c r="AS45" s="43"/>
      <c r="AT45" s="22">
        <f>VLOOKUP(C45,'[6]VSV (2)'!$B:$L,11,0)</f>
        <v>8000</v>
      </c>
      <c r="AU45" s="22" t="b">
        <f t="shared" si="5"/>
        <v>1</v>
      </c>
      <c r="AV45" s="22">
        <f>VLOOKUP(C45,'[6]VSV (2)'!$B:$N,13,0)</f>
        <v>26923</v>
      </c>
      <c r="AW45" s="22" t="b">
        <f t="shared" si="6"/>
        <v>1</v>
      </c>
      <c r="AX45" s="22">
        <f>VLOOKUP(C45,'[6]VSV (2)'!$B:$O,14,0)</f>
        <v>215384000</v>
      </c>
      <c r="AY45" s="22" t="b">
        <f t="shared" si="7"/>
        <v>1</v>
      </c>
      <c r="AZ45" s="22">
        <f>VLOOKUP(B45,[7]VSV!$B$6:$V$176,11,0)</f>
        <v>26923</v>
      </c>
      <c r="BA45" s="22" t="b">
        <f t="shared" si="8"/>
        <v>1</v>
      </c>
      <c r="BB45" s="22" t="str">
        <f>VLOOKUP(B45,[7]VSV!$B$6:$V$176,21,0)</f>
        <v>IB2400466075; QĐTT số: 823/QĐ-BVQY103; 05/3/2025; Bệnh viện Quân y 103; 365 ngày</v>
      </c>
      <c r="BC45" s="22" t="b">
        <f t="shared" si="9"/>
        <v>1</v>
      </c>
      <c r="BD45" s="22" t="b">
        <f t="shared" si="10"/>
        <v>0</v>
      </c>
    </row>
    <row r="46" spans="1:56" ht="75" customHeight="1" x14ac:dyDescent="0.25">
      <c r="A46" s="22">
        <v>47</v>
      </c>
      <c r="B46" s="23">
        <v>42</v>
      </c>
      <c r="C46" s="23">
        <v>41</v>
      </c>
      <c r="D46" s="43" t="s">
        <v>1632</v>
      </c>
      <c r="E46" s="32" t="s">
        <v>1633</v>
      </c>
      <c r="F46" s="42" t="s">
        <v>1601</v>
      </c>
      <c r="G46" s="52" t="s">
        <v>42</v>
      </c>
      <c r="H46" s="144">
        <v>2</v>
      </c>
      <c r="I46" s="87"/>
      <c r="J46" s="41">
        <v>5</v>
      </c>
      <c r="K46" s="41">
        <v>4</v>
      </c>
      <c r="L46" s="29">
        <f t="shared" si="0"/>
        <v>4</v>
      </c>
      <c r="M46" s="41">
        <v>2325173</v>
      </c>
      <c r="N46" s="28">
        <f t="shared" si="1"/>
        <v>9300692</v>
      </c>
      <c r="O46" s="42" t="s">
        <v>1632</v>
      </c>
      <c r="P46" s="42" t="s">
        <v>1634</v>
      </c>
      <c r="Q46" s="26" t="s">
        <v>1464</v>
      </c>
      <c r="R46" s="26" t="s">
        <v>1465</v>
      </c>
      <c r="S46" s="31" t="s">
        <v>1466</v>
      </c>
      <c r="T46" s="26" t="s">
        <v>46</v>
      </c>
      <c r="U46" s="26" t="s">
        <v>47</v>
      </c>
      <c r="V46" s="42" t="s">
        <v>1268</v>
      </c>
      <c r="W46" s="76" t="str">
        <f t="shared" si="2"/>
        <v>IB2400466075; QĐTT số: 823/QĐ-BVQY103; 05/3/2025; Bệnh viện Quân y 103; 365 ngày</v>
      </c>
      <c r="X46" s="43"/>
      <c r="Y46" s="43"/>
      <c r="Z46" s="88"/>
      <c r="AA46" s="89"/>
      <c r="AB46" s="90">
        <v>2325173</v>
      </c>
      <c r="AC46" s="89"/>
      <c r="AD46" s="80" t="s">
        <v>1578</v>
      </c>
      <c r="AE46" s="80" t="s">
        <v>272</v>
      </c>
      <c r="AF46" s="78" t="s">
        <v>1268</v>
      </c>
      <c r="AG46" s="79">
        <v>2325173</v>
      </c>
      <c r="AH46" s="33">
        <f t="shared" si="3"/>
        <v>0</v>
      </c>
      <c r="AI46" s="34">
        <f t="shared" si="4"/>
        <v>0</v>
      </c>
      <c r="AJ46" s="1" t="s">
        <v>1634</v>
      </c>
      <c r="AK46" s="81"/>
      <c r="AL46" s="82" t="s">
        <v>1469</v>
      </c>
      <c r="AM46" s="83">
        <v>4</v>
      </c>
      <c r="AN46" s="83">
        <f>VLOOKUP(B46,[6]VSV!$B:$L,11,0)</f>
        <v>4</v>
      </c>
      <c r="AO46" s="84" t="s">
        <v>1632</v>
      </c>
      <c r="AP46" s="84"/>
      <c r="AQ46" s="84">
        <f>VLOOKUP(A46,[6]VSV!$A:$AN,40,0)</f>
        <v>0</v>
      </c>
      <c r="AR46" s="84">
        <f>VLOOKUP(A46,[6]VSV!$A:$AO,41,0)</f>
        <v>0</v>
      </c>
      <c r="AS46" s="43"/>
      <c r="AT46" s="22">
        <f>VLOOKUP(C46,'[6]VSV (2)'!$B:$L,11,0)</f>
        <v>4</v>
      </c>
      <c r="AU46" s="22" t="b">
        <f t="shared" si="5"/>
        <v>1</v>
      </c>
      <c r="AV46" s="22">
        <f>VLOOKUP(C46,'[6]VSV (2)'!$B:$N,13,0)</f>
        <v>2325173</v>
      </c>
      <c r="AW46" s="22" t="b">
        <f t="shared" si="6"/>
        <v>1</v>
      </c>
      <c r="AX46" s="22">
        <f>VLOOKUP(C46,'[6]VSV (2)'!$B:$O,14,0)</f>
        <v>9300692</v>
      </c>
      <c r="AY46" s="22" t="b">
        <f t="shared" si="7"/>
        <v>1</v>
      </c>
      <c r="AZ46" s="22">
        <f>VLOOKUP(B46,[7]VSV!$B$6:$V$176,11,0)</f>
        <v>2325173</v>
      </c>
      <c r="BA46" s="22" t="b">
        <f t="shared" si="8"/>
        <v>1</v>
      </c>
      <c r="BB46" s="22" t="str">
        <f>VLOOKUP(B46,[7]VSV!$B$6:$V$176,21,0)</f>
        <v>IB2400466075; QĐTT số: 823/QĐ-BVQY103; 05/3/2025; Bệnh viện Quân y 103; 365 ngày</v>
      </c>
      <c r="BC46" s="22" t="b">
        <f t="shared" si="9"/>
        <v>1</v>
      </c>
      <c r="BD46" s="22" t="b">
        <f t="shared" si="10"/>
        <v>1</v>
      </c>
    </row>
    <row r="47" spans="1:56" ht="72.75" customHeight="1" x14ac:dyDescent="0.25">
      <c r="A47" s="22">
        <v>48</v>
      </c>
      <c r="B47" s="23">
        <v>43</v>
      </c>
      <c r="C47" s="23">
        <v>42</v>
      </c>
      <c r="D47" s="43" t="s">
        <v>1635</v>
      </c>
      <c r="E47" s="32" t="s">
        <v>1636</v>
      </c>
      <c r="F47" s="42" t="s">
        <v>362</v>
      </c>
      <c r="G47" s="52" t="s">
        <v>1473</v>
      </c>
      <c r="H47" s="144">
        <v>6838</v>
      </c>
      <c r="I47" s="87"/>
      <c r="J47" s="41">
        <v>16464</v>
      </c>
      <c r="K47" s="28">
        <f>L47</f>
        <v>8000</v>
      </c>
      <c r="L47" s="29">
        <f t="shared" si="0"/>
        <v>8000</v>
      </c>
      <c r="M47" s="41">
        <v>75874</v>
      </c>
      <c r="N47" s="28">
        <f t="shared" si="1"/>
        <v>606992000</v>
      </c>
      <c r="O47" s="42" t="s">
        <v>1635</v>
      </c>
      <c r="P47" s="42" t="s">
        <v>1637</v>
      </c>
      <c r="Q47" s="26" t="s">
        <v>1464</v>
      </c>
      <c r="R47" s="26" t="s">
        <v>1465</v>
      </c>
      <c r="S47" s="31" t="s">
        <v>1466</v>
      </c>
      <c r="T47" s="26" t="s">
        <v>46</v>
      </c>
      <c r="U47" s="26" t="s">
        <v>47</v>
      </c>
      <c r="V47" s="42" t="s">
        <v>1268</v>
      </c>
      <c r="W47" s="76" t="str">
        <f t="shared" si="2"/>
        <v>IB2400466075; QĐTT số: 823/QĐ-BVQY103; 05/3/2025; Bệnh viện Quân y 103; 365 ngày</v>
      </c>
      <c r="X47" s="43"/>
      <c r="Y47" s="43"/>
      <c r="Z47" s="88"/>
      <c r="AA47" s="89"/>
      <c r="AB47" s="90">
        <v>75874</v>
      </c>
      <c r="AC47" s="89"/>
      <c r="AD47" s="80" t="s">
        <v>1578</v>
      </c>
      <c r="AE47" s="80" t="s">
        <v>272</v>
      </c>
      <c r="AF47" s="78" t="s">
        <v>1268</v>
      </c>
      <c r="AG47" s="79">
        <v>75874</v>
      </c>
      <c r="AH47" s="33">
        <f t="shared" si="3"/>
        <v>0</v>
      </c>
      <c r="AI47" s="34">
        <f t="shared" si="4"/>
        <v>0</v>
      </c>
      <c r="AJ47" s="1" t="s">
        <v>1637</v>
      </c>
      <c r="AK47" s="81"/>
      <c r="AL47" s="82" t="s">
        <v>1469</v>
      </c>
      <c r="AM47" s="83">
        <v>5000</v>
      </c>
      <c r="AN47" s="83">
        <f>VLOOKUP(B47,[6]VSV!$B:$L,11,0)</f>
        <v>8000</v>
      </c>
      <c r="AO47" s="84" t="s">
        <v>1635</v>
      </c>
      <c r="AP47" s="84"/>
      <c r="AQ47" s="84">
        <f>VLOOKUP(A47,[6]VSV!$A:$AN,40,0)</f>
        <v>0</v>
      </c>
      <c r="AR47" s="84">
        <f>VLOOKUP(A47,[6]VSV!$A:$AO,41,0)</f>
        <v>0</v>
      </c>
      <c r="AS47" s="43"/>
      <c r="AT47" s="22">
        <f>VLOOKUP(C47,'[6]VSV (2)'!$B:$L,11,0)</f>
        <v>8000</v>
      </c>
      <c r="AU47" s="22" t="b">
        <f t="shared" si="5"/>
        <v>1</v>
      </c>
      <c r="AV47" s="22">
        <f>VLOOKUP(C47,'[6]VSV (2)'!$B:$N,13,0)</f>
        <v>75874</v>
      </c>
      <c r="AW47" s="22" t="b">
        <f t="shared" si="6"/>
        <v>1</v>
      </c>
      <c r="AX47" s="22">
        <f>VLOOKUP(C47,'[6]VSV (2)'!$B:$O,14,0)</f>
        <v>606992000</v>
      </c>
      <c r="AY47" s="22" t="b">
        <f t="shared" si="7"/>
        <v>1</v>
      </c>
      <c r="AZ47" s="22">
        <f>VLOOKUP(B47,[7]VSV!$B$6:$V$176,11,0)</f>
        <v>75874</v>
      </c>
      <c r="BA47" s="22" t="b">
        <f t="shared" si="8"/>
        <v>1</v>
      </c>
      <c r="BB47" s="22" t="str">
        <f>VLOOKUP(B47,[7]VSV!$B$6:$V$176,21,0)</f>
        <v>IB2400466075; QĐTT số: 823/QĐ-BVQY103; 05/3/2025; Bệnh viện Quân y 103; 365 ngày</v>
      </c>
      <c r="BC47" s="22" t="b">
        <f t="shared" si="9"/>
        <v>1</v>
      </c>
      <c r="BD47" s="22" t="b">
        <f t="shared" si="10"/>
        <v>0</v>
      </c>
    </row>
    <row r="48" spans="1:56" ht="112.5" x14ac:dyDescent="0.25">
      <c r="A48" s="22">
        <v>49</v>
      </c>
      <c r="B48" s="23">
        <v>44</v>
      </c>
      <c r="C48" s="23">
        <v>43</v>
      </c>
      <c r="D48" s="43" t="s">
        <v>1638</v>
      </c>
      <c r="E48" s="32" t="s">
        <v>1639</v>
      </c>
      <c r="F48" s="42" t="s">
        <v>1640</v>
      </c>
      <c r="G48" s="52" t="s">
        <v>42</v>
      </c>
      <c r="H48" s="144">
        <v>5</v>
      </c>
      <c r="I48" s="87"/>
      <c r="J48" s="41">
        <v>8</v>
      </c>
      <c r="K48" s="41">
        <v>4</v>
      </c>
      <c r="L48" s="29">
        <f t="shared" si="0"/>
        <v>4</v>
      </c>
      <c r="M48" s="41">
        <v>3732514</v>
      </c>
      <c r="N48" s="28">
        <f t="shared" si="1"/>
        <v>14930056</v>
      </c>
      <c r="O48" s="42" t="s">
        <v>1638</v>
      </c>
      <c r="P48" s="42" t="s">
        <v>1641</v>
      </c>
      <c r="Q48" s="26" t="s">
        <v>1464</v>
      </c>
      <c r="R48" s="26" t="s">
        <v>1465</v>
      </c>
      <c r="S48" s="31" t="s">
        <v>1466</v>
      </c>
      <c r="T48" s="26" t="s">
        <v>46</v>
      </c>
      <c r="U48" s="26" t="s">
        <v>47</v>
      </c>
      <c r="V48" s="42" t="s">
        <v>1268</v>
      </c>
      <c r="W48" s="76" t="str">
        <f t="shared" si="2"/>
        <v>IB2400466075; QĐTT số: 823/QĐ-BVQY103; 05/3/2025; Bệnh viện Quân y 103; 365 ngày</v>
      </c>
      <c r="X48" s="43"/>
      <c r="Y48" s="91"/>
      <c r="Z48" s="88"/>
      <c r="AA48" s="89"/>
      <c r="AB48" s="90">
        <v>3732514</v>
      </c>
      <c r="AC48" s="89"/>
      <c r="AD48" s="80" t="s">
        <v>1578</v>
      </c>
      <c r="AE48" s="80" t="s">
        <v>272</v>
      </c>
      <c r="AF48" s="78" t="s">
        <v>1268</v>
      </c>
      <c r="AG48" s="79">
        <v>3732514</v>
      </c>
      <c r="AH48" s="33">
        <f t="shared" si="3"/>
        <v>0</v>
      </c>
      <c r="AI48" s="34">
        <f t="shared" si="4"/>
        <v>0</v>
      </c>
      <c r="AJ48" s="1" t="s">
        <v>1641</v>
      </c>
      <c r="AK48" s="81" t="s">
        <v>1642</v>
      </c>
      <c r="AL48" s="1"/>
      <c r="AM48" s="83">
        <v>4</v>
      </c>
      <c r="AN48" s="83">
        <f>VLOOKUP(B48,[6]VSV!$B:$L,11,0)</f>
        <v>4</v>
      </c>
      <c r="AO48" s="84" t="s">
        <v>1638</v>
      </c>
      <c r="AP48" s="84"/>
      <c r="AQ48" s="84">
        <f>VLOOKUP(A48,[6]VSV!$A:$AN,40,0)</f>
        <v>0</v>
      </c>
      <c r="AR48" s="84">
        <f>VLOOKUP(A48,[6]VSV!$A:$AO,41,0)</f>
        <v>0</v>
      </c>
      <c r="AS48" s="43"/>
      <c r="AT48" s="22">
        <f>VLOOKUP(C48,'[6]VSV (2)'!$B:$L,11,0)</f>
        <v>4</v>
      </c>
      <c r="AU48" s="22" t="b">
        <f t="shared" si="5"/>
        <v>1</v>
      </c>
      <c r="AV48" s="22">
        <f>VLOOKUP(C48,'[6]VSV (2)'!$B:$N,13,0)</f>
        <v>3732514</v>
      </c>
      <c r="AW48" s="22" t="b">
        <f t="shared" si="6"/>
        <v>1</v>
      </c>
      <c r="AX48" s="22">
        <f>VLOOKUP(C48,'[6]VSV (2)'!$B:$O,14,0)</f>
        <v>14930056</v>
      </c>
      <c r="AY48" s="22" t="b">
        <f t="shared" si="7"/>
        <v>1</v>
      </c>
      <c r="AZ48" s="22">
        <f>VLOOKUP(B48,[7]VSV!$B$6:$V$176,11,0)</f>
        <v>3732514</v>
      </c>
      <c r="BA48" s="22" t="b">
        <f t="shared" si="8"/>
        <v>1</v>
      </c>
      <c r="BB48" s="22" t="str">
        <f>VLOOKUP(B48,[7]VSV!$B$6:$V$176,21,0)</f>
        <v>IB2400466075; QĐTT số: 823/QĐ-BVQY103; 05/3/2025; Bệnh viện Quân y 103; 365 ngày</v>
      </c>
      <c r="BC48" s="22" t="b">
        <f t="shared" si="9"/>
        <v>1</v>
      </c>
      <c r="BD48" s="22" t="b">
        <f t="shared" si="10"/>
        <v>1</v>
      </c>
    </row>
    <row r="49" spans="1:56" ht="117.75" customHeight="1" x14ac:dyDescent="0.25">
      <c r="A49" s="22">
        <v>50</v>
      </c>
      <c r="B49" s="23">
        <v>45</v>
      </c>
      <c r="C49" s="23">
        <v>44</v>
      </c>
      <c r="D49" s="43" t="s">
        <v>1643</v>
      </c>
      <c r="E49" s="32" t="s">
        <v>1644</v>
      </c>
      <c r="F49" s="42" t="s">
        <v>362</v>
      </c>
      <c r="G49" s="52" t="s">
        <v>1473</v>
      </c>
      <c r="H49" s="144">
        <v>8040</v>
      </c>
      <c r="I49" s="87"/>
      <c r="J49" s="41">
        <v>14112</v>
      </c>
      <c r="K49" s="28">
        <f>L49</f>
        <v>10000</v>
      </c>
      <c r="L49" s="29">
        <f t="shared" si="0"/>
        <v>10000</v>
      </c>
      <c r="M49" s="41">
        <v>42000</v>
      </c>
      <c r="N49" s="28">
        <f t="shared" si="1"/>
        <v>420000000</v>
      </c>
      <c r="O49" s="42" t="s">
        <v>1643</v>
      </c>
      <c r="P49" s="42" t="s">
        <v>1645</v>
      </c>
      <c r="Q49" s="26" t="s">
        <v>1464</v>
      </c>
      <c r="R49" s="26" t="s">
        <v>1465</v>
      </c>
      <c r="S49" s="31" t="s">
        <v>1466</v>
      </c>
      <c r="T49" s="26" t="s">
        <v>46</v>
      </c>
      <c r="U49" s="26" t="s">
        <v>47</v>
      </c>
      <c r="V49" s="42" t="s">
        <v>1268</v>
      </c>
      <c r="W49" s="76" t="str">
        <f t="shared" si="2"/>
        <v>IB2400466075; QĐTT số: 823/QĐ-BVQY103; 05/3/2025; Bệnh viện Quân y 103; 365 ngày</v>
      </c>
      <c r="X49" s="43"/>
      <c r="Y49" s="43"/>
      <c r="Z49" s="88"/>
      <c r="AA49" s="89"/>
      <c r="AB49" s="90">
        <v>42000</v>
      </c>
      <c r="AC49" s="89"/>
      <c r="AD49" s="80" t="s">
        <v>1578</v>
      </c>
      <c r="AE49" s="80" t="s">
        <v>272</v>
      </c>
      <c r="AF49" s="78" t="s">
        <v>1268</v>
      </c>
      <c r="AG49" s="79">
        <v>42000</v>
      </c>
      <c r="AH49" s="33">
        <f t="shared" si="3"/>
        <v>0</v>
      </c>
      <c r="AI49" s="34">
        <f t="shared" si="4"/>
        <v>0</v>
      </c>
      <c r="AJ49" s="1" t="s">
        <v>1645</v>
      </c>
      <c r="AK49" s="81"/>
      <c r="AL49" s="82" t="s">
        <v>1469</v>
      </c>
      <c r="AM49" s="83">
        <v>9000</v>
      </c>
      <c r="AN49" s="83">
        <f>VLOOKUP(B49,[6]VSV!$B:$L,11,0)</f>
        <v>10000</v>
      </c>
      <c r="AO49" s="84" t="s">
        <v>1643</v>
      </c>
      <c r="AP49" s="84"/>
      <c r="AQ49" s="84">
        <f>VLOOKUP(A49,[6]VSV!$A:$AN,40,0)</f>
        <v>0</v>
      </c>
      <c r="AR49" s="84">
        <f>VLOOKUP(A49,[6]VSV!$A:$AO,41,0)</f>
        <v>0</v>
      </c>
      <c r="AS49" s="43"/>
      <c r="AT49" s="22">
        <f>VLOOKUP(C49,'[6]VSV (2)'!$B:$L,11,0)</f>
        <v>10000</v>
      </c>
      <c r="AU49" s="22" t="b">
        <f t="shared" si="5"/>
        <v>1</v>
      </c>
      <c r="AV49" s="22">
        <f>VLOOKUP(C49,'[6]VSV (2)'!$B:$N,13,0)</f>
        <v>42000</v>
      </c>
      <c r="AW49" s="22" t="b">
        <f t="shared" si="6"/>
        <v>1</v>
      </c>
      <c r="AX49" s="22">
        <f>VLOOKUP(C49,'[6]VSV (2)'!$B:$O,14,0)</f>
        <v>420000000</v>
      </c>
      <c r="AY49" s="22" t="b">
        <f t="shared" si="7"/>
        <v>1</v>
      </c>
      <c r="AZ49" s="22">
        <f>VLOOKUP(B49,[7]VSV!$B$6:$V$176,11,0)</f>
        <v>42000</v>
      </c>
      <c r="BA49" s="22" t="b">
        <f t="shared" si="8"/>
        <v>1</v>
      </c>
      <c r="BB49" s="22" t="str">
        <f>VLOOKUP(B49,[7]VSV!$B$6:$V$176,21,0)</f>
        <v>IB2400466075; QĐTT số: 823/QĐ-BVQY103; 05/3/2025; Bệnh viện Quân y 103; 365 ngày</v>
      </c>
      <c r="BC49" s="22" t="b">
        <f t="shared" si="9"/>
        <v>1</v>
      </c>
      <c r="BD49" s="22" t="b">
        <f t="shared" si="10"/>
        <v>0</v>
      </c>
    </row>
    <row r="50" spans="1:56" ht="34.5" customHeight="1" x14ac:dyDescent="0.25">
      <c r="A50" s="22">
        <v>51</v>
      </c>
      <c r="B50" s="23">
        <v>46</v>
      </c>
      <c r="C50" s="23">
        <v>45</v>
      </c>
      <c r="D50" s="43" t="s">
        <v>1646</v>
      </c>
      <c r="E50" s="92" t="s">
        <v>1647</v>
      </c>
      <c r="F50" s="42" t="s">
        <v>1648</v>
      </c>
      <c r="G50" s="52" t="s">
        <v>42</v>
      </c>
      <c r="H50" s="144">
        <v>12</v>
      </c>
      <c r="I50" s="87"/>
      <c r="J50" s="41">
        <v>7</v>
      </c>
      <c r="K50" s="41">
        <v>30</v>
      </c>
      <c r="L50" s="29">
        <f t="shared" si="0"/>
        <v>30</v>
      </c>
      <c r="M50" s="41">
        <v>1603145</v>
      </c>
      <c r="N50" s="28">
        <f t="shared" si="1"/>
        <v>48094350</v>
      </c>
      <c r="O50" s="42" t="s">
        <v>1646</v>
      </c>
      <c r="P50" s="42" t="s">
        <v>1649</v>
      </c>
      <c r="Q50" s="26" t="s">
        <v>1464</v>
      </c>
      <c r="R50" s="26" t="s">
        <v>1465</v>
      </c>
      <c r="S50" s="31" t="s">
        <v>1466</v>
      </c>
      <c r="T50" s="26" t="s">
        <v>46</v>
      </c>
      <c r="U50" s="26" t="s">
        <v>47</v>
      </c>
      <c r="V50" s="42" t="s">
        <v>1268</v>
      </c>
      <c r="W50" s="76" t="str">
        <f t="shared" si="2"/>
        <v>IB2400466075; QĐTT số: 823/QĐ-BVQY103; 05/3/2025; Bệnh viện Quân y 103; 365 ngày</v>
      </c>
      <c r="X50" s="43"/>
      <c r="Y50" s="43"/>
      <c r="Z50" s="88"/>
      <c r="AA50" s="89"/>
      <c r="AB50" s="90">
        <v>1603145</v>
      </c>
      <c r="AC50" s="89"/>
      <c r="AD50" s="80" t="s">
        <v>1578</v>
      </c>
      <c r="AE50" s="80" t="s">
        <v>272</v>
      </c>
      <c r="AF50" s="78" t="s">
        <v>1268</v>
      </c>
      <c r="AG50" s="79">
        <v>1603145</v>
      </c>
      <c r="AH50" s="33">
        <f t="shared" si="3"/>
        <v>0</v>
      </c>
      <c r="AI50" s="34">
        <f t="shared" si="4"/>
        <v>0</v>
      </c>
      <c r="AJ50" s="1" t="s">
        <v>1649</v>
      </c>
      <c r="AK50" s="81" t="s">
        <v>1650</v>
      </c>
      <c r="AL50" s="82" t="s">
        <v>1469</v>
      </c>
      <c r="AM50" s="83">
        <v>30</v>
      </c>
      <c r="AN50" s="83">
        <f>VLOOKUP(B50,[6]VSV!$B:$L,11,0)</f>
        <v>30</v>
      </c>
      <c r="AO50" s="84" t="s">
        <v>1646</v>
      </c>
      <c r="AP50" s="84"/>
      <c r="AQ50" s="84">
        <f>VLOOKUP(A50,[6]VSV!$A:$AN,40,0)</f>
        <v>0</v>
      </c>
      <c r="AR50" s="84">
        <f>VLOOKUP(A50,[6]VSV!$A:$AO,41,0)</f>
        <v>0</v>
      </c>
      <c r="AS50" s="43"/>
      <c r="AT50" s="22">
        <f>VLOOKUP(C50,'[6]VSV (2)'!$B:$L,11,0)</f>
        <v>30</v>
      </c>
      <c r="AU50" s="22" t="b">
        <f t="shared" si="5"/>
        <v>1</v>
      </c>
      <c r="AV50" s="22">
        <f>VLOOKUP(C50,'[6]VSV (2)'!$B:$N,13,0)</f>
        <v>1603145</v>
      </c>
      <c r="AW50" s="22" t="b">
        <f t="shared" si="6"/>
        <v>1</v>
      </c>
      <c r="AX50" s="22">
        <f>VLOOKUP(C50,'[6]VSV (2)'!$B:$O,14,0)</f>
        <v>48094350</v>
      </c>
      <c r="AY50" s="22" t="b">
        <f t="shared" si="7"/>
        <v>1</v>
      </c>
      <c r="AZ50" s="22">
        <f>VLOOKUP(B50,[7]VSV!$B$6:$V$176,11,0)</f>
        <v>1603145</v>
      </c>
      <c r="BA50" s="22" t="b">
        <f t="shared" si="8"/>
        <v>1</v>
      </c>
      <c r="BB50" s="22" t="str">
        <f>VLOOKUP(B50,[7]VSV!$B$6:$V$176,21,0)</f>
        <v>IB2400466075; QĐTT số: 823/QĐ-BVQY103; 05/3/2025; Bệnh viện Quân y 103; 365 ngày</v>
      </c>
      <c r="BC50" s="22" t="b">
        <f t="shared" si="9"/>
        <v>1</v>
      </c>
      <c r="BD50" s="22" t="b">
        <f t="shared" si="10"/>
        <v>1</v>
      </c>
    </row>
    <row r="51" spans="1:56" ht="41.25" customHeight="1" x14ac:dyDescent="0.25">
      <c r="A51" s="22">
        <v>52</v>
      </c>
      <c r="B51" s="23">
        <v>47</v>
      </c>
      <c r="C51" s="23">
        <v>46</v>
      </c>
      <c r="D51" s="43" t="s">
        <v>1651</v>
      </c>
      <c r="E51" s="92" t="s">
        <v>1652</v>
      </c>
      <c r="F51" s="42" t="s">
        <v>1653</v>
      </c>
      <c r="G51" s="52" t="s">
        <v>42</v>
      </c>
      <c r="H51" s="144">
        <v>33</v>
      </c>
      <c r="I51" s="87"/>
      <c r="J51" s="41">
        <v>20</v>
      </c>
      <c r="K51" s="41">
        <v>50</v>
      </c>
      <c r="L51" s="29">
        <f t="shared" si="0"/>
        <v>50</v>
      </c>
      <c r="M51" s="41">
        <v>1603145</v>
      </c>
      <c r="N51" s="28">
        <f t="shared" si="1"/>
        <v>80157250</v>
      </c>
      <c r="O51" s="42" t="s">
        <v>1651</v>
      </c>
      <c r="P51" s="42" t="s">
        <v>1654</v>
      </c>
      <c r="Q51" s="26" t="s">
        <v>1464</v>
      </c>
      <c r="R51" s="26" t="s">
        <v>1465</v>
      </c>
      <c r="S51" s="31" t="s">
        <v>1466</v>
      </c>
      <c r="T51" s="26" t="s">
        <v>46</v>
      </c>
      <c r="U51" s="26" t="s">
        <v>47</v>
      </c>
      <c r="V51" s="42" t="s">
        <v>1268</v>
      </c>
      <c r="W51" s="76" t="str">
        <f t="shared" si="2"/>
        <v>IB2400466075; QĐTT số: 823/QĐ-BVQY103; 05/3/2025; Bệnh viện Quân y 103; 365 ngày</v>
      </c>
      <c r="X51" s="43"/>
      <c r="Y51" s="43"/>
      <c r="Z51" s="88"/>
      <c r="AA51" s="89"/>
      <c r="AB51" s="90">
        <v>1603145</v>
      </c>
      <c r="AC51" s="89"/>
      <c r="AD51" s="80" t="s">
        <v>1578</v>
      </c>
      <c r="AE51" s="80" t="s">
        <v>272</v>
      </c>
      <c r="AF51" s="78" t="s">
        <v>1268</v>
      </c>
      <c r="AG51" s="79">
        <v>1603145</v>
      </c>
      <c r="AH51" s="33">
        <f t="shared" si="3"/>
        <v>0</v>
      </c>
      <c r="AI51" s="34">
        <f t="shared" si="4"/>
        <v>0</v>
      </c>
      <c r="AJ51" s="1" t="s">
        <v>1654</v>
      </c>
      <c r="AK51" s="81" t="s">
        <v>1650</v>
      </c>
      <c r="AL51" s="82" t="s">
        <v>1469</v>
      </c>
      <c r="AM51" s="83">
        <v>50</v>
      </c>
      <c r="AN51" s="83">
        <f>VLOOKUP(B51,[6]VSV!$B:$L,11,0)</f>
        <v>50</v>
      </c>
      <c r="AO51" s="84" t="s">
        <v>1651</v>
      </c>
      <c r="AP51" s="84"/>
      <c r="AQ51" s="84">
        <f>VLOOKUP(A51,[6]VSV!$A:$AN,40,0)</f>
        <v>0</v>
      </c>
      <c r="AR51" s="84">
        <f>VLOOKUP(A51,[6]VSV!$A:$AO,41,0)</f>
        <v>0</v>
      </c>
      <c r="AS51" s="43"/>
      <c r="AT51" s="22">
        <f>VLOOKUP(C51,'[6]VSV (2)'!$B:$L,11,0)</f>
        <v>50</v>
      </c>
      <c r="AU51" s="22" t="b">
        <f t="shared" si="5"/>
        <v>1</v>
      </c>
      <c r="AV51" s="22">
        <f>VLOOKUP(C51,'[6]VSV (2)'!$B:$N,13,0)</f>
        <v>1603145</v>
      </c>
      <c r="AW51" s="22" t="b">
        <f t="shared" si="6"/>
        <v>1</v>
      </c>
      <c r="AX51" s="22">
        <f>VLOOKUP(C51,'[6]VSV (2)'!$B:$O,14,0)</f>
        <v>80157250</v>
      </c>
      <c r="AY51" s="22" t="b">
        <f t="shared" si="7"/>
        <v>1</v>
      </c>
      <c r="AZ51" s="22">
        <f>VLOOKUP(B51,[7]VSV!$B$6:$V$176,11,0)</f>
        <v>1603145</v>
      </c>
      <c r="BA51" s="22" t="b">
        <f t="shared" si="8"/>
        <v>1</v>
      </c>
      <c r="BB51" s="22" t="str">
        <f>VLOOKUP(B51,[7]VSV!$B$6:$V$176,21,0)</f>
        <v>IB2400466075; QĐTT số: 823/QĐ-BVQY103; 05/3/2025; Bệnh viện Quân y 103; 365 ngày</v>
      </c>
      <c r="BC51" s="22" t="b">
        <f t="shared" si="9"/>
        <v>1</v>
      </c>
      <c r="BD51" s="22" t="b">
        <f t="shared" si="10"/>
        <v>1</v>
      </c>
    </row>
    <row r="52" spans="1:56" ht="41.25" customHeight="1" x14ac:dyDescent="0.25">
      <c r="A52" s="22">
        <v>53</v>
      </c>
      <c r="B52" s="23">
        <v>48</v>
      </c>
      <c r="C52" s="23">
        <v>47</v>
      </c>
      <c r="D52" s="43" t="s">
        <v>1655</v>
      </c>
      <c r="E52" s="92" t="s">
        <v>1656</v>
      </c>
      <c r="F52" s="42" t="s">
        <v>1657</v>
      </c>
      <c r="G52" s="52" t="s">
        <v>42</v>
      </c>
      <c r="H52" s="144">
        <v>7</v>
      </c>
      <c r="I52" s="87"/>
      <c r="J52" s="41">
        <v>3</v>
      </c>
      <c r="K52" s="41">
        <v>35</v>
      </c>
      <c r="L52" s="29">
        <f t="shared" si="0"/>
        <v>35</v>
      </c>
      <c r="M52" s="41">
        <v>1369404</v>
      </c>
      <c r="N52" s="28">
        <f t="shared" si="1"/>
        <v>47929140</v>
      </c>
      <c r="O52" s="42" t="s">
        <v>1655</v>
      </c>
      <c r="P52" s="42" t="s">
        <v>1658</v>
      </c>
      <c r="Q52" s="26" t="s">
        <v>1464</v>
      </c>
      <c r="R52" s="26" t="s">
        <v>1465</v>
      </c>
      <c r="S52" s="31" t="s">
        <v>1466</v>
      </c>
      <c r="T52" s="26" t="s">
        <v>46</v>
      </c>
      <c r="U52" s="26" t="s">
        <v>47</v>
      </c>
      <c r="V52" s="42" t="s">
        <v>1268</v>
      </c>
      <c r="W52" s="76" t="str">
        <f t="shared" si="2"/>
        <v>IB2400466075; QĐTT số: 823/QĐ-BVQY103; 05/3/2025; Bệnh viện Quân y 103; 365 ngày</v>
      </c>
      <c r="X52" s="43"/>
      <c r="Y52" s="43"/>
      <c r="Z52" s="88"/>
      <c r="AA52" s="89"/>
      <c r="AB52" s="90">
        <v>1369404</v>
      </c>
      <c r="AC52" s="89"/>
      <c r="AD52" s="80" t="s">
        <v>1578</v>
      </c>
      <c r="AE52" s="80" t="s">
        <v>272</v>
      </c>
      <c r="AF52" s="78" t="s">
        <v>1268</v>
      </c>
      <c r="AG52" s="79">
        <v>1369404</v>
      </c>
      <c r="AH52" s="33">
        <f t="shared" si="3"/>
        <v>0</v>
      </c>
      <c r="AI52" s="34">
        <f t="shared" si="4"/>
        <v>0</v>
      </c>
      <c r="AJ52" s="1" t="s">
        <v>1658</v>
      </c>
      <c r="AK52" s="81" t="s">
        <v>1659</v>
      </c>
      <c r="AL52" s="82" t="s">
        <v>1469</v>
      </c>
      <c r="AM52" s="83">
        <v>35</v>
      </c>
      <c r="AN52" s="83">
        <f>VLOOKUP(B52,[6]VSV!$B:$L,11,0)</f>
        <v>35</v>
      </c>
      <c r="AO52" s="84" t="s">
        <v>1655</v>
      </c>
      <c r="AP52" s="84"/>
      <c r="AQ52" s="84">
        <f>VLOOKUP(A52,[6]VSV!$A:$AN,40,0)</f>
        <v>0</v>
      </c>
      <c r="AR52" s="84">
        <f>VLOOKUP(A52,[6]VSV!$A:$AO,41,0)</f>
        <v>0</v>
      </c>
      <c r="AS52" s="43"/>
      <c r="AT52" s="22">
        <f>VLOOKUP(C52,'[6]VSV (2)'!$B:$L,11,0)</f>
        <v>35</v>
      </c>
      <c r="AU52" s="22" t="b">
        <f t="shared" si="5"/>
        <v>1</v>
      </c>
      <c r="AV52" s="22">
        <f>VLOOKUP(C52,'[6]VSV (2)'!$B:$N,13,0)</f>
        <v>1369404</v>
      </c>
      <c r="AW52" s="22" t="b">
        <f t="shared" si="6"/>
        <v>1</v>
      </c>
      <c r="AX52" s="22">
        <f>VLOOKUP(C52,'[6]VSV (2)'!$B:$O,14,0)</f>
        <v>47929140</v>
      </c>
      <c r="AY52" s="22" t="b">
        <f t="shared" si="7"/>
        <v>1</v>
      </c>
      <c r="AZ52" s="22">
        <f>VLOOKUP(B52,[7]VSV!$B$6:$V$176,11,0)</f>
        <v>1369404</v>
      </c>
      <c r="BA52" s="22" t="b">
        <f t="shared" si="8"/>
        <v>1</v>
      </c>
      <c r="BB52" s="22" t="str">
        <f>VLOOKUP(B52,[7]VSV!$B$6:$V$176,21,0)</f>
        <v>IB2400466075; QĐTT số: 823/QĐ-BVQY103; 05/3/2025; Bệnh viện Quân y 103; 365 ngày</v>
      </c>
      <c r="BC52" s="22" t="b">
        <f t="shared" si="9"/>
        <v>1</v>
      </c>
      <c r="BD52" s="22" t="b">
        <f t="shared" si="10"/>
        <v>1</v>
      </c>
    </row>
    <row r="53" spans="1:56" ht="48.75" customHeight="1" x14ac:dyDescent="0.25">
      <c r="A53" s="22">
        <v>54</v>
      </c>
      <c r="B53" s="23">
        <v>49</v>
      </c>
      <c r="C53" s="23">
        <v>48</v>
      </c>
      <c r="D53" s="43" t="s">
        <v>1660</v>
      </c>
      <c r="E53" s="92" t="s">
        <v>1661</v>
      </c>
      <c r="F53" s="42" t="s">
        <v>1662</v>
      </c>
      <c r="G53" s="52" t="s">
        <v>42</v>
      </c>
      <c r="H53" s="144">
        <v>72</v>
      </c>
      <c r="I53" s="87"/>
      <c r="J53" s="41">
        <v>94</v>
      </c>
      <c r="K53" s="41">
        <v>80</v>
      </c>
      <c r="L53" s="29">
        <f t="shared" si="0"/>
        <v>80</v>
      </c>
      <c r="M53" s="41">
        <v>1712061</v>
      </c>
      <c r="N53" s="28">
        <f t="shared" si="1"/>
        <v>136964880</v>
      </c>
      <c r="O53" s="42" t="s">
        <v>1660</v>
      </c>
      <c r="P53" s="42" t="s">
        <v>1663</v>
      </c>
      <c r="Q53" s="26" t="s">
        <v>1464</v>
      </c>
      <c r="R53" s="26" t="s">
        <v>1465</v>
      </c>
      <c r="S53" s="31" t="s">
        <v>1466</v>
      </c>
      <c r="T53" s="26" t="s">
        <v>46</v>
      </c>
      <c r="U53" s="26" t="s">
        <v>47</v>
      </c>
      <c r="V53" s="42" t="s">
        <v>1268</v>
      </c>
      <c r="W53" s="76" t="str">
        <f t="shared" si="2"/>
        <v>IB2400466075; QĐTT số: 823/QĐ-BVQY103; 05/3/2025; Bệnh viện Quân y 103; 365 ngày</v>
      </c>
      <c r="X53" s="43"/>
      <c r="Y53" s="43"/>
      <c r="Z53" s="88"/>
      <c r="AA53" s="89"/>
      <c r="AB53" s="90">
        <v>1712061</v>
      </c>
      <c r="AC53" s="89"/>
      <c r="AD53" s="80" t="s">
        <v>1578</v>
      </c>
      <c r="AE53" s="80" t="s">
        <v>272</v>
      </c>
      <c r="AF53" s="78" t="s">
        <v>1268</v>
      </c>
      <c r="AG53" s="79">
        <v>1712061</v>
      </c>
      <c r="AH53" s="33">
        <f t="shared" si="3"/>
        <v>0</v>
      </c>
      <c r="AI53" s="34">
        <f t="shared" si="4"/>
        <v>0</v>
      </c>
      <c r="AJ53" s="1" t="s">
        <v>1663</v>
      </c>
      <c r="AK53" s="81" t="s">
        <v>1664</v>
      </c>
      <c r="AL53" s="82" t="s">
        <v>1469</v>
      </c>
      <c r="AM53" s="83">
        <v>80</v>
      </c>
      <c r="AN53" s="83">
        <f>VLOOKUP(B53,[6]VSV!$B:$L,11,0)</f>
        <v>80</v>
      </c>
      <c r="AO53" s="84" t="s">
        <v>1660</v>
      </c>
      <c r="AP53" s="84"/>
      <c r="AQ53" s="84">
        <f>VLOOKUP(A53,[6]VSV!$A:$AN,40,0)</f>
        <v>0</v>
      </c>
      <c r="AR53" s="84">
        <f>VLOOKUP(A53,[6]VSV!$A:$AO,41,0)</f>
        <v>0</v>
      </c>
      <c r="AS53" s="43"/>
      <c r="AT53" s="22">
        <f>VLOOKUP(C53,'[6]VSV (2)'!$B:$L,11,0)</f>
        <v>80</v>
      </c>
      <c r="AU53" s="22" t="b">
        <f t="shared" si="5"/>
        <v>1</v>
      </c>
      <c r="AV53" s="22">
        <f>VLOOKUP(C53,'[6]VSV (2)'!$B:$N,13,0)</f>
        <v>1712061</v>
      </c>
      <c r="AW53" s="22" t="b">
        <f t="shared" si="6"/>
        <v>1</v>
      </c>
      <c r="AX53" s="22">
        <f>VLOOKUP(C53,'[6]VSV (2)'!$B:$O,14,0)</f>
        <v>136964880</v>
      </c>
      <c r="AY53" s="22" t="b">
        <f t="shared" si="7"/>
        <v>1</v>
      </c>
      <c r="AZ53" s="22">
        <f>VLOOKUP(B53,[7]VSV!$B$6:$V$176,11,0)</f>
        <v>1712061</v>
      </c>
      <c r="BA53" s="22" t="b">
        <f t="shared" si="8"/>
        <v>1</v>
      </c>
      <c r="BB53" s="22" t="str">
        <f>VLOOKUP(B53,[7]VSV!$B$6:$V$176,21,0)</f>
        <v>IB2400466075; QĐTT số: 823/QĐ-BVQY103; 05/3/2025; Bệnh viện Quân y 103; 365 ngày</v>
      </c>
      <c r="BC53" s="22" t="b">
        <f t="shared" si="9"/>
        <v>1</v>
      </c>
      <c r="BD53" s="22" t="b">
        <f t="shared" si="10"/>
        <v>1</v>
      </c>
    </row>
    <row r="54" spans="1:56" ht="39" customHeight="1" x14ac:dyDescent="0.25">
      <c r="A54" s="22">
        <v>55</v>
      </c>
      <c r="B54" s="23">
        <v>50</v>
      </c>
      <c r="C54" s="23">
        <v>49</v>
      </c>
      <c r="D54" s="43" t="s">
        <v>1665</v>
      </c>
      <c r="E54" s="92" t="s">
        <v>1666</v>
      </c>
      <c r="F54" s="42" t="s">
        <v>1662</v>
      </c>
      <c r="G54" s="52" t="s">
        <v>42</v>
      </c>
      <c r="H54" s="144">
        <v>70</v>
      </c>
      <c r="I54" s="87"/>
      <c r="J54" s="41">
        <v>94</v>
      </c>
      <c r="K54" s="41">
        <v>80</v>
      </c>
      <c r="L54" s="29">
        <f t="shared" si="0"/>
        <v>80</v>
      </c>
      <c r="M54" s="41">
        <v>1712061</v>
      </c>
      <c r="N54" s="28">
        <f t="shared" si="1"/>
        <v>136964880</v>
      </c>
      <c r="O54" s="42" t="s">
        <v>1665</v>
      </c>
      <c r="P54" s="42" t="s">
        <v>1667</v>
      </c>
      <c r="Q54" s="26" t="s">
        <v>1464</v>
      </c>
      <c r="R54" s="26" t="s">
        <v>1465</v>
      </c>
      <c r="S54" s="31" t="s">
        <v>1466</v>
      </c>
      <c r="T54" s="26" t="s">
        <v>46</v>
      </c>
      <c r="U54" s="26" t="s">
        <v>47</v>
      </c>
      <c r="V54" s="42" t="s">
        <v>1268</v>
      </c>
      <c r="W54" s="76" t="str">
        <f t="shared" si="2"/>
        <v>IB2400466075; QĐTT số: 823/QĐ-BVQY103; 05/3/2025; Bệnh viện Quân y 103; 365 ngày</v>
      </c>
      <c r="X54" s="43"/>
      <c r="Y54" s="43"/>
      <c r="Z54" s="88"/>
      <c r="AA54" s="89"/>
      <c r="AB54" s="90">
        <v>1712061</v>
      </c>
      <c r="AC54" s="89"/>
      <c r="AD54" s="80" t="s">
        <v>1578</v>
      </c>
      <c r="AE54" s="80" t="s">
        <v>272</v>
      </c>
      <c r="AF54" s="78" t="s">
        <v>1268</v>
      </c>
      <c r="AG54" s="79">
        <v>1712061</v>
      </c>
      <c r="AH54" s="33">
        <f t="shared" si="3"/>
        <v>0</v>
      </c>
      <c r="AI54" s="34">
        <f t="shared" si="4"/>
        <v>0</v>
      </c>
      <c r="AJ54" s="1" t="s">
        <v>1667</v>
      </c>
      <c r="AK54" s="81" t="s">
        <v>1668</v>
      </c>
      <c r="AL54" s="82" t="s">
        <v>1469</v>
      </c>
      <c r="AM54" s="83">
        <v>80</v>
      </c>
      <c r="AN54" s="83">
        <f>VLOOKUP(B54,[6]VSV!$B:$L,11,0)</f>
        <v>80</v>
      </c>
      <c r="AO54" s="84" t="s">
        <v>1665</v>
      </c>
      <c r="AP54" s="84"/>
      <c r="AQ54" s="84">
        <f>VLOOKUP(A54,[6]VSV!$A:$AN,40,0)</f>
        <v>0</v>
      </c>
      <c r="AR54" s="84">
        <f>VLOOKUP(A54,[6]VSV!$A:$AO,41,0)</f>
        <v>0</v>
      </c>
      <c r="AS54" s="43"/>
      <c r="AT54" s="22">
        <f>VLOOKUP(C54,'[6]VSV (2)'!$B:$L,11,0)</f>
        <v>80</v>
      </c>
      <c r="AU54" s="22" t="b">
        <f t="shared" si="5"/>
        <v>1</v>
      </c>
      <c r="AV54" s="22">
        <f>VLOOKUP(C54,'[6]VSV (2)'!$B:$N,13,0)</f>
        <v>1712061</v>
      </c>
      <c r="AW54" s="22" t="b">
        <f t="shared" si="6"/>
        <v>1</v>
      </c>
      <c r="AX54" s="22">
        <f>VLOOKUP(C54,'[6]VSV (2)'!$B:$O,14,0)</f>
        <v>136964880</v>
      </c>
      <c r="AY54" s="22" t="b">
        <f t="shared" si="7"/>
        <v>1</v>
      </c>
      <c r="AZ54" s="22">
        <f>VLOOKUP(B54,[7]VSV!$B$6:$V$176,11,0)</f>
        <v>1712061</v>
      </c>
      <c r="BA54" s="22" t="b">
        <f t="shared" si="8"/>
        <v>1</v>
      </c>
      <c r="BB54" s="22" t="str">
        <f>VLOOKUP(B54,[7]VSV!$B$6:$V$176,21,0)</f>
        <v>IB2400466075; QĐTT số: 823/QĐ-BVQY103; 05/3/2025; Bệnh viện Quân y 103; 365 ngày</v>
      </c>
      <c r="BC54" s="22" t="b">
        <f t="shared" si="9"/>
        <v>1</v>
      </c>
      <c r="BD54" s="22" t="b">
        <f t="shared" si="10"/>
        <v>1</v>
      </c>
    </row>
    <row r="55" spans="1:56" ht="87" customHeight="1" x14ac:dyDescent="0.25">
      <c r="A55" s="22">
        <v>56</v>
      </c>
      <c r="B55" s="23">
        <v>51</v>
      </c>
      <c r="C55" s="23">
        <v>50</v>
      </c>
      <c r="D55" s="43" t="s">
        <v>1669</v>
      </c>
      <c r="E55" s="92" t="s">
        <v>1670</v>
      </c>
      <c r="F55" s="42" t="s">
        <v>362</v>
      </c>
      <c r="G55" s="52" t="s">
        <v>1473</v>
      </c>
      <c r="H55" s="144">
        <v>3340</v>
      </c>
      <c r="I55" s="87"/>
      <c r="J55" s="41">
        <v>10290</v>
      </c>
      <c r="K55" s="41">
        <v>2000</v>
      </c>
      <c r="L55" s="29">
        <f t="shared" si="0"/>
        <v>2000</v>
      </c>
      <c r="M55" s="41">
        <v>195804</v>
      </c>
      <c r="N55" s="28">
        <f t="shared" si="1"/>
        <v>391608000</v>
      </c>
      <c r="O55" s="42" t="s">
        <v>1669</v>
      </c>
      <c r="P55" s="42" t="s">
        <v>1671</v>
      </c>
      <c r="Q55" s="26" t="s">
        <v>1464</v>
      </c>
      <c r="R55" s="26" t="s">
        <v>1465</v>
      </c>
      <c r="S55" s="31" t="s">
        <v>1466</v>
      </c>
      <c r="T55" s="26" t="s">
        <v>46</v>
      </c>
      <c r="U55" s="26" t="s">
        <v>47</v>
      </c>
      <c r="V55" s="42" t="s">
        <v>1268</v>
      </c>
      <c r="W55" s="76" t="str">
        <f t="shared" si="2"/>
        <v>IB2400466075; QĐTT số: 823/QĐ-BVQY103; 05/3/2025; Bệnh viện Quân y 103; 365 ngày</v>
      </c>
      <c r="X55" s="43"/>
      <c r="Y55" s="43"/>
      <c r="Z55" s="88"/>
      <c r="AA55" s="89"/>
      <c r="AB55" s="90">
        <v>195804</v>
      </c>
      <c r="AC55" s="89"/>
      <c r="AD55" s="80" t="s">
        <v>1578</v>
      </c>
      <c r="AE55" s="80" t="s">
        <v>272</v>
      </c>
      <c r="AF55" s="78" t="s">
        <v>1268</v>
      </c>
      <c r="AG55" s="79">
        <v>195804</v>
      </c>
      <c r="AH55" s="33">
        <f t="shared" si="3"/>
        <v>0</v>
      </c>
      <c r="AI55" s="34">
        <f t="shared" si="4"/>
        <v>0</v>
      </c>
      <c r="AJ55" s="1" t="s">
        <v>1671</v>
      </c>
      <c r="AK55" s="81"/>
      <c r="AL55" s="82" t="s">
        <v>1469</v>
      </c>
      <c r="AM55" s="83">
        <v>2000</v>
      </c>
      <c r="AN55" s="83">
        <f>VLOOKUP(B55,[6]VSV!$B:$L,11,0)</f>
        <v>2000</v>
      </c>
      <c r="AO55" s="84" t="s">
        <v>1669</v>
      </c>
      <c r="AP55" s="84"/>
      <c r="AQ55" s="84">
        <f>VLOOKUP(A55,[6]VSV!$A:$AN,40,0)</f>
        <v>0</v>
      </c>
      <c r="AR55" s="84">
        <f>VLOOKUP(A55,[6]VSV!$A:$AO,41,0)</f>
        <v>0</v>
      </c>
      <c r="AS55" s="43"/>
      <c r="AT55" s="22">
        <f>VLOOKUP(C55,'[6]VSV (2)'!$B:$L,11,0)</f>
        <v>2000</v>
      </c>
      <c r="AU55" s="22" t="b">
        <f t="shared" si="5"/>
        <v>1</v>
      </c>
      <c r="AV55" s="22">
        <f>VLOOKUP(C55,'[6]VSV (2)'!$B:$N,13,0)</f>
        <v>195804</v>
      </c>
      <c r="AW55" s="22" t="b">
        <f t="shared" si="6"/>
        <v>1</v>
      </c>
      <c r="AX55" s="22">
        <f>VLOOKUP(C55,'[6]VSV (2)'!$B:$O,14,0)</f>
        <v>391608000</v>
      </c>
      <c r="AY55" s="22" t="b">
        <f t="shared" si="7"/>
        <v>1</v>
      </c>
      <c r="AZ55" s="22">
        <f>VLOOKUP(B55,[7]VSV!$B$6:$V$176,11,0)</f>
        <v>195804</v>
      </c>
      <c r="BA55" s="22" t="b">
        <f t="shared" si="8"/>
        <v>1</v>
      </c>
      <c r="BB55" s="22" t="str">
        <f>VLOOKUP(B55,[7]VSV!$B$6:$V$176,21,0)</f>
        <v>IB2400466075; QĐTT số: 823/QĐ-BVQY103; 05/3/2025; Bệnh viện Quân y 103; 365 ngày</v>
      </c>
      <c r="BC55" s="22" t="b">
        <f t="shared" si="9"/>
        <v>1</v>
      </c>
      <c r="BD55" s="22" t="b">
        <f t="shared" si="10"/>
        <v>1</v>
      </c>
    </row>
    <row r="56" spans="1:56" ht="112.5" x14ac:dyDescent="0.25">
      <c r="A56" s="22">
        <v>57</v>
      </c>
      <c r="B56" s="23">
        <v>52</v>
      </c>
      <c r="C56" s="23">
        <v>51</v>
      </c>
      <c r="D56" s="43" t="s">
        <v>1672</v>
      </c>
      <c r="E56" s="32" t="s">
        <v>1673</v>
      </c>
      <c r="F56" s="42" t="s">
        <v>1674</v>
      </c>
      <c r="G56" s="52" t="s">
        <v>1675</v>
      </c>
      <c r="H56" s="144">
        <v>4500</v>
      </c>
      <c r="I56" s="87"/>
      <c r="J56" s="41">
        <v>5390</v>
      </c>
      <c r="K56" s="41">
        <v>10000</v>
      </c>
      <c r="L56" s="29">
        <f t="shared" si="0"/>
        <v>10000</v>
      </c>
      <c r="M56" s="41">
        <v>1840</v>
      </c>
      <c r="N56" s="28">
        <f t="shared" si="1"/>
        <v>18400000</v>
      </c>
      <c r="O56" s="42" t="s">
        <v>1672</v>
      </c>
      <c r="P56" s="42" t="s">
        <v>1676</v>
      </c>
      <c r="Q56" s="26" t="s">
        <v>1464</v>
      </c>
      <c r="R56" s="26" t="s">
        <v>1465</v>
      </c>
      <c r="S56" s="31" t="s">
        <v>1466</v>
      </c>
      <c r="T56" s="26" t="s">
        <v>46</v>
      </c>
      <c r="U56" s="26" t="s">
        <v>47</v>
      </c>
      <c r="V56" s="42" t="s">
        <v>1677</v>
      </c>
      <c r="W56" s="76" t="str">
        <f t="shared" si="2"/>
        <v>IB2400466075; QĐTT số: 823/QĐ-BVQY103; 05/3/2025; Bệnh viện Quân y 103; 365 ngày</v>
      </c>
      <c r="X56" s="43"/>
      <c r="Y56" s="43"/>
      <c r="Z56" s="88"/>
      <c r="AA56" s="89"/>
      <c r="AB56" s="90">
        <v>1840</v>
      </c>
      <c r="AC56" s="89"/>
      <c r="AD56" s="80" t="s">
        <v>1468</v>
      </c>
      <c r="AE56" s="80"/>
      <c r="AF56" s="78" t="s">
        <v>1677</v>
      </c>
      <c r="AG56" s="79">
        <v>1840</v>
      </c>
      <c r="AH56" s="33">
        <f t="shared" si="3"/>
        <v>0</v>
      </c>
      <c r="AI56" s="34">
        <f t="shared" si="4"/>
        <v>0</v>
      </c>
      <c r="AJ56" s="1" t="s">
        <v>1676</v>
      </c>
      <c r="AK56" s="81" t="s">
        <v>1678</v>
      </c>
      <c r="AL56" s="82" t="s">
        <v>1469</v>
      </c>
      <c r="AM56" s="83">
        <v>10000</v>
      </c>
      <c r="AN56" s="83">
        <f>VLOOKUP(B56,[6]VSV!$B:$L,11,0)</f>
        <v>10000</v>
      </c>
      <c r="AO56" s="84" t="s">
        <v>1672</v>
      </c>
      <c r="AP56" s="84"/>
      <c r="AQ56" s="84">
        <f>VLOOKUP(A56,[6]VSV!$A:$AN,40,0)</f>
        <v>0</v>
      </c>
      <c r="AR56" s="84">
        <f>VLOOKUP(A56,[6]VSV!$A:$AO,41,0)</f>
        <v>0</v>
      </c>
      <c r="AS56" s="43"/>
      <c r="AT56" s="22">
        <f>VLOOKUP(C56,'[6]VSV (2)'!$B:$L,11,0)</f>
        <v>10000</v>
      </c>
      <c r="AU56" s="22" t="b">
        <f t="shared" si="5"/>
        <v>1</v>
      </c>
      <c r="AV56" s="22">
        <f>VLOOKUP(C56,'[6]VSV (2)'!$B:$N,13,0)</f>
        <v>1840</v>
      </c>
      <c r="AW56" s="22" t="b">
        <f t="shared" si="6"/>
        <v>1</v>
      </c>
      <c r="AX56" s="22">
        <f>VLOOKUP(C56,'[6]VSV (2)'!$B:$O,14,0)</f>
        <v>18400000</v>
      </c>
      <c r="AY56" s="22" t="b">
        <f t="shared" si="7"/>
        <v>1</v>
      </c>
      <c r="AZ56" s="22">
        <f>VLOOKUP(B56,[7]VSV!$B$6:$V$176,11,0)</f>
        <v>1840</v>
      </c>
      <c r="BA56" s="22" t="b">
        <f t="shared" si="8"/>
        <v>1</v>
      </c>
      <c r="BB56" s="22" t="str">
        <f>VLOOKUP(B56,[7]VSV!$B$6:$V$176,21,0)</f>
        <v>IB2400466075; QĐTT số: 823/QĐ-BVQY103; 05/3/2025; Bệnh viện Quân y 103; 365 ngày</v>
      </c>
      <c r="BC56" s="22" t="b">
        <f t="shared" si="9"/>
        <v>1</v>
      </c>
      <c r="BD56" s="22" t="b">
        <f t="shared" si="10"/>
        <v>1</v>
      </c>
    </row>
    <row r="57" spans="1:56" ht="225" x14ac:dyDescent="0.25">
      <c r="A57" s="22">
        <v>58</v>
      </c>
      <c r="B57" s="23">
        <v>53</v>
      </c>
      <c r="C57" s="23">
        <v>52</v>
      </c>
      <c r="D57" s="43" t="s">
        <v>1679</v>
      </c>
      <c r="E57" s="32" t="s">
        <v>1680</v>
      </c>
      <c r="F57" s="42" t="s">
        <v>1681</v>
      </c>
      <c r="G57" s="52" t="s">
        <v>1473</v>
      </c>
      <c r="H57" s="144">
        <v>200</v>
      </c>
      <c r="I57" s="87"/>
      <c r="J57" s="41">
        <v>9800</v>
      </c>
      <c r="K57" s="28">
        <f t="shared" ref="K57:K60" si="13">L57</f>
        <v>10000</v>
      </c>
      <c r="L57" s="29">
        <f t="shared" si="0"/>
        <v>10000</v>
      </c>
      <c r="M57" s="41">
        <v>17430</v>
      </c>
      <c r="N57" s="28">
        <f t="shared" si="1"/>
        <v>174300000</v>
      </c>
      <c r="O57" s="42" t="s">
        <v>1682</v>
      </c>
      <c r="P57" s="93" t="s">
        <v>1683</v>
      </c>
      <c r="Q57" s="26" t="s">
        <v>1684</v>
      </c>
      <c r="R57" s="42" t="s">
        <v>1685</v>
      </c>
      <c r="S57" s="44" t="s">
        <v>337</v>
      </c>
      <c r="T57" s="26" t="s">
        <v>1686</v>
      </c>
      <c r="U57" s="26" t="s">
        <v>354</v>
      </c>
      <c r="V57" s="42" t="s">
        <v>1687</v>
      </c>
      <c r="W57" s="76" t="str">
        <f t="shared" si="2"/>
        <v>IB2500101884; QĐTT số: KQ2500101884_2504221437; 22/4/2025; Trung tâm Y tế Thành phố Hà Tĩnh; 12 tháng</v>
      </c>
      <c r="X57" s="43"/>
      <c r="Y57" s="43"/>
      <c r="Z57" s="88"/>
      <c r="AA57" s="89"/>
      <c r="AB57" s="90"/>
      <c r="AC57" s="89"/>
      <c r="AD57" s="80" t="s">
        <v>1468</v>
      </c>
      <c r="AE57" s="80"/>
      <c r="AF57" s="78" t="s">
        <v>1687</v>
      </c>
      <c r="AG57" s="79">
        <v>4100</v>
      </c>
      <c r="AH57" s="33">
        <f t="shared" si="3"/>
        <v>3.2512195121951217</v>
      </c>
      <c r="AI57" s="34">
        <f t="shared" si="4"/>
        <v>133300000</v>
      </c>
      <c r="AK57" s="22" t="s">
        <v>1688</v>
      </c>
      <c r="AL57" s="82" t="s">
        <v>1469</v>
      </c>
      <c r="AM57" s="83">
        <v>5000</v>
      </c>
      <c r="AN57" s="83">
        <f>VLOOKUP(B57,[6]VSV!$B:$L,11,0)</f>
        <v>10000</v>
      </c>
      <c r="AO57" s="84" t="s">
        <v>1679</v>
      </c>
      <c r="AP57" s="84"/>
      <c r="AQ57" s="84">
        <f>VLOOKUP(A57,[6]VSV!$A:$AN,40,0)</f>
        <v>0</v>
      </c>
      <c r="AR57" s="84">
        <f>VLOOKUP(A57,[6]VSV!$A:$AO,41,0)</f>
        <v>0</v>
      </c>
      <c r="AS57" s="43"/>
      <c r="AT57" s="22">
        <f>VLOOKUP(C57,'[6]VSV (2)'!$B:$L,11,0)</f>
        <v>10000</v>
      </c>
      <c r="AU57" s="22" t="b">
        <f t="shared" si="5"/>
        <v>1</v>
      </c>
      <c r="AV57" s="22">
        <f>VLOOKUP(C57,'[6]VSV (2)'!$B:$N,13,0)</f>
        <v>17430</v>
      </c>
      <c r="AW57" s="22" t="b">
        <f t="shared" si="6"/>
        <v>1</v>
      </c>
      <c r="AX57" s="22">
        <f>VLOOKUP(C57,'[6]VSV (2)'!$B:$O,14,0)</f>
        <v>174300000</v>
      </c>
      <c r="AY57" s="22" t="b">
        <f t="shared" si="7"/>
        <v>1</v>
      </c>
      <c r="AZ57" s="22">
        <f>VLOOKUP(B57,[7]VSV!$B$6:$V$176,11,0)</f>
        <v>17430</v>
      </c>
      <c r="BA57" s="22" t="b">
        <f t="shared" si="8"/>
        <v>1</v>
      </c>
      <c r="BB57" s="22" t="str">
        <f>VLOOKUP(B57,[7]VSV!$B$6:$V$176,21,0)</f>
        <v>IB2500101884; QĐTT số: KQ2500101884_2504221437; 22/4/2025; Trung tâm Y tế Thành phố Hà Tĩnh; 12 tháng</v>
      </c>
      <c r="BC57" s="22" t="b">
        <f t="shared" si="9"/>
        <v>1</v>
      </c>
      <c r="BD57" s="22" t="b">
        <f t="shared" si="10"/>
        <v>0</v>
      </c>
    </row>
    <row r="58" spans="1:56" ht="72.75" customHeight="1" x14ac:dyDescent="0.25">
      <c r="A58" s="22">
        <v>60</v>
      </c>
      <c r="B58" s="23">
        <v>55</v>
      </c>
      <c r="C58" s="23">
        <v>53</v>
      </c>
      <c r="D58" s="43" t="s">
        <v>1689</v>
      </c>
      <c r="E58" s="32" t="s">
        <v>1690</v>
      </c>
      <c r="F58" s="42" t="s">
        <v>1691</v>
      </c>
      <c r="G58" s="52" t="s">
        <v>1473</v>
      </c>
      <c r="H58" s="146">
        <v>0</v>
      </c>
      <c r="I58" s="87"/>
      <c r="J58" s="41">
        <v>1176</v>
      </c>
      <c r="K58" s="28">
        <f t="shared" si="13"/>
        <v>2000</v>
      </c>
      <c r="L58" s="29">
        <f t="shared" si="0"/>
        <v>2000</v>
      </c>
      <c r="M58" s="41">
        <v>84000</v>
      </c>
      <c r="N58" s="28">
        <f t="shared" si="1"/>
        <v>168000000</v>
      </c>
      <c r="O58" s="42" t="s">
        <v>1692</v>
      </c>
      <c r="P58" s="42" t="s">
        <v>1693</v>
      </c>
      <c r="Q58" s="26" t="s">
        <v>1694</v>
      </c>
      <c r="R58" s="26" t="s">
        <v>1695</v>
      </c>
      <c r="S58" s="31" t="s">
        <v>1696</v>
      </c>
      <c r="T58" s="26" t="s">
        <v>1697</v>
      </c>
      <c r="U58" s="26" t="s">
        <v>179</v>
      </c>
      <c r="V58" s="42" t="s">
        <v>1687</v>
      </c>
      <c r="W58" s="76" t="str">
        <f t="shared" si="2"/>
        <v>IB2500046265; QĐTT số: 956/QĐ-BVĐKT; 20/3/2025; Bệnh viện ĐK tỉnh Khánh Hòa; 730 ngày</v>
      </c>
      <c r="X58" s="43"/>
      <c r="Y58" s="43"/>
      <c r="Z58" s="88"/>
      <c r="AA58" s="89"/>
      <c r="AB58" s="90">
        <v>83139</v>
      </c>
      <c r="AC58" s="89"/>
      <c r="AD58" s="80" t="s">
        <v>1698</v>
      </c>
      <c r="AE58" s="80" t="s">
        <v>272</v>
      </c>
      <c r="AF58" s="78" t="s">
        <v>1687</v>
      </c>
      <c r="AG58" s="79">
        <v>83139</v>
      </c>
      <c r="AH58" s="33">
        <f t="shared" si="3"/>
        <v>1.035615054306643E-2</v>
      </c>
      <c r="AI58" s="34">
        <f t="shared" si="4"/>
        <v>1722000</v>
      </c>
      <c r="AJ58" s="1" t="s">
        <v>1693</v>
      </c>
      <c r="AK58" s="81"/>
      <c r="AL58" s="82" t="s">
        <v>1469</v>
      </c>
      <c r="AM58" s="83">
        <v>5000</v>
      </c>
      <c r="AN58" s="83">
        <f>VLOOKUP(B58,[6]VSV!$B:$L,11,0)</f>
        <v>2000</v>
      </c>
      <c r="AO58" s="84" t="s">
        <v>1689</v>
      </c>
      <c r="AP58" s="84"/>
      <c r="AQ58" s="84">
        <f>VLOOKUP(A58,[6]VSV!$A:$AN,40,0)</f>
        <v>0</v>
      </c>
      <c r="AR58" s="84">
        <f>VLOOKUP(A58,[6]VSV!$A:$AO,41,0)</f>
        <v>0</v>
      </c>
      <c r="AS58" s="43"/>
      <c r="AT58" s="22">
        <f>VLOOKUP(C58,'[6]VSV (2)'!$B:$L,11,0)</f>
        <v>2000</v>
      </c>
      <c r="AU58" s="22" t="b">
        <f t="shared" si="5"/>
        <v>1</v>
      </c>
      <c r="AV58" s="22">
        <f>VLOOKUP(C58,'[6]VSV (2)'!$B:$N,13,0)</f>
        <v>84000</v>
      </c>
      <c r="AW58" s="22" t="b">
        <f t="shared" si="6"/>
        <v>1</v>
      </c>
      <c r="AX58" s="22">
        <f>VLOOKUP(C58,'[6]VSV (2)'!$B:$O,14,0)</f>
        <v>168000000</v>
      </c>
      <c r="AY58" s="22" t="b">
        <f t="shared" si="7"/>
        <v>1</v>
      </c>
      <c r="AZ58" s="22">
        <f>VLOOKUP(B58,[7]VSV!$B$6:$V$176,11,0)</f>
        <v>84000</v>
      </c>
      <c r="BA58" s="22" t="b">
        <f t="shared" si="8"/>
        <v>1</v>
      </c>
      <c r="BB58" s="22" t="str">
        <f>VLOOKUP(B58,[7]VSV!$B$6:$V$176,21,0)</f>
        <v>IB2500046265; QĐTT số: 956/QĐ-BVĐKT; 20/3/2025; Bệnh viện ĐK tỉnh Khánh Hòa; 730 ngày</v>
      </c>
      <c r="BC58" s="22" t="b">
        <f t="shared" si="9"/>
        <v>1</v>
      </c>
      <c r="BD58" s="22" t="b">
        <f t="shared" si="10"/>
        <v>0</v>
      </c>
    </row>
    <row r="59" spans="1:56" ht="110.25" customHeight="1" x14ac:dyDescent="0.25">
      <c r="A59" s="22">
        <v>61</v>
      </c>
      <c r="B59" s="23">
        <v>56</v>
      </c>
      <c r="C59" s="23">
        <v>54</v>
      </c>
      <c r="D59" s="43" t="s">
        <v>1699</v>
      </c>
      <c r="E59" s="32" t="s">
        <v>1700</v>
      </c>
      <c r="F59" s="42" t="s">
        <v>1701</v>
      </c>
      <c r="G59" s="52" t="s">
        <v>1473</v>
      </c>
      <c r="H59" s="144">
        <v>1000</v>
      </c>
      <c r="I59" s="87"/>
      <c r="J59" s="41">
        <v>10000</v>
      </c>
      <c r="K59" s="28">
        <f t="shared" si="13"/>
        <v>20000</v>
      </c>
      <c r="L59" s="29">
        <f t="shared" si="0"/>
        <v>20000</v>
      </c>
      <c r="M59" s="151">
        <v>32550</v>
      </c>
      <c r="N59" s="28">
        <f t="shared" si="1"/>
        <v>651000000</v>
      </c>
      <c r="O59" s="42" t="s">
        <v>1702</v>
      </c>
      <c r="P59" s="42" t="s">
        <v>1703</v>
      </c>
      <c r="Q59" s="42" t="s">
        <v>1704</v>
      </c>
      <c r="R59" s="42" t="s">
        <v>1705</v>
      </c>
      <c r="S59" s="44" t="s">
        <v>1706</v>
      </c>
      <c r="T59" s="42" t="s">
        <v>1707</v>
      </c>
      <c r="U59" s="42" t="s">
        <v>354</v>
      </c>
      <c r="V59" s="42" t="s">
        <v>1687</v>
      </c>
      <c r="W59" s="76" t="str">
        <f t="shared" si="2"/>
        <v>IB2500101898; QĐTT số: KQ2500101898_2505141023; 14/5/2025; BỆNH VIỆN BỆNH NHIỆT ĐỚI KHÁNH HÒA; 12 tháng</v>
      </c>
      <c r="X59" s="43" t="s">
        <v>1708</v>
      </c>
      <c r="Y59" s="43"/>
      <c r="Z59" s="88"/>
      <c r="AA59" s="89"/>
      <c r="AB59" s="90"/>
      <c r="AC59" s="89"/>
      <c r="AD59" s="80" t="s">
        <v>1468</v>
      </c>
      <c r="AE59" s="80"/>
      <c r="AF59" s="78" t="s">
        <v>1687</v>
      </c>
      <c r="AG59" s="90">
        <v>19000</v>
      </c>
      <c r="AH59" s="33">
        <f t="shared" si="3"/>
        <v>0.7131578947368421</v>
      </c>
      <c r="AI59" s="34">
        <f t="shared" si="4"/>
        <v>271000000</v>
      </c>
      <c r="AJ59" s="1" t="s">
        <v>1709</v>
      </c>
      <c r="AK59" s="81"/>
      <c r="AL59" s="82" t="s">
        <v>1469</v>
      </c>
      <c r="AM59" s="83">
        <v>15000</v>
      </c>
      <c r="AN59" s="83">
        <f>VLOOKUP(B59,[6]VSV!$B:$L,11,0)</f>
        <v>20000</v>
      </c>
      <c r="AO59" s="84" t="s">
        <v>1699</v>
      </c>
      <c r="AP59" s="84"/>
      <c r="AQ59" s="84">
        <f>VLOOKUP(A59,[6]VSV!$A:$AN,40,0)</f>
        <v>0</v>
      </c>
      <c r="AR59" s="84">
        <f>VLOOKUP(A59,[6]VSV!$A:$AO,41,0)</f>
        <v>0</v>
      </c>
      <c r="AS59" s="43"/>
      <c r="AT59" s="22">
        <f>VLOOKUP(C59,'[6]VSV (2)'!$B:$L,11,0)</f>
        <v>20000</v>
      </c>
      <c r="AU59" s="22" t="b">
        <f t="shared" si="5"/>
        <v>1</v>
      </c>
      <c r="AV59" s="22">
        <f>VLOOKUP(C59,'[6]VSV (2)'!$B:$N,13,0)</f>
        <v>32550</v>
      </c>
      <c r="AW59" s="22" t="b">
        <f t="shared" si="6"/>
        <v>1</v>
      </c>
      <c r="AX59" s="22">
        <f>VLOOKUP(C59,'[6]VSV (2)'!$B:$O,14,0)</f>
        <v>651000000</v>
      </c>
      <c r="AY59" s="22" t="b">
        <f t="shared" si="7"/>
        <v>1</v>
      </c>
      <c r="AZ59" s="22">
        <f>VLOOKUP(B59,[7]VSV!$B$6:$V$176,11,0)</f>
        <v>32550</v>
      </c>
      <c r="BA59" s="22" t="b">
        <f t="shared" si="8"/>
        <v>1</v>
      </c>
      <c r="BB59" s="22" t="str">
        <f>VLOOKUP(B59,[7]VSV!$B$6:$V$176,21,0)</f>
        <v>IB2500101898; QĐTT số: KQ2500101898_2505141023; 14/5/2025; BỆNH VIỆN BỆNH NHIỆT ĐỚI KHÁNH HÒA; 12 tháng</v>
      </c>
      <c r="BC59" s="22" t="b">
        <f t="shared" si="9"/>
        <v>1</v>
      </c>
      <c r="BD59" s="22" t="b">
        <f t="shared" si="10"/>
        <v>0</v>
      </c>
    </row>
    <row r="60" spans="1:56" ht="123.75" x14ac:dyDescent="0.25">
      <c r="A60" s="22">
        <v>63</v>
      </c>
      <c r="B60" s="23">
        <v>57</v>
      </c>
      <c r="C60" s="23">
        <v>55</v>
      </c>
      <c r="D60" s="43" t="s">
        <v>1710</v>
      </c>
      <c r="E60" s="85" t="s">
        <v>1711</v>
      </c>
      <c r="F60" s="42" t="s">
        <v>1701</v>
      </c>
      <c r="G60" s="52" t="s">
        <v>1473</v>
      </c>
      <c r="H60" s="144">
        <v>100</v>
      </c>
      <c r="I60" s="87"/>
      <c r="J60" s="41">
        <v>9800</v>
      </c>
      <c r="K60" s="28">
        <f t="shared" si="13"/>
        <v>10000</v>
      </c>
      <c r="L60" s="29">
        <f t="shared" si="0"/>
        <v>10000</v>
      </c>
      <c r="M60" s="151">
        <v>28560</v>
      </c>
      <c r="N60" s="28">
        <f t="shared" si="1"/>
        <v>285600000</v>
      </c>
      <c r="O60" s="42" t="s">
        <v>1710</v>
      </c>
      <c r="P60" s="42" t="s">
        <v>1712</v>
      </c>
      <c r="Q60" s="26" t="s">
        <v>175</v>
      </c>
      <c r="R60" s="26" t="s">
        <v>176</v>
      </c>
      <c r="S60" s="31" t="s">
        <v>1713</v>
      </c>
      <c r="T60" s="26" t="s">
        <v>178</v>
      </c>
      <c r="U60" s="26" t="s">
        <v>354</v>
      </c>
      <c r="V60" s="42" t="s">
        <v>1687</v>
      </c>
      <c r="W60" s="76" t="str">
        <f t="shared" si="2"/>
        <v>IB2500107281; QĐTT số: KQ2500107281_2505120936; 12/05/2025; Bệnh viện Quân y 175; 12 tháng</v>
      </c>
      <c r="X60" s="43" t="s">
        <v>1714</v>
      </c>
      <c r="Y60" s="43"/>
      <c r="Z60" s="88"/>
      <c r="AA60" s="89"/>
      <c r="AB60" s="90">
        <v>7200</v>
      </c>
      <c r="AC60" s="89"/>
      <c r="AD60" s="80" t="s">
        <v>1468</v>
      </c>
      <c r="AE60" s="80"/>
      <c r="AF60" s="78" t="s">
        <v>1687</v>
      </c>
      <c r="AG60" s="79">
        <v>7200</v>
      </c>
      <c r="AH60" s="33">
        <f t="shared" si="3"/>
        <v>2.9666666666666668</v>
      </c>
      <c r="AI60" s="34">
        <f t="shared" si="4"/>
        <v>213600000</v>
      </c>
      <c r="AJ60" s="1" t="s">
        <v>1715</v>
      </c>
      <c r="AK60" s="81"/>
      <c r="AL60" s="82" t="s">
        <v>1469</v>
      </c>
      <c r="AM60" s="83">
        <v>15000</v>
      </c>
      <c r="AN60" s="83">
        <f>VLOOKUP(B60,[6]VSV!$B:$L,11,0)</f>
        <v>10000</v>
      </c>
      <c r="AO60" s="84" t="s">
        <v>1710</v>
      </c>
      <c r="AP60" s="84"/>
      <c r="AQ60" s="84">
        <f>VLOOKUP(A60,[6]VSV!$A:$AN,40,0)</f>
        <v>0</v>
      </c>
      <c r="AR60" s="84">
        <f>VLOOKUP(A60,[6]VSV!$A:$AO,41,0)</f>
        <v>0</v>
      </c>
      <c r="AS60" s="43"/>
      <c r="AT60" s="22">
        <f>VLOOKUP(C60,'[6]VSV (2)'!$B:$L,11,0)</f>
        <v>10000</v>
      </c>
      <c r="AU60" s="22" t="b">
        <f t="shared" si="5"/>
        <v>1</v>
      </c>
      <c r="AV60" s="22">
        <f>VLOOKUP(C60,'[6]VSV (2)'!$B:$N,13,0)</f>
        <v>28560</v>
      </c>
      <c r="AW60" s="22" t="b">
        <f t="shared" si="6"/>
        <v>1</v>
      </c>
      <c r="AX60" s="22">
        <f>VLOOKUP(C60,'[6]VSV (2)'!$B:$O,14,0)</f>
        <v>285600000</v>
      </c>
      <c r="AY60" s="22" t="b">
        <f t="shared" si="7"/>
        <v>1</v>
      </c>
      <c r="AZ60" s="22">
        <f>VLOOKUP(B60,[7]VSV!$B$6:$V$176,11,0)</f>
        <v>28560</v>
      </c>
      <c r="BA60" s="22" t="b">
        <f t="shared" si="8"/>
        <v>1</v>
      </c>
      <c r="BB60" s="22" t="str">
        <f>VLOOKUP(B60,[7]VSV!$B$6:$V$176,21,0)</f>
        <v>IB2500107281; QĐTT số: KQ2500107281_2505120936; 12/05/2025; Bệnh viện Quân y 175; 12 tháng</v>
      </c>
      <c r="BC60" s="22" t="b">
        <f t="shared" si="9"/>
        <v>1</v>
      </c>
      <c r="BD60" s="22" t="b">
        <f t="shared" si="10"/>
        <v>0</v>
      </c>
    </row>
    <row r="61" spans="1:56" ht="129.75" customHeight="1" x14ac:dyDescent="0.25">
      <c r="A61" s="22">
        <v>64</v>
      </c>
      <c r="B61" s="23">
        <v>58</v>
      </c>
      <c r="C61" s="23">
        <v>56</v>
      </c>
      <c r="D61" s="43" t="s">
        <v>1716</v>
      </c>
      <c r="E61" s="32" t="s">
        <v>1717</v>
      </c>
      <c r="F61" s="42" t="s">
        <v>1718</v>
      </c>
      <c r="G61" s="52" t="s">
        <v>1473</v>
      </c>
      <c r="H61" s="144">
        <v>800</v>
      </c>
      <c r="I61" s="87"/>
      <c r="J61" s="41">
        <v>431</v>
      </c>
      <c r="K61" s="41">
        <v>1800</v>
      </c>
      <c r="L61" s="29">
        <f t="shared" si="0"/>
        <v>1800</v>
      </c>
      <c r="M61" s="41">
        <v>4950</v>
      </c>
      <c r="N61" s="28">
        <f t="shared" si="1"/>
        <v>8910000</v>
      </c>
      <c r="O61" s="42" t="s">
        <v>1719</v>
      </c>
      <c r="P61" s="42" t="s">
        <v>1720</v>
      </c>
      <c r="Q61" s="26" t="s">
        <v>1464</v>
      </c>
      <c r="R61" s="26" t="s">
        <v>1465</v>
      </c>
      <c r="S61" s="31" t="s">
        <v>1466</v>
      </c>
      <c r="T61" s="26" t="s">
        <v>46</v>
      </c>
      <c r="U61" s="26" t="s">
        <v>47</v>
      </c>
      <c r="V61" s="42" t="s">
        <v>1721</v>
      </c>
      <c r="W61" s="76" t="str">
        <f t="shared" si="2"/>
        <v>IB2400466075; QĐTT số: 823/QĐ-BVQY103; 05/3/2025; Bệnh viện Quân y 103; 365 ngày</v>
      </c>
      <c r="X61" s="43"/>
      <c r="Y61" s="43"/>
      <c r="Z61" s="88"/>
      <c r="AA61" s="89"/>
      <c r="AB61" s="90">
        <v>4950</v>
      </c>
      <c r="AC61" s="89"/>
      <c r="AD61" s="80" t="s">
        <v>1468</v>
      </c>
      <c r="AE61" s="80"/>
      <c r="AF61" s="78" t="s">
        <v>1721</v>
      </c>
      <c r="AG61" s="79">
        <v>4950</v>
      </c>
      <c r="AH61" s="33">
        <f t="shared" si="3"/>
        <v>0</v>
      </c>
      <c r="AI61" s="34">
        <f t="shared" si="4"/>
        <v>0</v>
      </c>
      <c r="AJ61" s="1" t="s">
        <v>1720</v>
      </c>
      <c r="AK61" s="81" t="s">
        <v>1722</v>
      </c>
      <c r="AL61" s="82" t="s">
        <v>1469</v>
      </c>
      <c r="AM61" s="83">
        <v>1800</v>
      </c>
      <c r="AN61" s="83">
        <f>VLOOKUP(B61,[6]VSV!$B:$L,11,0)</f>
        <v>1800</v>
      </c>
      <c r="AO61" s="84" t="s">
        <v>1716</v>
      </c>
      <c r="AP61" s="84"/>
      <c r="AQ61" s="84">
        <f>VLOOKUP(A61,[6]VSV!$A:$AN,40,0)</f>
        <v>0</v>
      </c>
      <c r="AR61" s="84">
        <f>VLOOKUP(A61,[6]VSV!$A:$AO,41,0)</f>
        <v>0</v>
      </c>
      <c r="AS61" s="43"/>
      <c r="AT61" s="22">
        <f>VLOOKUP(C61,'[6]VSV (2)'!$B:$L,11,0)</f>
        <v>1800</v>
      </c>
      <c r="AU61" s="22" t="b">
        <f t="shared" si="5"/>
        <v>1</v>
      </c>
      <c r="AV61" s="22">
        <f>VLOOKUP(C61,'[6]VSV (2)'!$B:$N,13,0)</f>
        <v>4950</v>
      </c>
      <c r="AW61" s="22" t="b">
        <f t="shared" si="6"/>
        <v>1</v>
      </c>
      <c r="AX61" s="22">
        <f>VLOOKUP(C61,'[6]VSV (2)'!$B:$O,14,0)</f>
        <v>8910000</v>
      </c>
      <c r="AY61" s="22" t="b">
        <f t="shared" si="7"/>
        <v>1</v>
      </c>
      <c r="AZ61" s="22">
        <f>VLOOKUP(B61,[7]VSV!$B$6:$V$176,11,0)</f>
        <v>4950</v>
      </c>
      <c r="BA61" s="22" t="b">
        <f t="shared" si="8"/>
        <v>1</v>
      </c>
      <c r="BB61" s="22" t="str">
        <f>VLOOKUP(B61,[7]VSV!$B$6:$V$176,21,0)</f>
        <v>IB2400466075; QĐTT số: 823/QĐ-BVQY103; 05/3/2025; Bệnh viện Quân y 103; 365 ngày</v>
      </c>
      <c r="BC61" s="22" t="b">
        <f t="shared" si="9"/>
        <v>1</v>
      </c>
      <c r="BD61" s="22" t="b">
        <f t="shared" si="10"/>
        <v>1</v>
      </c>
    </row>
    <row r="62" spans="1:56" ht="43.5" customHeight="1" x14ac:dyDescent="0.25">
      <c r="A62" s="22">
        <v>65</v>
      </c>
      <c r="B62" s="23">
        <v>59</v>
      </c>
      <c r="C62" s="23">
        <v>57</v>
      </c>
      <c r="D62" s="43" t="s">
        <v>1723</v>
      </c>
      <c r="E62" s="43" t="s">
        <v>1724</v>
      </c>
      <c r="F62" s="42" t="s">
        <v>1681</v>
      </c>
      <c r="G62" s="52" t="s">
        <v>1473</v>
      </c>
      <c r="H62" s="144">
        <v>1300</v>
      </c>
      <c r="I62" s="87"/>
      <c r="J62" s="41">
        <v>1960</v>
      </c>
      <c r="K62" s="41">
        <v>2000</v>
      </c>
      <c r="L62" s="29">
        <f t="shared" si="0"/>
        <v>2000</v>
      </c>
      <c r="M62" s="41">
        <v>35000</v>
      </c>
      <c r="N62" s="28">
        <f t="shared" si="1"/>
        <v>70000000</v>
      </c>
      <c r="O62" s="42" t="s">
        <v>1723</v>
      </c>
      <c r="P62" s="42" t="s">
        <v>1725</v>
      </c>
      <c r="Q62" s="26" t="s">
        <v>1464</v>
      </c>
      <c r="R62" s="26" t="s">
        <v>1465</v>
      </c>
      <c r="S62" s="31" t="s">
        <v>1466</v>
      </c>
      <c r="T62" s="26" t="s">
        <v>46</v>
      </c>
      <c r="U62" s="26" t="s">
        <v>47</v>
      </c>
      <c r="V62" s="42" t="s">
        <v>1726</v>
      </c>
      <c r="W62" s="76" t="str">
        <f t="shared" si="2"/>
        <v>IB2400466075; QĐTT số: 823/QĐ-BVQY103; 05/3/2025; Bệnh viện Quân y 103; 365 ngày</v>
      </c>
      <c r="X62" s="43"/>
      <c r="Y62" s="43"/>
      <c r="Z62" s="88"/>
      <c r="AA62" s="89"/>
      <c r="AB62" s="90">
        <v>35000</v>
      </c>
      <c r="AC62" s="89"/>
      <c r="AD62" s="80" t="s">
        <v>1468</v>
      </c>
      <c r="AE62" s="80"/>
      <c r="AF62" s="78" t="s">
        <v>1726</v>
      </c>
      <c r="AG62" s="79">
        <v>35000</v>
      </c>
      <c r="AH62" s="33">
        <f t="shared" si="3"/>
        <v>0</v>
      </c>
      <c r="AI62" s="34">
        <f t="shared" si="4"/>
        <v>0</v>
      </c>
      <c r="AK62" s="81"/>
      <c r="AL62" s="82" t="s">
        <v>1469</v>
      </c>
      <c r="AM62" s="83">
        <v>2000</v>
      </c>
      <c r="AN62" s="83">
        <f>VLOOKUP(B62,[6]VSV!$B:$L,11,0)</f>
        <v>2000</v>
      </c>
      <c r="AO62" s="84" t="s">
        <v>1723</v>
      </c>
      <c r="AP62" s="84"/>
      <c r="AQ62" s="84">
        <f>VLOOKUP(A62,[6]VSV!$A:$AN,40,0)</f>
        <v>0</v>
      </c>
      <c r="AR62" s="84">
        <f>VLOOKUP(A62,[6]VSV!$A:$AO,41,0)</f>
        <v>0</v>
      </c>
      <c r="AS62" s="43"/>
      <c r="AT62" s="22">
        <f>VLOOKUP(C62,'[6]VSV (2)'!$B:$L,11,0)</f>
        <v>2000</v>
      </c>
      <c r="AU62" s="22" t="b">
        <f t="shared" si="5"/>
        <v>1</v>
      </c>
      <c r="AV62" s="22">
        <f>VLOOKUP(C62,'[6]VSV (2)'!$B:$N,13,0)</f>
        <v>35000</v>
      </c>
      <c r="AW62" s="22" t="b">
        <f t="shared" si="6"/>
        <v>1</v>
      </c>
      <c r="AX62" s="22">
        <f>VLOOKUP(C62,'[6]VSV (2)'!$B:$O,14,0)</f>
        <v>70000000</v>
      </c>
      <c r="AY62" s="22" t="b">
        <f t="shared" si="7"/>
        <v>1</v>
      </c>
      <c r="AZ62" s="22">
        <f>VLOOKUP(B62,[7]VSV!$B$6:$V$176,11,0)</f>
        <v>35000</v>
      </c>
      <c r="BA62" s="22" t="b">
        <f t="shared" si="8"/>
        <v>1</v>
      </c>
      <c r="BB62" s="22" t="str">
        <f>VLOOKUP(B62,[7]VSV!$B$6:$V$176,21,0)</f>
        <v>IB2400466075; QĐTT số: 823/QĐ-BVQY103; 05/3/2025; Bệnh viện Quân y 103; 365 ngày</v>
      </c>
      <c r="BC62" s="22" t="b">
        <f t="shared" si="9"/>
        <v>1</v>
      </c>
      <c r="BD62" s="22" t="b">
        <f t="shared" si="10"/>
        <v>1</v>
      </c>
    </row>
    <row r="63" spans="1:56" ht="50.25" customHeight="1" x14ac:dyDescent="0.25">
      <c r="A63" s="22">
        <v>66</v>
      </c>
      <c r="B63" s="23">
        <v>60</v>
      </c>
      <c r="C63" s="23">
        <v>58</v>
      </c>
      <c r="D63" s="43" t="s">
        <v>1727</v>
      </c>
      <c r="E63" s="43" t="s">
        <v>1728</v>
      </c>
      <c r="F63" s="42" t="s">
        <v>1729</v>
      </c>
      <c r="G63" s="52" t="s">
        <v>1730</v>
      </c>
      <c r="H63" s="146">
        <v>0</v>
      </c>
      <c r="I63" s="87"/>
      <c r="J63" s="148">
        <v>0</v>
      </c>
      <c r="K63" s="41">
        <v>250</v>
      </c>
      <c r="L63" s="29">
        <f t="shared" si="0"/>
        <v>250</v>
      </c>
      <c r="M63" s="41">
        <v>2080</v>
      </c>
      <c r="N63" s="28">
        <f t="shared" si="1"/>
        <v>520000</v>
      </c>
      <c r="O63" s="42" t="s">
        <v>1727</v>
      </c>
      <c r="P63" s="42" t="s">
        <v>1731</v>
      </c>
      <c r="Q63" s="42" t="s">
        <v>1732</v>
      </c>
      <c r="R63" s="42" t="s">
        <v>1733</v>
      </c>
      <c r="S63" s="44" t="s">
        <v>1734</v>
      </c>
      <c r="T63" s="42" t="s">
        <v>1735</v>
      </c>
      <c r="U63" s="42" t="s">
        <v>47</v>
      </c>
      <c r="V63" s="42" t="s">
        <v>1736</v>
      </c>
      <c r="W63" s="76" t="str">
        <f t="shared" si="2"/>
        <v>IB2400553079; QĐTT số: KQ2400553079_2501231043; 23/01/2025; Bệnh viện Thanh Nhàn; 365 ngày</v>
      </c>
      <c r="X63" s="43" t="s">
        <v>1737</v>
      </c>
      <c r="Y63" s="43"/>
      <c r="Z63" s="88"/>
      <c r="AA63" s="89"/>
      <c r="AB63" s="90"/>
      <c r="AC63" s="89" t="s">
        <v>1737</v>
      </c>
      <c r="AD63" s="80" t="s">
        <v>1468</v>
      </c>
      <c r="AE63" s="80"/>
      <c r="AF63" s="78" t="s">
        <v>1562</v>
      </c>
      <c r="AG63" s="90"/>
      <c r="AH63" s="33" t="e">
        <f t="shared" si="3"/>
        <v>#DIV/0!</v>
      </c>
      <c r="AI63" s="34">
        <f t="shared" si="4"/>
        <v>520000</v>
      </c>
      <c r="AJ63" s="1" t="s">
        <v>1737</v>
      </c>
      <c r="AK63" s="81"/>
      <c r="AL63" s="82" t="s">
        <v>1469</v>
      </c>
      <c r="AM63" s="83">
        <v>250</v>
      </c>
      <c r="AN63" s="83">
        <f>VLOOKUP(B63,[6]VSV!$B:$L,11,0)</f>
        <v>250</v>
      </c>
      <c r="AO63" s="84" t="s">
        <v>1727</v>
      </c>
      <c r="AP63" s="84"/>
      <c r="AQ63" s="84">
        <f>VLOOKUP(A63,[6]VSV!$A:$AN,40,0)</f>
        <v>0</v>
      </c>
      <c r="AR63" s="84">
        <f>VLOOKUP(A63,[6]VSV!$A:$AO,41,0)</f>
        <v>0</v>
      </c>
      <c r="AS63" s="43"/>
      <c r="AT63" s="22">
        <f>VLOOKUP(C63,'[6]VSV (2)'!$B:$L,11,0)</f>
        <v>250</v>
      </c>
      <c r="AU63" s="22" t="b">
        <f t="shared" si="5"/>
        <v>1</v>
      </c>
      <c r="AV63" s="22">
        <f>VLOOKUP(C63,'[6]VSV (2)'!$B:$N,13,0)</f>
        <v>2080</v>
      </c>
      <c r="AW63" s="22" t="b">
        <f t="shared" si="6"/>
        <v>1</v>
      </c>
      <c r="AX63" s="22">
        <f>VLOOKUP(C63,'[6]VSV (2)'!$B:$O,14,0)</f>
        <v>520000</v>
      </c>
      <c r="AY63" s="22" t="b">
        <f t="shared" si="7"/>
        <v>1</v>
      </c>
      <c r="AZ63" s="22">
        <f>VLOOKUP(B63,[7]VSV!$B$6:$V$176,11,0)</f>
        <v>2080</v>
      </c>
      <c r="BA63" s="22" t="b">
        <f t="shared" si="8"/>
        <v>1</v>
      </c>
      <c r="BB63" s="22" t="str">
        <f>VLOOKUP(B63,[7]VSV!$B$6:$V$176,21,0)</f>
        <v>IB2400553079; QĐTT số: KQ2400553079_2501231043; 23/01/2025; Bệnh viện Thanh Nhàn; 365 ngày</v>
      </c>
      <c r="BC63" s="22" t="b">
        <f t="shared" si="9"/>
        <v>1</v>
      </c>
      <c r="BD63" s="22" t="b">
        <f t="shared" si="10"/>
        <v>1</v>
      </c>
    </row>
    <row r="64" spans="1:56" ht="44.25" customHeight="1" x14ac:dyDescent="0.25">
      <c r="A64" s="22">
        <v>67</v>
      </c>
      <c r="B64" s="23">
        <v>61</v>
      </c>
      <c r="C64" s="23">
        <v>59</v>
      </c>
      <c r="D64" s="43" t="s">
        <v>1738</v>
      </c>
      <c r="E64" s="43" t="s">
        <v>1739</v>
      </c>
      <c r="F64" s="42" t="s">
        <v>1729</v>
      </c>
      <c r="G64" s="52" t="s">
        <v>1730</v>
      </c>
      <c r="H64" s="146">
        <v>0</v>
      </c>
      <c r="I64" s="87"/>
      <c r="J64" s="149">
        <v>0</v>
      </c>
      <c r="K64" s="41">
        <v>250</v>
      </c>
      <c r="L64" s="29">
        <f t="shared" si="0"/>
        <v>250</v>
      </c>
      <c r="M64" s="151">
        <f>670000/(5*50)</f>
        <v>2680</v>
      </c>
      <c r="N64" s="28">
        <f t="shared" si="1"/>
        <v>670000</v>
      </c>
      <c r="O64" s="42" t="s">
        <v>1740</v>
      </c>
      <c r="P64" s="42" t="s">
        <v>1741</v>
      </c>
      <c r="Q64" s="42" t="s">
        <v>1742</v>
      </c>
      <c r="R64" s="42" t="s">
        <v>1743</v>
      </c>
      <c r="S64" s="44" t="s">
        <v>1744</v>
      </c>
      <c r="T64" s="42" t="s">
        <v>1745</v>
      </c>
      <c r="U64" s="42" t="s">
        <v>47</v>
      </c>
      <c r="V64" s="42" t="s">
        <v>1736</v>
      </c>
      <c r="W64" s="76" t="str">
        <f t="shared" si="2"/>
        <v>IB2400160524; QĐTT số: 2472/QĐ-BV; 09/9/2024; Bệnh viện 30/4; 365 ngày</v>
      </c>
      <c r="X64" s="43" t="s">
        <v>1737</v>
      </c>
      <c r="Y64" s="43"/>
      <c r="Z64" s="88"/>
      <c r="AA64" s="89"/>
      <c r="AB64" s="90"/>
      <c r="AC64" s="89"/>
      <c r="AD64" s="80" t="s">
        <v>1468</v>
      </c>
      <c r="AE64" s="80"/>
      <c r="AF64" s="78" t="s">
        <v>1562</v>
      </c>
      <c r="AG64" s="90"/>
      <c r="AH64" s="33" t="e">
        <f t="shared" si="3"/>
        <v>#DIV/0!</v>
      </c>
      <c r="AI64" s="34">
        <f t="shared" si="4"/>
        <v>670000</v>
      </c>
      <c r="AJ64" s="1" t="s">
        <v>1737</v>
      </c>
      <c r="AK64" s="81"/>
      <c r="AL64" s="82" t="s">
        <v>1469</v>
      </c>
      <c r="AM64" s="83">
        <v>250</v>
      </c>
      <c r="AN64" s="83">
        <f>VLOOKUP(B64,[6]VSV!$B:$L,11,0)</f>
        <v>250</v>
      </c>
      <c r="AO64" s="84" t="s">
        <v>1738</v>
      </c>
      <c r="AP64" s="84"/>
      <c r="AQ64" s="84">
        <f>VLOOKUP(A64,[6]VSV!$A:$AN,40,0)</f>
        <v>0</v>
      </c>
      <c r="AR64" s="84">
        <f>VLOOKUP(A64,[6]VSV!$A:$AO,41,0)</f>
        <v>0</v>
      </c>
      <c r="AS64" s="43"/>
      <c r="AT64" s="22">
        <f>VLOOKUP(C64,'[6]VSV (2)'!$B:$L,11,0)</f>
        <v>250</v>
      </c>
      <c r="AU64" s="22" t="b">
        <f t="shared" si="5"/>
        <v>1</v>
      </c>
      <c r="AV64" s="22">
        <f>VLOOKUP(C64,'[6]VSV (2)'!$B:$N,13,0)</f>
        <v>2680</v>
      </c>
      <c r="AW64" s="22" t="b">
        <f t="shared" si="6"/>
        <v>1</v>
      </c>
      <c r="AX64" s="22">
        <f>VLOOKUP(C64,'[6]VSV (2)'!$B:$O,14,0)</f>
        <v>670000</v>
      </c>
      <c r="AY64" s="22" t="b">
        <f t="shared" si="7"/>
        <v>1</v>
      </c>
      <c r="AZ64" s="22">
        <f>VLOOKUP(B64,[7]VSV!$B$6:$V$176,11,0)</f>
        <v>2680</v>
      </c>
      <c r="BA64" s="22" t="b">
        <f t="shared" si="8"/>
        <v>1</v>
      </c>
      <c r="BB64" s="22" t="str">
        <f>VLOOKUP(B64,[7]VSV!$B$6:$V$176,21,0)</f>
        <v>IB2400160524; QĐTT số: 2472/QĐ-BV; 09/9/2024; Bệnh viện 30/4; 365 ngày</v>
      </c>
      <c r="BC64" s="22" t="b">
        <f t="shared" si="9"/>
        <v>1</v>
      </c>
      <c r="BD64" s="22" t="b">
        <f t="shared" si="10"/>
        <v>1</v>
      </c>
    </row>
    <row r="65" spans="1:56" ht="45" x14ac:dyDescent="0.25">
      <c r="A65" s="22">
        <v>68</v>
      </c>
      <c r="B65" s="23">
        <v>62</v>
      </c>
      <c r="C65" s="23">
        <v>60</v>
      </c>
      <c r="D65" s="43" t="s">
        <v>1746</v>
      </c>
      <c r="E65" s="32" t="s">
        <v>1747</v>
      </c>
      <c r="F65" s="42" t="s">
        <v>1674</v>
      </c>
      <c r="G65" s="52" t="s">
        <v>1748</v>
      </c>
      <c r="H65" s="146">
        <v>0</v>
      </c>
      <c r="I65" s="87"/>
      <c r="J65" s="149">
        <v>0</v>
      </c>
      <c r="K65" s="28">
        <f>L65</f>
        <v>500</v>
      </c>
      <c r="L65" s="29">
        <f t="shared" si="0"/>
        <v>500</v>
      </c>
      <c r="M65" s="41">
        <v>17840</v>
      </c>
      <c r="N65" s="28">
        <f t="shared" si="1"/>
        <v>8920000</v>
      </c>
      <c r="O65" s="42"/>
      <c r="P65" s="42" t="s">
        <v>1749</v>
      </c>
      <c r="Q65" s="42"/>
      <c r="R65" s="42"/>
      <c r="S65" s="44"/>
      <c r="T65" s="42"/>
      <c r="U65" s="42"/>
      <c r="V65" s="42"/>
      <c r="W65" s="76" t="s">
        <v>1750</v>
      </c>
      <c r="X65" s="43" t="s">
        <v>1737</v>
      </c>
      <c r="Y65" s="43"/>
      <c r="Z65" s="88"/>
      <c r="AA65" s="89"/>
      <c r="AB65" s="90"/>
      <c r="AC65" s="89" t="s">
        <v>1737</v>
      </c>
      <c r="AD65" s="80" t="s">
        <v>1468</v>
      </c>
      <c r="AE65" s="80"/>
      <c r="AF65" s="78" t="s">
        <v>1751</v>
      </c>
      <c r="AG65" s="90"/>
      <c r="AH65" s="33" t="e">
        <f t="shared" si="3"/>
        <v>#DIV/0!</v>
      </c>
      <c r="AI65" s="34">
        <f t="shared" si="4"/>
        <v>8920000</v>
      </c>
      <c r="AJ65" s="1" t="s">
        <v>1737</v>
      </c>
      <c r="AK65" s="81"/>
      <c r="AL65" s="82" t="s">
        <v>1469</v>
      </c>
      <c r="AM65" s="83">
        <v>1000</v>
      </c>
      <c r="AN65" s="83">
        <f>VLOOKUP(B65,[6]VSV!$B:$L,11,0)</f>
        <v>500</v>
      </c>
      <c r="AO65" s="84" t="s">
        <v>1746</v>
      </c>
      <c r="AP65" s="84"/>
      <c r="AQ65" s="84">
        <f>VLOOKUP(A65,[6]VSV!$A:$AN,40,0)</f>
        <v>0</v>
      </c>
      <c r="AR65" s="84">
        <f>VLOOKUP(A65,[6]VSV!$A:$AO,41,0)</f>
        <v>0</v>
      </c>
      <c r="AS65" s="43"/>
      <c r="AT65" s="22">
        <f>VLOOKUP(C65,'[6]VSV (2)'!$B:$L,11,0)</f>
        <v>500</v>
      </c>
      <c r="AU65" s="22" t="b">
        <f t="shared" si="5"/>
        <v>1</v>
      </c>
      <c r="AV65" s="35">
        <f>VLOOKUP(C65,'[6]VSV (2)'!$B:$N,13,0)</f>
        <v>17840</v>
      </c>
      <c r="AW65" s="22" t="b">
        <f t="shared" si="6"/>
        <v>1</v>
      </c>
      <c r="AX65" s="22">
        <f>VLOOKUP(C65,'[6]VSV (2)'!$B:$O,14,0)</f>
        <v>8920000</v>
      </c>
      <c r="AY65" s="22" t="b">
        <f t="shared" si="7"/>
        <v>1</v>
      </c>
      <c r="AZ65" s="22">
        <f>VLOOKUP(B65,[7]VSV!$B$6:$V$176,11,0)</f>
        <v>17840</v>
      </c>
      <c r="BA65" s="22" t="b">
        <f t="shared" si="8"/>
        <v>1</v>
      </c>
      <c r="BB65" s="22" t="str">
        <f>VLOOKUP(B65,[7]VSV!$B$6:$V$176,21,0)</f>
        <v>Tham khảo giá</v>
      </c>
      <c r="BC65" s="22" t="b">
        <f t="shared" si="9"/>
        <v>1</v>
      </c>
      <c r="BD65" s="22" t="b">
        <f t="shared" si="10"/>
        <v>0</v>
      </c>
    </row>
    <row r="66" spans="1:56" ht="50.25" customHeight="1" x14ac:dyDescent="0.25">
      <c r="A66" s="22">
        <v>69</v>
      </c>
      <c r="B66" s="23">
        <v>63</v>
      </c>
      <c r="C66" s="23">
        <v>61</v>
      </c>
      <c r="D66" s="43" t="s">
        <v>1752</v>
      </c>
      <c r="E66" s="32" t="s">
        <v>1753</v>
      </c>
      <c r="F66" s="42" t="s">
        <v>1729</v>
      </c>
      <c r="G66" s="52" t="s">
        <v>1730</v>
      </c>
      <c r="H66" s="146">
        <v>0</v>
      </c>
      <c r="I66" s="87"/>
      <c r="J66" s="149">
        <v>0</v>
      </c>
      <c r="K66" s="41">
        <v>250</v>
      </c>
      <c r="L66" s="29">
        <f t="shared" si="0"/>
        <v>250</v>
      </c>
      <c r="M66" s="41">
        <v>2120</v>
      </c>
      <c r="N66" s="28">
        <f t="shared" si="1"/>
        <v>530000</v>
      </c>
      <c r="O66" s="42" t="s">
        <v>1754</v>
      </c>
      <c r="P66" s="42" t="s">
        <v>1755</v>
      </c>
      <c r="Q66" s="42" t="s">
        <v>1732</v>
      </c>
      <c r="R66" s="42" t="s">
        <v>1733</v>
      </c>
      <c r="S66" s="44" t="s">
        <v>1734</v>
      </c>
      <c r="T66" s="42" t="s">
        <v>1735</v>
      </c>
      <c r="U66" s="42" t="s">
        <v>47</v>
      </c>
      <c r="V66" s="42" t="s">
        <v>1736</v>
      </c>
      <c r="W66" s="76" t="str">
        <f t="shared" si="2"/>
        <v>IB2400553079; QĐTT số: KQ2400553079_2501231043; 23/01/2025; Bệnh viện Thanh Nhàn; 365 ngày</v>
      </c>
      <c r="X66" s="43" t="s">
        <v>1737</v>
      </c>
      <c r="Y66" s="43"/>
      <c r="Z66" s="88"/>
      <c r="AA66" s="89"/>
      <c r="AB66" s="90"/>
      <c r="AC66" s="89" t="s">
        <v>1737</v>
      </c>
      <c r="AD66" s="80" t="s">
        <v>1468</v>
      </c>
      <c r="AE66" s="80"/>
      <c r="AF66" s="78" t="s">
        <v>1562</v>
      </c>
      <c r="AG66" s="90"/>
      <c r="AH66" s="33" t="e">
        <f t="shared" si="3"/>
        <v>#DIV/0!</v>
      </c>
      <c r="AI66" s="34">
        <f t="shared" si="4"/>
        <v>530000</v>
      </c>
      <c r="AJ66" s="1" t="s">
        <v>1737</v>
      </c>
      <c r="AK66" s="81"/>
      <c r="AL66" s="82" t="s">
        <v>1469</v>
      </c>
      <c r="AM66" s="83">
        <v>250</v>
      </c>
      <c r="AN66" s="83">
        <f>VLOOKUP(B66,[6]VSV!$B:$L,11,0)</f>
        <v>250</v>
      </c>
      <c r="AO66" s="84" t="s">
        <v>1752</v>
      </c>
      <c r="AP66" s="84"/>
      <c r="AQ66" s="84">
        <f>VLOOKUP(A66,[6]VSV!$A:$AN,40,0)</f>
        <v>0</v>
      </c>
      <c r="AR66" s="84">
        <f>VLOOKUP(A66,[6]VSV!$A:$AO,41,0)</f>
        <v>0</v>
      </c>
      <c r="AS66" s="43"/>
      <c r="AT66" s="22">
        <f>VLOOKUP(C66,'[6]VSV (2)'!$B:$L,11,0)</f>
        <v>250</v>
      </c>
      <c r="AU66" s="22" t="b">
        <f t="shared" si="5"/>
        <v>1</v>
      </c>
      <c r="AV66" s="22">
        <f>VLOOKUP(C66,'[6]VSV (2)'!$B:$N,13,0)</f>
        <v>2120</v>
      </c>
      <c r="AW66" s="22" t="b">
        <f t="shared" si="6"/>
        <v>1</v>
      </c>
      <c r="AX66" s="22">
        <f>VLOOKUP(C66,'[6]VSV (2)'!$B:$O,14,0)</f>
        <v>530000</v>
      </c>
      <c r="AY66" s="22" t="b">
        <f t="shared" si="7"/>
        <v>1</v>
      </c>
      <c r="AZ66" s="22">
        <f>VLOOKUP(B66,[7]VSV!$B$6:$V$176,11,0)</f>
        <v>2120</v>
      </c>
      <c r="BA66" s="22" t="b">
        <f t="shared" si="8"/>
        <v>1</v>
      </c>
      <c r="BB66" s="22" t="str">
        <f>VLOOKUP(B66,[7]VSV!$B$6:$V$176,21,0)</f>
        <v>IB2400553079; QĐTT số: KQ2400553079_2501231043; 23/01/2025; Bệnh viện Thanh Nhàn; 365 ngày</v>
      </c>
      <c r="BC66" s="22" t="b">
        <f t="shared" si="9"/>
        <v>1</v>
      </c>
      <c r="BD66" s="22" t="b">
        <f t="shared" si="10"/>
        <v>1</v>
      </c>
    </row>
    <row r="67" spans="1:56" ht="52.5" customHeight="1" x14ac:dyDescent="0.25">
      <c r="A67" s="22">
        <v>70</v>
      </c>
      <c r="B67" s="23">
        <v>64</v>
      </c>
      <c r="C67" s="23">
        <v>62</v>
      </c>
      <c r="D67" s="43" t="s">
        <v>1756</v>
      </c>
      <c r="E67" s="32" t="s">
        <v>1757</v>
      </c>
      <c r="F67" s="42" t="s">
        <v>1729</v>
      </c>
      <c r="G67" s="52" t="s">
        <v>1730</v>
      </c>
      <c r="H67" s="146">
        <v>0</v>
      </c>
      <c r="I67" s="87"/>
      <c r="J67" s="149">
        <v>0</v>
      </c>
      <c r="K67" s="41">
        <v>250</v>
      </c>
      <c r="L67" s="29">
        <f t="shared" si="0"/>
        <v>250</v>
      </c>
      <c r="M67" s="41">
        <v>1800</v>
      </c>
      <c r="N67" s="28">
        <f t="shared" si="1"/>
        <v>450000</v>
      </c>
      <c r="O67" s="42" t="s">
        <v>1758</v>
      </c>
      <c r="P67" s="42" t="s">
        <v>1759</v>
      </c>
      <c r="Q67" s="42" t="s">
        <v>1732</v>
      </c>
      <c r="R67" s="42" t="s">
        <v>1733</v>
      </c>
      <c r="S67" s="44" t="s">
        <v>1734</v>
      </c>
      <c r="T67" s="42" t="s">
        <v>1735</v>
      </c>
      <c r="U67" s="42" t="s">
        <v>47</v>
      </c>
      <c r="V67" s="42" t="s">
        <v>1736</v>
      </c>
      <c r="W67" s="76" t="str">
        <f t="shared" si="2"/>
        <v>IB2400553079; QĐTT số: KQ2400553079_2501231043; 23/01/2025; Bệnh viện Thanh Nhàn; 365 ngày</v>
      </c>
      <c r="X67" s="43" t="s">
        <v>1737</v>
      </c>
      <c r="Y67" s="43"/>
      <c r="Z67" s="88"/>
      <c r="AA67" s="89"/>
      <c r="AB67" s="90"/>
      <c r="AC67" s="89" t="s">
        <v>1737</v>
      </c>
      <c r="AD67" s="80" t="s">
        <v>1468</v>
      </c>
      <c r="AE67" s="80"/>
      <c r="AF67" s="78" t="s">
        <v>1562</v>
      </c>
      <c r="AG67" s="90"/>
      <c r="AH67" s="33" t="e">
        <f t="shared" si="3"/>
        <v>#DIV/0!</v>
      </c>
      <c r="AI67" s="34">
        <f t="shared" si="4"/>
        <v>450000</v>
      </c>
      <c r="AJ67" s="1" t="s">
        <v>1737</v>
      </c>
      <c r="AK67" s="81"/>
      <c r="AL67" s="82" t="s">
        <v>1469</v>
      </c>
      <c r="AM67" s="83">
        <v>250</v>
      </c>
      <c r="AN67" s="83">
        <f>VLOOKUP(B67,[6]VSV!$B:$L,11,0)</f>
        <v>250</v>
      </c>
      <c r="AO67" s="84" t="s">
        <v>1756</v>
      </c>
      <c r="AP67" s="84"/>
      <c r="AQ67" s="84">
        <f>VLOOKUP(A67,[6]VSV!$A:$AN,40,0)</f>
        <v>0</v>
      </c>
      <c r="AR67" s="84">
        <f>VLOOKUP(A67,[6]VSV!$A:$AO,41,0)</f>
        <v>0</v>
      </c>
      <c r="AS67" s="43"/>
      <c r="AT67" s="22">
        <f>VLOOKUP(C67,'[6]VSV (2)'!$B:$L,11,0)</f>
        <v>250</v>
      </c>
      <c r="AU67" s="22" t="b">
        <f t="shared" si="5"/>
        <v>1</v>
      </c>
      <c r="AV67" s="22">
        <f>VLOOKUP(C67,'[6]VSV (2)'!$B:$N,13,0)</f>
        <v>1800</v>
      </c>
      <c r="AW67" s="22" t="b">
        <f t="shared" si="6"/>
        <v>1</v>
      </c>
      <c r="AX67" s="22">
        <f>VLOOKUP(C67,'[6]VSV (2)'!$B:$O,14,0)</f>
        <v>450000</v>
      </c>
      <c r="AY67" s="22" t="b">
        <f t="shared" si="7"/>
        <v>1</v>
      </c>
      <c r="AZ67" s="22">
        <f>VLOOKUP(B67,[7]VSV!$B$6:$V$176,11,0)</f>
        <v>1800</v>
      </c>
      <c r="BA67" s="22" t="b">
        <f t="shared" si="8"/>
        <v>1</v>
      </c>
      <c r="BB67" s="22" t="str">
        <f>VLOOKUP(B67,[7]VSV!$B$6:$V$176,21,0)</f>
        <v>IB2400553079; QĐTT số: KQ2400553079_2501231043; 23/01/2025; Bệnh viện Thanh Nhàn; 365 ngày</v>
      </c>
      <c r="BC67" s="22" t="b">
        <f t="shared" si="9"/>
        <v>1</v>
      </c>
      <c r="BD67" s="22" t="b">
        <f t="shared" si="10"/>
        <v>1</v>
      </c>
    </row>
    <row r="68" spans="1:56" ht="50.25" customHeight="1" x14ac:dyDescent="0.25">
      <c r="A68" s="22">
        <v>71</v>
      </c>
      <c r="B68" s="23">
        <v>65</v>
      </c>
      <c r="C68" s="23">
        <v>63</v>
      </c>
      <c r="D68" s="43" t="s">
        <v>1760</v>
      </c>
      <c r="E68" s="43" t="s">
        <v>1728</v>
      </c>
      <c r="F68" s="42" t="s">
        <v>1729</v>
      </c>
      <c r="G68" s="52" t="s">
        <v>1730</v>
      </c>
      <c r="H68" s="146">
        <v>0</v>
      </c>
      <c r="I68" s="87"/>
      <c r="J68" s="149">
        <v>0</v>
      </c>
      <c r="K68" s="41">
        <v>250</v>
      </c>
      <c r="L68" s="29">
        <f t="shared" si="0"/>
        <v>250</v>
      </c>
      <c r="M68" s="41">
        <v>2080</v>
      </c>
      <c r="N68" s="28">
        <f t="shared" si="1"/>
        <v>520000</v>
      </c>
      <c r="O68" s="42" t="s">
        <v>1760</v>
      </c>
      <c r="P68" s="42" t="s">
        <v>1761</v>
      </c>
      <c r="Q68" s="42" t="s">
        <v>1732</v>
      </c>
      <c r="R68" s="42" t="s">
        <v>1733</v>
      </c>
      <c r="S68" s="44" t="s">
        <v>1734</v>
      </c>
      <c r="T68" s="42" t="s">
        <v>1735</v>
      </c>
      <c r="U68" s="42" t="s">
        <v>47</v>
      </c>
      <c r="V68" s="42" t="s">
        <v>1736</v>
      </c>
      <c r="W68" s="76" t="str">
        <f t="shared" si="2"/>
        <v>IB2400553079; QĐTT số: KQ2400553079_2501231043; 23/01/2025; Bệnh viện Thanh Nhàn; 365 ngày</v>
      </c>
      <c r="X68" s="43" t="s">
        <v>1737</v>
      </c>
      <c r="Y68" s="43"/>
      <c r="Z68" s="88"/>
      <c r="AA68" s="89"/>
      <c r="AB68" s="90"/>
      <c r="AC68" s="89" t="s">
        <v>1737</v>
      </c>
      <c r="AD68" s="80" t="s">
        <v>1468</v>
      </c>
      <c r="AE68" s="80"/>
      <c r="AF68" s="78" t="s">
        <v>1562</v>
      </c>
      <c r="AG68" s="90"/>
      <c r="AH68" s="33" t="e">
        <f t="shared" si="3"/>
        <v>#DIV/0!</v>
      </c>
      <c r="AI68" s="34">
        <f t="shared" si="4"/>
        <v>520000</v>
      </c>
      <c r="AJ68" s="1" t="s">
        <v>1737</v>
      </c>
      <c r="AK68" s="81"/>
      <c r="AL68" s="82" t="s">
        <v>1469</v>
      </c>
      <c r="AM68" s="83">
        <v>250</v>
      </c>
      <c r="AN68" s="83">
        <f>VLOOKUP(B68,[6]VSV!$B:$L,11,0)</f>
        <v>250</v>
      </c>
      <c r="AO68" s="84" t="s">
        <v>1760</v>
      </c>
      <c r="AP68" s="84"/>
      <c r="AQ68" s="84">
        <f>VLOOKUP(A68,[6]VSV!$A:$AN,40,0)</f>
        <v>0</v>
      </c>
      <c r="AR68" s="84">
        <f>VLOOKUP(A68,[6]VSV!$A:$AO,41,0)</f>
        <v>0</v>
      </c>
      <c r="AS68" s="43"/>
      <c r="AT68" s="22">
        <f>VLOOKUP(C68,'[6]VSV (2)'!$B:$L,11,0)</f>
        <v>250</v>
      </c>
      <c r="AU68" s="22" t="b">
        <f t="shared" si="5"/>
        <v>1</v>
      </c>
      <c r="AV68" s="22">
        <f>VLOOKUP(C68,'[6]VSV (2)'!$B:$N,13,0)</f>
        <v>2080</v>
      </c>
      <c r="AW68" s="22" t="b">
        <f t="shared" si="6"/>
        <v>1</v>
      </c>
      <c r="AX68" s="22">
        <f>VLOOKUP(C68,'[6]VSV (2)'!$B:$O,14,0)</f>
        <v>520000</v>
      </c>
      <c r="AY68" s="22" t="b">
        <f t="shared" si="7"/>
        <v>1</v>
      </c>
      <c r="AZ68" s="22">
        <f>VLOOKUP(B68,[7]VSV!$B$6:$V$176,11,0)</f>
        <v>2080</v>
      </c>
      <c r="BA68" s="22" t="b">
        <f t="shared" si="8"/>
        <v>1</v>
      </c>
      <c r="BB68" s="22" t="str">
        <f>VLOOKUP(B68,[7]VSV!$B$6:$V$176,21,0)</f>
        <v>IB2400553079; QĐTT số: KQ2400553079_2501231043; 23/01/2025; Bệnh viện Thanh Nhàn; 365 ngày</v>
      </c>
      <c r="BC68" s="22" t="b">
        <f t="shared" si="9"/>
        <v>1</v>
      </c>
      <c r="BD68" s="22" t="b">
        <f t="shared" si="10"/>
        <v>1</v>
      </c>
    </row>
    <row r="69" spans="1:56" ht="41.25" customHeight="1" x14ac:dyDescent="0.25">
      <c r="A69" s="22">
        <v>72</v>
      </c>
      <c r="B69" s="23">
        <v>66</v>
      </c>
      <c r="C69" s="23">
        <v>64</v>
      </c>
      <c r="D69" s="43" t="s">
        <v>1762</v>
      </c>
      <c r="E69" s="43" t="s">
        <v>1753</v>
      </c>
      <c r="F69" s="42" t="s">
        <v>1729</v>
      </c>
      <c r="G69" s="52" t="s">
        <v>1730</v>
      </c>
      <c r="H69" s="146">
        <v>0</v>
      </c>
      <c r="I69" s="87"/>
      <c r="J69" s="149">
        <v>0</v>
      </c>
      <c r="K69" s="41">
        <v>250</v>
      </c>
      <c r="L69" s="29">
        <f t="shared" si="0"/>
        <v>250</v>
      </c>
      <c r="M69" s="151">
        <f>498000/(5*50)</f>
        <v>1992</v>
      </c>
      <c r="N69" s="28">
        <f t="shared" si="1"/>
        <v>498000</v>
      </c>
      <c r="O69" s="42" t="s">
        <v>1763</v>
      </c>
      <c r="P69" s="42" t="s">
        <v>1764</v>
      </c>
      <c r="Q69" s="42" t="s">
        <v>1742</v>
      </c>
      <c r="R69" s="42" t="s">
        <v>1743</v>
      </c>
      <c r="S69" s="44" t="s">
        <v>1744</v>
      </c>
      <c r="T69" s="42" t="s">
        <v>1745</v>
      </c>
      <c r="U69" s="42" t="s">
        <v>47</v>
      </c>
      <c r="V69" s="42" t="s">
        <v>1736</v>
      </c>
      <c r="W69" s="76" t="str">
        <f t="shared" si="2"/>
        <v>IB2400160524; QĐTT số: 2472/QĐ-BV; 09/9/2024; Bệnh viện 30/4; 365 ngày</v>
      </c>
      <c r="X69" s="43" t="s">
        <v>1737</v>
      </c>
      <c r="Y69" s="43"/>
      <c r="Z69" s="88"/>
      <c r="AA69" s="89"/>
      <c r="AB69" s="90"/>
      <c r="AC69" s="89" t="s">
        <v>1737</v>
      </c>
      <c r="AD69" s="80" t="s">
        <v>1468</v>
      </c>
      <c r="AE69" s="80"/>
      <c r="AF69" s="78" t="s">
        <v>1562</v>
      </c>
      <c r="AG69" s="90"/>
      <c r="AH69" s="33" t="e">
        <f t="shared" si="3"/>
        <v>#DIV/0!</v>
      </c>
      <c r="AI69" s="34">
        <f t="shared" si="4"/>
        <v>498000</v>
      </c>
      <c r="AJ69" s="1" t="s">
        <v>1737</v>
      </c>
      <c r="AK69" s="81"/>
      <c r="AL69" s="82" t="s">
        <v>1469</v>
      </c>
      <c r="AM69" s="83">
        <v>250</v>
      </c>
      <c r="AN69" s="83">
        <f>VLOOKUP(B69,[6]VSV!$B:$L,11,0)</f>
        <v>250</v>
      </c>
      <c r="AO69" s="84" t="s">
        <v>1762</v>
      </c>
      <c r="AP69" s="84"/>
      <c r="AQ69" s="84">
        <f>VLOOKUP(A69,[6]VSV!$A:$AN,40,0)</f>
        <v>0</v>
      </c>
      <c r="AR69" s="84">
        <f>VLOOKUP(A69,[6]VSV!$A:$AO,41,0)</f>
        <v>0</v>
      </c>
      <c r="AS69" s="43"/>
      <c r="AT69" s="22">
        <f>VLOOKUP(C69,'[6]VSV (2)'!$B:$L,11,0)</f>
        <v>250</v>
      </c>
      <c r="AU69" s="22" t="b">
        <f t="shared" si="5"/>
        <v>1</v>
      </c>
      <c r="AV69" s="22">
        <f>VLOOKUP(C69,'[6]VSV (2)'!$B:$N,13,0)</f>
        <v>1992</v>
      </c>
      <c r="AW69" s="22" t="b">
        <f t="shared" si="6"/>
        <v>1</v>
      </c>
      <c r="AX69" s="22">
        <f>VLOOKUP(C69,'[6]VSV (2)'!$B:$O,14,0)</f>
        <v>498000</v>
      </c>
      <c r="AY69" s="22" t="b">
        <f t="shared" si="7"/>
        <v>1</v>
      </c>
      <c r="AZ69" s="22">
        <f>VLOOKUP(B69,[7]VSV!$B$6:$V$176,11,0)</f>
        <v>1992</v>
      </c>
      <c r="BA69" s="22" t="b">
        <f t="shared" si="8"/>
        <v>1</v>
      </c>
      <c r="BB69" s="22" t="str">
        <f>VLOOKUP(B69,[7]VSV!$B$6:$V$176,21,0)</f>
        <v>IB2400160524; QĐTT số: 2472/QĐ-BV; 09/9/2024; Bệnh viện 30/4; 365 ngày</v>
      </c>
      <c r="BC69" s="22" t="b">
        <f t="shared" si="9"/>
        <v>1</v>
      </c>
      <c r="BD69" s="22" t="b">
        <f t="shared" si="10"/>
        <v>1</v>
      </c>
    </row>
    <row r="70" spans="1:56" ht="42.75" customHeight="1" x14ac:dyDescent="0.25">
      <c r="A70" s="22">
        <v>73</v>
      </c>
      <c r="B70" s="23">
        <v>67</v>
      </c>
      <c r="C70" s="23">
        <v>65</v>
      </c>
      <c r="D70" s="43" t="s">
        <v>1765</v>
      </c>
      <c r="E70" s="43" t="s">
        <v>1766</v>
      </c>
      <c r="F70" s="42" t="s">
        <v>1767</v>
      </c>
      <c r="G70" s="52" t="s">
        <v>1491</v>
      </c>
      <c r="H70" s="146">
        <v>0</v>
      </c>
      <c r="I70" s="87"/>
      <c r="J70" s="149">
        <v>0</v>
      </c>
      <c r="K70" s="28">
        <f>L70</f>
        <v>400</v>
      </c>
      <c r="L70" s="29">
        <f t="shared" si="0"/>
        <v>400</v>
      </c>
      <c r="M70" s="151">
        <v>27800</v>
      </c>
      <c r="N70" s="28">
        <f t="shared" si="1"/>
        <v>11120000</v>
      </c>
      <c r="O70" s="42" t="s">
        <v>1765</v>
      </c>
      <c r="P70" s="42" t="s">
        <v>1768</v>
      </c>
      <c r="Q70" s="42" t="s">
        <v>175</v>
      </c>
      <c r="R70" s="42" t="s">
        <v>176</v>
      </c>
      <c r="S70" s="44" t="s">
        <v>177</v>
      </c>
      <c r="T70" s="42" t="s">
        <v>178</v>
      </c>
      <c r="U70" s="42" t="s">
        <v>179</v>
      </c>
      <c r="V70" s="42" t="s">
        <v>1736</v>
      </c>
      <c r="W70" s="76" t="str">
        <f t="shared" si="2"/>
        <v>IB2500107281; QĐTT số: KQ2500107281_2505120936; 12/5/2025; Bệnh viện Quân y 175; 730 ngày</v>
      </c>
      <c r="X70" s="43" t="s">
        <v>1737</v>
      </c>
      <c r="Y70" s="43"/>
      <c r="Z70" s="88"/>
      <c r="AA70" s="89"/>
      <c r="AB70" s="90"/>
      <c r="AC70" s="89" t="s">
        <v>1737</v>
      </c>
      <c r="AD70" s="80" t="s">
        <v>1468</v>
      </c>
      <c r="AE70" s="80"/>
      <c r="AF70" s="78" t="s">
        <v>1562</v>
      </c>
      <c r="AG70" s="90"/>
      <c r="AH70" s="33" t="e">
        <f t="shared" si="3"/>
        <v>#DIV/0!</v>
      </c>
      <c r="AI70" s="34">
        <f t="shared" si="4"/>
        <v>11120000</v>
      </c>
      <c r="AJ70" s="1" t="s">
        <v>1737</v>
      </c>
      <c r="AK70" s="81"/>
      <c r="AL70" s="82" t="s">
        <v>1469</v>
      </c>
      <c r="AM70" s="83">
        <v>800</v>
      </c>
      <c r="AN70" s="83">
        <f>VLOOKUP(B70,[6]VSV!$B:$L,11,0)</f>
        <v>400</v>
      </c>
      <c r="AO70" s="84" t="s">
        <v>1765</v>
      </c>
      <c r="AP70" s="84"/>
      <c r="AQ70" s="84">
        <f>VLOOKUP(A70,[6]VSV!$A:$AN,40,0)</f>
        <v>0</v>
      </c>
      <c r="AR70" s="84">
        <f>VLOOKUP(A70,[6]VSV!$A:$AO,41,0)</f>
        <v>0</v>
      </c>
      <c r="AS70" s="43"/>
      <c r="AT70" s="22">
        <f>VLOOKUP(C70,'[6]VSV (2)'!$B:$L,11,0)</f>
        <v>400</v>
      </c>
      <c r="AU70" s="22" t="b">
        <f t="shared" si="5"/>
        <v>1</v>
      </c>
      <c r="AV70" s="22">
        <f>VLOOKUP(C70,'[6]VSV (2)'!$B:$N,13,0)</f>
        <v>27800</v>
      </c>
      <c r="AW70" s="22" t="b">
        <f t="shared" si="6"/>
        <v>1</v>
      </c>
      <c r="AX70" s="22">
        <f>VLOOKUP(C70,'[6]VSV (2)'!$B:$O,14,0)</f>
        <v>11120000</v>
      </c>
      <c r="AY70" s="22" t="b">
        <f t="shared" si="7"/>
        <v>1</v>
      </c>
      <c r="AZ70" s="22">
        <f>VLOOKUP(B70,[7]VSV!$B$6:$V$176,11,0)</f>
        <v>27800</v>
      </c>
      <c r="BA70" s="22" t="b">
        <f t="shared" si="8"/>
        <v>1</v>
      </c>
      <c r="BB70" s="22" t="str">
        <f>VLOOKUP(B70,[7]VSV!$B$6:$V$176,21,0)</f>
        <v>IB2500107281; QĐTT số: KQ2500107281_2505120936; 12/5/2025; Bệnh viện Quân y 175; 730 ngày</v>
      </c>
      <c r="BC70" s="22" t="b">
        <f t="shared" si="9"/>
        <v>1</v>
      </c>
      <c r="BD70" s="22" t="b">
        <f t="shared" si="10"/>
        <v>0</v>
      </c>
    </row>
    <row r="71" spans="1:56" ht="50.25" customHeight="1" x14ac:dyDescent="0.25">
      <c r="A71" s="22">
        <v>74</v>
      </c>
      <c r="B71" s="23">
        <v>68</v>
      </c>
      <c r="C71" s="23">
        <v>66</v>
      </c>
      <c r="D71" s="43" t="s">
        <v>1769</v>
      </c>
      <c r="E71" s="32" t="s">
        <v>1753</v>
      </c>
      <c r="F71" s="42" t="s">
        <v>1729</v>
      </c>
      <c r="G71" s="52" t="s">
        <v>1730</v>
      </c>
      <c r="H71" s="146">
        <v>0</v>
      </c>
      <c r="I71" s="87"/>
      <c r="J71" s="149">
        <v>0</v>
      </c>
      <c r="K71" s="41">
        <v>250</v>
      </c>
      <c r="L71" s="29">
        <f t="shared" ref="L71:L134" si="14">AN71</f>
        <v>250</v>
      </c>
      <c r="M71" s="41">
        <v>1800</v>
      </c>
      <c r="N71" s="28">
        <f t="shared" ref="N71:N134" si="15">M71*L71</f>
        <v>450000</v>
      </c>
      <c r="O71" s="42" t="s">
        <v>1769</v>
      </c>
      <c r="P71" s="42" t="s">
        <v>1770</v>
      </c>
      <c r="Q71" s="42" t="s">
        <v>1732</v>
      </c>
      <c r="R71" s="42" t="s">
        <v>1733</v>
      </c>
      <c r="S71" s="44" t="s">
        <v>1734</v>
      </c>
      <c r="T71" s="42" t="s">
        <v>1735</v>
      </c>
      <c r="U71" s="42" t="s">
        <v>47</v>
      </c>
      <c r="V71" s="42" t="s">
        <v>1736</v>
      </c>
      <c r="W71" s="76" t="str">
        <f t="shared" ref="W71:W114" si="16">Q71&amp;"; QĐTT số: "&amp;R71&amp;"; "&amp;S71&amp;"; "&amp;T71&amp;"; "&amp;U71</f>
        <v>IB2400553079; QĐTT số: KQ2400553079_2501231043; 23/01/2025; Bệnh viện Thanh Nhàn; 365 ngày</v>
      </c>
      <c r="X71" s="43" t="s">
        <v>1737</v>
      </c>
      <c r="Y71" s="43"/>
      <c r="Z71" s="88"/>
      <c r="AA71" s="89"/>
      <c r="AB71" s="90"/>
      <c r="AC71" s="89" t="s">
        <v>1737</v>
      </c>
      <c r="AD71" s="80" t="s">
        <v>1468</v>
      </c>
      <c r="AE71" s="80"/>
      <c r="AF71" s="78" t="s">
        <v>1562</v>
      </c>
      <c r="AG71" s="90"/>
      <c r="AH71" s="33" t="e">
        <f t="shared" ref="AH71:AH134" si="17">(M71-AG71)/AG71</f>
        <v>#DIV/0!</v>
      </c>
      <c r="AI71" s="34">
        <f t="shared" ref="AI71:AI134" si="18">N71-(L71*AG71)</f>
        <v>450000</v>
      </c>
      <c r="AJ71" s="1" t="s">
        <v>1737</v>
      </c>
      <c r="AK71" s="81"/>
      <c r="AL71" s="82" t="s">
        <v>1469</v>
      </c>
      <c r="AM71" s="83">
        <v>250</v>
      </c>
      <c r="AN71" s="83">
        <f>VLOOKUP(B71,[6]VSV!$B:$L,11,0)</f>
        <v>250</v>
      </c>
      <c r="AO71" s="84" t="s">
        <v>1769</v>
      </c>
      <c r="AP71" s="84"/>
      <c r="AQ71" s="84">
        <f>VLOOKUP(A71,[6]VSV!$A:$AN,40,0)</f>
        <v>0</v>
      </c>
      <c r="AR71" s="84">
        <f>VLOOKUP(A71,[6]VSV!$A:$AO,41,0)</f>
        <v>0</v>
      </c>
      <c r="AS71" s="43"/>
      <c r="AT71" s="22">
        <f>VLOOKUP(C71,'[6]VSV (2)'!$B:$L,11,0)</f>
        <v>250</v>
      </c>
      <c r="AU71" s="22" t="b">
        <f t="shared" ref="AU71:AU134" si="19">AT71=L71</f>
        <v>1</v>
      </c>
      <c r="AV71" s="22">
        <f>VLOOKUP(C71,'[6]VSV (2)'!$B:$N,13,0)</f>
        <v>1800</v>
      </c>
      <c r="AW71" s="22" t="b">
        <f t="shared" ref="AW71:AW134" si="20">AV71=M71</f>
        <v>1</v>
      </c>
      <c r="AX71" s="22">
        <f>VLOOKUP(C71,'[6]VSV (2)'!$B:$O,14,0)</f>
        <v>450000</v>
      </c>
      <c r="AY71" s="22" t="b">
        <f t="shared" ref="AY71:AY134" si="21">AX71=N71</f>
        <v>1</v>
      </c>
      <c r="AZ71" s="22">
        <f>VLOOKUP(B71,[7]VSV!$B$6:$V$176,11,0)</f>
        <v>1800</v>
      </c>
      <c r="BA71" s="22" t="b">
        <f t="shared" ref="BA71:BA134" si="22">AZ71=M71</f>
        <v>1</v>
      </c>
      <c r="BB71" s="22" t="str">
        <f>VLOOKUP(B71,[7]VSV!$B$6:$V$176,21,0)</f>
        <v>IB2400553079; QĐTT số: KQ2400553079_2501231043; 23/01/2025; Bệnh viện Thanh Nhàn; 365 ngày</v>
      </c>
      <c r="BC71" s="22" t="b">
        <f t="shared" ref="BC71:BC134" si="23">BB71=W71</f>
        <v>1</v>
      </c>
      <c r="BD71" s="22" t="b">
        <f t="shared" ref="BD71:BD134" si="24">AM71=AN71</f>
        <v>1</v>
      </c>
    </row>
    <row r="72" spans="1:56" ht="48" customHeight="1" x14ac:dyDescent="0.25">
      <c r="A72" s="22">
        <v>75</v>
      </c>
      <c r="B72" s="23">
        <v>69</v>
      </c>
      <c r="C72" s="23">
        <v>67</v>
      </c>
      <c r="D72" s="43" t="s">
        <v>1771</v>
      </c>
      <c r="E72" s="32" t="s">
        <v>1753</v>
      </c>
      <c r="F72" s="42" t="s">
        <v>1729</v>
      </c>
      <c r="G72" s="52" t="s">
        <v>1730</v>
      </c>
      <c r="H72" s="146">
        <v>0</v>
      </c>
      <c r="I72" s="87"/>
      <c r="J72" s="149">
        <v>0</v>
      </c>
      <c r="K72" s="41">
        <v>250</v>
      </c>
      <c r="L72" s="29">
        <f t="shared" si="14"/>
        <v>250</v>
      </c>
      <c r="M72" s="41">
        <v>2120</v>
      </c>
      <c r="N72" s="28">
        <f t="shared" si="15"/>
        <v>530000</v>
      </c>
      <c r="O72" s="42" t="s">
        <v>1771</v>
      </c>
      <c r="P72" s="42" t="s">
        <v>1772</v>
      </c>
      <c r="Q72" s="42" t="s">
        <v>1732</v>
      </c>
      <c r="R72" s="42" t="s">
        <v>1733</v>
      </c>
      <c r="S72" s="44" t="s">
        <v>1734</v>
      </c>
      <c r="T72" s="42" t="s">
        <v>1735</v>
      </c>
      <c r="U72" s="42" t="s">
        <v>47</v>
      </c>
      <c r="V72" s="42" t="s">
        <v>1736</v>
      </c>
      <c r="W72" s="76" t="str">
        <f t="shared" si="16"/>
        <v>IB2400553079; QĐTT số: KQ2400553079_2501231043; 23/01/2025; Bệnh viện Thanh Nhàn; 365 ngày</v>
      </c>
      <c r="X72" s="43" t="s">
        <v>1737</v>
      </c>
      <c r="Y72" s="43"/>
      <c r="Z72" s="88"/>
      <c r="AA72" s="89"/>
      <c r="AB72" s="90"/>
      <c r="AC72" s="89" t="s">
        <v>1737</v>
      </c>
      <c r="AD72" s="80" t="s">
        <v>1468</v>
      </c>
      <c r="AE72" s="80"/>
      <c r="AF72" s="78" t="s">
        <v>1562</v>
      </c>
      <c r="AG72" s="90"/>
      <c r="AH72" s="33" t="e">
        <f t="shared" si="17"/>
        <v>#DIV/0!</v>
      </c>
      <c r="AI72" s="34">
        <f t="shared" si="18"/>
        <v>530000</v>
      </c>
      <c r="AJ72" s="1" t="s">
        <v>1737</v>
      </c>
      <c r="AK72" s="81"/>
      <c r="AL72" s="82" t="s">
        <v>1469</v>
      </c>
      <c r="AM72" s="83">
        <v>250</v>
      </c>
      <c r="AN72" s="83">
        <f>VLOOKUP(B72,[6]VSV!$B:$L,11,0)</f>
        <v>250</v>
      </c>
      <c r="AO72" s="84" t="s">
        <v>1771</v>
      </c>
      <c r="AP72" s="84"/>
      <c r="AQ72" s="84">
        <f>VLOOKUP(A72,[6]VSV!$A:$AN,40,0)</f>
        <v>0</v>
      </c>
      <c r="AR72" s="84">
        <f>VLOOKUP(A72,[6]VSV!$A:$AO,41,0)</f>
        <v>0</v>
      </c>
      <c r="AS72" s="43"/>
      <c r="AT72" s="22">
        <f>VLOOKUP(C72,'[6]VSV (2)'!$B:$L,11,0)</f>
        <v>250</v>
      </c>
      <c r="AU72" s="22" t="b">
        <f t="shared" si="19"/>
        <v>1</v>
      </c>
      <c r="AV72" s="22">
        <f>VLOOKUP(C72,'[6]VSV (2)'!$B:$N,13,0)</f>
        <v>2120</v>
      </c>
      <c r="AW72" s="22" t="b">
        <f t="shared" si="20"/>
        <v>1</v>
      </c>
      <c r="AX72" s="22">
        <f>VLOOKUP(C72,'[6]VSV (2)'!$B:$O,14,0)</f>
        <v>530000</v>
      </c>
      <c r="AY72" s="22" t="b">
        <f t="shared" si="21"/>
        <v>1</v>
      </c>
      <c r="AZ72" s="22">
        <f>VLOOKUP(B72,[7]VSV!$B$6:$V$176,11,0)</f>
        <v>2120</v>
      </c>
      <c r="BA72" s="22" t="b">
        <f t="shared" si="22"/>
        <v>1</v>
      </c>
      <c r="BB72" s="22" t="str">
        <f>VLOOKUP(B72,[7]VSV!$B$6:$V$176,21,0)</f>
        <v>IB2400553079; QĐTT số: KQ2400553079_2501231043; 23/01/2025; Bệnh viện Thanh Nhàn; 365 ngày</v>
      </c>
      <c r="BC72" s="22" t="b">
        <f t="shared" si="23"/>
        <v>1</v>
      </c>
      <c r="BD72" s="22" t="b">
        <f t="shared" si="24"/>
        <v>1</v>
      </c>
    </row>
    <row r="73" spans="1:56" ht="61.5" customHeight="1" x14ac:dyDescent="0.25">
      <c r="A73" s="22">
        <v>76</v>
      </c>
      <c r="B73" s="23">
        <v>70</v>
      </c>
      <c r="C73" s="23">
        <v>68</v>
      </c>
      <c r="D73" s="43" t="s">
        <v>1773</v>
      </c>
      <c r="E73" s="32" t="s">
        <v>1774</v>
      </c>
      <c r="F73" s="42" t="s">
        <v>1674</v>
      </c>
      <c r="G73" s="52" t="s">
        <v>1675</v>
      </c>
      <c r="H73" s="146">
        <v>0</v>
      </c>
      <c r="I73" s="87"/>
      <c r="J73" s="149">
        <v>0</v>
      </c>
      <c r="K73" s="41">
        <v>2000</v>
      </c>
      <c r="L73" s="29">
        <f t="shared" si="14"/>
        <v>2000</v>
      </c>
      <c r="M73" s="41">
        <f>1210000/500</f>
        <v>2420</v>
      </c>
      <c r="N73" s="28">
        <f t="shared" si="15"/>
        <v>4840000</v>
      </c>
      <c r="O73" s="42"/>
      <c r="P73" s="42" t="s">
        <v>1775</v>
      </c>
      <c r="Q73" s="42" t="s">
        <v>1776</v>
      </c>
      <c r="R73" s="42" t="s">
        <v>1777</v>
      </c>
      <c r="S73" s="44" t="s">
        <v>1778</v>
      </c>
      <c r="T73" s="42" t="s">
        <v>1779</v>
      </c>
      <c r="U73" s="42" t="s">
        <v>354</v>
      </c>
      <c r="V73" s="42" t="s">
        <v>1736</v>
      </c>
      <c r="W73" s="76" t="str">
        <f t="shared" si="16"/>
        <v>IB2500026784; QĐTT số: KQ2500026784_2504141526; 15/04/2025; Bệnh viện C Đà Nẵng; 12 tháng</v>
      </c>
      <c r="X73" s="43" t="s">
        <v>1737</v>
      </c>
      <c r="Y73" s="43"/>
      <c r="Z73" s="88"/>
      <c r="AA73" s="89"/>
      <c r="AB73" s="90"/>
      <c r="AC73" s="89" t="s">
        <v>1737</v>
      </c>
      <c r="AD73" s="80" t="s">
        <v>1468</v>
      </c>
      <c r="AE73" s="80"/>
      <c r="AF73" s="78" t="s">
        <v>1562</v>
      </c>
      <c r="AG73" s="90"/>
      <c r="AH73" s="33" t="e">
        <f t="shared" si="17"/>
        <v>#DIV/0!</v>
      </c>
      <c r="AI73" s="34">
        <f t="shared" si="18"/>
        <v>4840000</v>
      </c>
      <c r="AJ73" s="1" t="s">
        <v>1737</v>
      </c>
      <c r="AK73" s="81"/>
      <c r="AL73" s="82" t="s">
        <v>1469</v>
      </c>
      <c r="AM73" s="83">
        <v>2000</v>
      </c>
      <c r="AN73" s="83">
        <f>VLOOKUP(B73,[6]VSV!$B:$L,11,0)</f>
        <v>2000</v>
      </c>
      <c r="AO73" s="84" t="s">
        <v>1773</v>
      </c>
      <c r="AP73" s="84"/>
      <c r="AQ73" s="84">
        <f>VLOOKUP(A73,[6]VSV!$A:$AN,40,0)</f>
        <v>0</v>
      </c>
      <c r="AR73" s="84">
        <f>VLOOKUP(A73,[6]VSV!$A:$AO,41,0)</f>
        <v>0</v>
      </c>
      <c r="AS73" s="43"/>
      <c r="AT73" s="22">
        <f>VLOOKUP(C73,'[6]VSV (2)'!$B:$L,11,0)</f>
        <v>2000</v>
      </c>
      <c r="AU73" s="22" t="b">
        <f t="shared" si="19"/>
        <v>1</v>
      </c>
      <c r="AV73" s="22">
        <f>VLOOKUP(C73,'[6]VSV (2)'!$B:$N,13,0)</f>
        <v>2420</v>
      </c>
      <c r="AW73" s="22" t="b">
        <f t="shared" si="20"/>
        <v>1</v>
      </c>
      <c r="AX73" s="22">
        <f>VLOOKUP(C73,'[6]VSV (2)'!$B:$O,14,0)</f>
        <v>4840000</v>
      </c>
      <c r="AY73" s="22" t="b">
        <f t="shared" si="21"/>
        <v>1</v>
      </c>
      <c r="AZ73" s="22">
        <f>VLOOKUP(B73,[7]VSV!$B$6:$V$176,11,0)</f>
        <v>2420</v>
      </c>
      <c r="BA73" s="22" t="b">
        <f t="shared" si="22"/>
        <v>1</v>
      </c>
      <c r="BB73" s="22" t="str">
        <f>VLOOKUP(B73,[7]VSV!$B$6:$V$176,21,0)</f>
        <v>IB2500026784; QĐTT số: KQ2500026784_2504141526; 15/04/2025; Bệnh viện C Đà Nẵng; 12 tháng</v>
      </c>
      <c r="BC73" s="22" t="b">
        <f t="shared" si="23"/>
        <v>1</v>
      </c>
      <c r="BD73" s="22" t="b">
        <f t="shared" si="24"/>
        <v>1</v>
      </c>
    </row>
    <row r="74" spans="1:56" ht="39.75" customHeight="1" x14ac:dyDescent="0.25">
      <c r="A74" s="22">
        <v>77</v>
      </c>
      <c r="B74" s="23">
        <v>71</v>
      </c>
      <c r="C74" s="23">
        <v>69</v>
      </c>
      <c r="D74" s="43" t="s">
        <v>1780</v>
      </c>
      <c r="E74" s="43" t="s">
        <v>1781</v>
      </c>
      <c r="F74" s="42" t="s">
        <v>1782</v>
      </c>
      <c r="G74" s="52" t="s">
        <v>1675</v>
      </c>
      <c r="H74" s="144">
        <v>500</v>
      </c>
      <c r="I74" s="87"/>
      <c r="J74" s="149">
        <v>0</v>
      </c>
      <c r="K74" s="41">
        <v>2500</v>
      </c>
      <c r="L74" s="29">
        <f t="shared" si="14"/>
        <v>2500</v>
      </c>
      <c r="M74" s="151">
        <v>2200</v>
      </c>
      <c r="N74" s="28">
        <f t="shared" si="15"/>
        <v>5500000</v>
      </c>
      <c r="O74" s="42" t="s">
        <v>1783</v>
      </c>
      <c r="P74" s="42" t="s">
        <v>1784</v>
      </c>
      <c r="Q74" s="42" t="s">
        <v>1785</v>
      </c>
      <c r="R74" s="42" t="s">
        <v>1786</v>
      </c>
      <c r="S74" s="44" t="s">
        <v>1180</v>
      </c>
      <c r="T74" s="42" t="s">
        <v>1787</v>
      </c>
      <c r="U74" s="42" t="s">
        <v>354</v>
      </c>
      <c r="V74" s="42" t="s">
        <v>1788</v>
      </c>
      <c r="W74" s="76" t="str">
        <f t="shared" si="16"/>
        <v>IB2400491026; QĐTT số: 217/QĐ-BVNĐTP; 04/3/2025; Bệnh viện Nhi đồng thành phố; 12 tháng</v>
      </c>
      <c r="X74" s="43" t="s">
        <v>1737</v>
      </c>
      <c r="Y74" s="43"/>
      <c r="Z74" s="88"/>
      <c r="AA74" s="89"/>
      <c r="AB74" s="90"/>
      <c r="AC74" s="89" t="s">
        <v>1737</v>
      </c>
      <c r="AD74" s="80" t="s">
        <v>1468</v>
      </c>
      <c r="AE74" s="80"/>
      <c r="AF74" s="78" t="s">
        <v>1788</v>
      </c>
      <c r="AG74" s="90"/>
      <c r="AH74" s="33" t="e">
        <f t="shared" si="17"/>
        <v>#DIV/0!</v>
      </c>
      <c r="AI74" s="34">
        <f t="shared" si="18"/>
        <v>5500000</v>
      </c>
      <c r="AJ74" s="1" t="s">
        <v>1737</v>
      </c>
      <c r="AK74" s="81"/>
      <c r="AL74" s="82" t="s">
        <v>1469</v>
      </c>
      <c r="AM74" s="83">
        <v>2500</v>
      </c>
      <c r="AN74" s="83">
        <f>VLOOKUP(B74,[6]VSV!$B:$L,11,0)</f>
        <v>2500</v>
      </c>
      <c r="AO74" s="84" t="s">
        <v>1780</v>
      </c>
      <c r="AP74" s="84"/>
      <c r="AQ74" s="84">
        <f>VLOOKUP(A74,[6]VSV!$A:$AN,40,0)</f>
        <v>0</v>
      </c>
      <c r="AR74" s="84">
        <f>VLOOKUP(A74,[6]VSV!$A:$AO,41,0)</f>
        <v>0</v>
      </c>
      <c r="AS74" s="43"/>
      <c r="AT74" s="22">
        <f>VLOOKUP(C74,'[6]VSV (2)'!$B:$L,11,0)</f>
        <v>2500</v>
      </c>
      <c r="AU74" s="22" t="b">
        <f t="shared" si="19"/>
        <v>1</v>
      </c>
      <c r="AV74" s="22">
        <f>VLOOKUP(C74,'[6]VSV (2)'!$B:$N,13,0)</f>
        <v>2200</v>
      </c>
      <c r="AW74" s="22" t="b">
        <f t="shared" si="20"/>
        <v>1</v>
      </c>
      <c r="AX74" s="22">
        <f>VLOOKUP(C74,'[6]VSV (2)'!$B:$O,14,0)</f>
        <v>5500000</v>
      </c>
      <c r="AY74" s="22" t="b">
        <f t="shared" si="21"/>
        <v>1</v>
      </c>
      <c r="AZ74" s="22">
        <f>VLOOKUP(B74,[7]VSV!$B$6:$V$176,11,0)</f>
        <v>2200</v>
      </c>
      <c r="BA74" s="22" t="b">
        <f t="shared" si="22"/>
        <v>1</v>
      </c>
      <c r="BB74" s="22" t="str">
        <f>VLOOKUP(B74,[7]VSV!$B$6:$V$176,21,0)</f>
        <v>IB2400491026; QĐTT số: 217/QĐ-BVNĐTP; 04/3/2025; Bệnh viện Nhi đồng thành phố; 12 tháng</v>
      </c>
      <c r="BC74" s="22" t="b">
        <f t="shared" si="23"/>
        <v>1</v>
      </c>
      <c r="BD74" s="22" t="b">
        <f t="shared" si="24"/>
        <v>1</v>
      </c>
    </row>
    <row r="75" spans="1:56" ht="60" customHeight="1" x14ac:dyDescent="0.25">
      <c r="A75" s="22">
        <v>78</v>
      </c>
      <c r="B75" s="23">
        <v>72</v>
      </c>
      <c r="C75" s="23">
        <v>70</v>
      </c>
      <c r="D75" s="43" t="s">
        <v>1789</v>
      </c>
      <c r="E75" s="43" t="s">
        <v>1790</v>
      </c>
      <c r="F75" s="42" t="s">
        <v>1782</v>
      </c>
      <c r="G75" s="52" t="s">
        <v>1675</v>
      </c>
      <c r="H75" s="144">
        <v>2000</v>
      </c>
      <c r="I75" s="87"/>
      <c r="J75" s="149">
        <v>0</v>
      </c>
      <c r="K75" s="28">
        <f t="shared" ref="K75:K76" si="25">L75</f>
        <v>13000</v>
      </c>
      <c r="L75" s="29">
        <f t="shared" si="14"/>
        <v>13000</v>
      </c>
      <c r="M75" s="41">
        <v>3510</v>
      </c>
      <c r="N75" s="28">
        <f t="shared" si="15"/>
        <v>45630000</v>
      </c>
      <c r="O75" s="42" t="s">
        <v>1791</v>
      </c>
      <c r="P75" s="42" t="s">
        <v>1792</v>
      </c>
      <c r="Q75" s="42" t="s">
        <v>1742</v>
      </c>
      <c r="R75" s="42" t="s">
        <v>1743</v>
      </c>
      <c r="S75" s="44" t="s">
        <v>1744</v>
      </c>
      <c r="T75" s="42" t="s">
        <v>1745</v>
      </c>
      <c r="U75" s="42" t="s">
        <v>47</v>
      </c>
      <c r="V75" s="42" t="s">
        <v>1736</v>
      </c>
      <c r="W75" s="76" t="str">
        <f t="shared" si="16"/>
        <v>IB2400160524; QĐTT số: 2472/QĐ-BV; 09/9/2024; Bệnh viện 30/4; 365 ngày</v>
      </c>
      <c r="X75" s="43" t="s">
        <v>1737</v>
      </c>
      <c r="Y75" s="43"/>
      <c r="Z75" s="88"/>
      <c r="AA75" s="89"/>
      <c r="AB75" s="90"/>
      <c r="AC75" s="89" t="s">
        <v>1737</v>
      </c>
      <c r="AD75" s="80" t="s">
        <v>1468</v>
      </c>
      <c r="AE75" s="80"/>
      <c r="AF75" s="78" t="s">
        <v>1562</v>
      </c>
      <c r="AG75" s="90"/>
      <c r="AH75" s="33" t="e">
        <f t="shared" si="17"/>
        <v>#DIV/0!</v>
      </c>
      <c r="AI75" s="34">
        <f t="shared" si="18"/>
        <v>45630000</v>
      </c>
      <c r="AJ75" s="1" t="s">
        <v>1737</v>
      </c>
      <c r="AK75" s="81"/>
      <c r="AL75" s="82" t="s">
        <v>1469</v>
      </c>
      <c r="AM75" s="83">
        <v>16000</v>
      </c>
      <c r="AN75" s="83">
        <f>VLOOKUP(B75,[6]VSV!$B:$L,11,0)</f>
        <v>13000</v>
      </c>
      <c r="AO75" s="84" t="s">
        <v>1789</v>
      </c>
      <c r="AP75" s="84"/>
      <c r="AQ75" s="84">
        <f>VLOOKUP(A75,[6]VSV!$A:$AN,40,0)</f>
        <v>0</v>
      </c>
      <c r="AR75" s="84">
        <f>VLOOKUP(A75,[6]VSV!$A:$AO,41,0)</f>
        <v>0</v>
      </c>
      <c r="AS75" s="43"/>
      <c r="AT75" s="22">
        <f>VLOOKUP(C75,'[6]VSV (2)'!$B:$L,11,0)</f>
        <v>13000</v>
      </c>
      <c r="AU75" s="22" t="b">
        <f t="shared" si="19"/>
        <v>1</v>
      </c>
      <c r="AV75" s="22">
        <f>VLOOKUP(C75,'[6]VSV (2)'!$B:$N,13,0)</f>
        <v>3510</v>
      </c>
      <c r="AW75" s="22" t="b">
        <f t="shared" si="20"/>
        <v>1</v>
      </c>
      <c r="AX75" s="22">
        <f>VLOOKUP(C75,'[6]VSV (2)'!$B:$O,14,0)</f>
        <v>45630000</v>
      </c>
      <c r="AY75" s="22" t="b">
        <f t="shared" si="21"/>
        <v>1</v>
      </c>
      <c r="AZ75" s="22">
        <f>VLOOKUP(B75,[7]VSV!$B$6:$V$176,11,0)</f>
        <v>3510</v>
      </c>
      <c r="BA75" s="22" t="b">
        <f t="shared" si="22"/>
        <v>1</v>
      </c>
      <c r="BB75" s="22" t="str">
        <f>VLOOKUP(B75,[7]VSV!$B$6:$V$176,21,0)</f>
        <v>IB2400160524; QĐTT số: 2472/QĐ-BV; 09/9/2024; Bệnh viện 30/4; 365 ngày</v>
      </c>
      <c r="BC75" s="22" t="b">
        <f t="shared" si="23"/>
        <v>1</v>
      </c>
      <c r="BD75" s="22" t="b">
        <f t="shared" si="24"/>
        <v>0</v>
      </c>
    </row>
    <row r="76" spans="1:56" ht="61.5" customHeight="1" x14ac:dyDescent="0.25">
      <c r="A76" s="22">
        <v>79</v>
      </c>
      <c r="B76" s="23">
        <v>73</v>
      </c>
      <c r="C76" s="23">
        <v>71</v>
      </c>
      <c r="D76" s="43" t="s">
        <v>1793</v>
      </c>
      <c r="E76" s="43" t="s">
        <v>1794</v>
      </c>
      <c r="F76" s="42" t="s">
        <v>1795</v>
      </c>
      <c r="G76" s="52" t="s">
        <v>1675</v>
      </c>
      <c r="H76" s="144">
        <v>1600</v>
      </c>
      <c r="I76" s="87"/>
      <c r="J76" s="149">
        <v>0</v>
      </c>
      <c r="K76" s="28">
        <f t="shared" si="25"/>
        <v>14000</v>
      </c>
      <c r="L76" s="29">
        <f t="shared" si="14"/>
        <v>14000</v>
      </c>
      <c r="M76" s="151">
        <v>10325</v>
      </c>
      <c r="N76" s="28">
        <f t="shared" si="15"/>
        <v>144550000</v>
      </c>
      <c r="O76" s="42" t="s">
        <v>1796</v>
      </c>
      <c r="P76" s="42" t="s">
        <v>1797</v>
      </c>
      <c r="Q76" s="42" t="s">
        <v>1798</v>
      </c>
      <c r="R76" s="42" t="s">
        <v>1799</v>
      </c>
      <c r="S76" s="44" t="s">
        <v>1800</v>
      </c>
      <c r="T76" s="42" t="s">
        <v>1801</v>
      </c>
      <c r="U76" s="42" t="s">
        <v>319</v>
      </c>
      <c r="V76" s="42" t="s">
        <v>1736</v>
      </c>
      <c r="W76" s="76" t="str">
        <f t="shared" si="16"/>
        <v>IB2400588058; QĐTT số: KQ2400588058_2503130818; 02/4/2025; Bệnh viện Nhi Thái Bình; 24 tháng</v>
      </c>
      <c r="X76" s="43" t="s">
        <v>1737</v>
      </c>
      <c r="Y76" s="43"/>
      <c r="Z76" s="88"/>
      <c r="AA76" s="89"/>
      <c r="AB76" s="90"/>
      <c r="AC76" s="89" t="s">
        <v>1737</v>
      </c>
      <c r="AD76" s="80" t="s">
        <v>1468</v>
      </c>
      <c r="AE76" s="80"/>
      <c r="AF76" s="78" t="s">
        <v>1562</v>
      </c>
      <c r="AG76" s="90"/>
      <c r="AH76" s="33" t="e">
        <f t="shared" si="17"/>
        <v>#DIV/0!</v>
      </c>
      <c r="AI76" s="34">
        <f t="shared" si="18"/>
        <v>144550000</v>
      </c>
      <c r="AJ76" s="1" t="s">
        <v>1737</v>
      </c>
      <c r="AK76" s="81"/>
      <c r="AL76" s="82" t="s">
        <v>1469</v>
      </c>
      <c r="AM76" s="83">
        <v>8000</v>
      </c>
      <c r="AN76" s="83">
        <f>VLOOKUP(B76,[6]VSV!$B:$L,11,0)</f>
        <v>14000</v>
      </c>
      <c r="AO76" s="84" t="s">
        <v>1793</v>
      </c>
      <c r="AP76" s="84"/>
      <c r="AQ76" s="84">
        <f>VLOOKUP(A76,[6]VSV!$A:$AN,40,0)</f>
        <v>0</v>
      </c>
      <c r="AR76" s="84">
        <f>VLOOKUP(A76,[6]VSV!$A:$AO,41,0)</f>
        <v>0</v>
      </c>
      <c r="AS76" s="43"/>
      <c r="AT76" s="22">
        <f>VLOOKUP(C76,'[6]VSV (2)'!$B:$L,11,0)</f>
        <v>14000</v>
      </c>
      <c r="AU76" s="22" t="b">
        <f t="shared" si="19"/>
        <v>1</v>
      </c>
      <c r="AV76" s="22">
        <f>VLOOKUP(C76,'[6]VSV (2)'!$B:$N,13,0)</f>
        <v>10325</v>
      </c>
      <c r="AW76" s="22" t="b">
        <f t="shared" si="20"/>
        <v>1</v>
      </c>
      <c r="AX76" s="22">
        <f>VLOOKUP(C76,'[6]VSV (2)'!$B:$O,14,0)</f>
        <v>144550000</v>
      </c>
      <c r="AY76" s="22" t="b">
        <f t="shared" si="21"/>
        <v>1</v>
      </c>
      <c r="AZ76" s="22">
        <f>VLOOKUP(B76,[7]VSV!$B$6:$V$176,11,0)</f>
        <v>10325</v>
      </c>
      <c r="BA76" s="22" t="b">
        <f t="shared" si="22"/>
        <v>1</v>
      </c>
      <c r="BB76" s="22" t="str">
        <f>VLOOKUP(B76,[7]VSV!$B$6:$V$176,21,0)</f>
        <v>IB2400588058; QĐTT số: KQ2400588058_2503130818; 02/4/2025; Bệnh viện Nhi Thái Bình; 24 tháng</v>
      </c>
      <c r="BC76" s="22" t="b">
        <f t="shared" si="23"/>
        <v>1</v>
      </c>
      <c r="BD76" s="22" t="b">
        <f t="shared" si="24"/>
        <v>0</v>
      </c>
    </row>
    <row r="77" spans="1:56" ht="31.5" customHeight="1" x14ac:dyDescent="0.25">
      <c r="A77" s="22">
        <v>80</v>
      </c>
      <c r="B77" s="23">
        <v>74</v>
      </c>
      <c r="C77" s="23">
        <v>72</v>
      </c>
      <c r="D77" s="43" t="s">
        <v>1802</v>
      </c>
      <c r="E77" s="43" t="s">
        <v>1803</v>
      </c>
      <c r="F77" s="42" t="s">
        <v>1804</v>
      </c>
      <c r="G77" s="52" t="s">
        <v>1748</v>
      </c>
      <c r="H77" s="146">
        <v>0</v>
      </c>
      <c r="I77" s="87"/>
      <c r="J77" s="149">
        <v>0</v>
      </c>
      <c r="K77" s="41">
        <v>500</v>
      </c>
      <c r="L77" s="29">
        <f t="shared" si="14"/>
        <v>500</v>
      </c>
      <c r="M77" s="41">
        <f>1670000/500</f>
        <v>3340</v>
      </c>
      <c r="N77" s="28">
        <f t="shared" si="15"/>
        <v>1670000</v>
      </c>
      <c r="O77" s="42"/>
      <c r="P77" s="42" t="s">
        <v>1805</v>
      </c>
      <c r="Q77" s="42" t="s">
        <v>1806</v>
      </c>
      <c r="R77" s="42" t="s">
        <v>1807</v>
      </c>
      <c r="S77" s="44" t="s">
        <v>1808</v>
      </c>
      <c r="T77" s="42" t="s">
        <v>1809</v>
      </c>
      <c r="U77" s="42" t="s">
        <v>354</v>
      </c>
      <c r="V77" s="42" t="s">
        <v>1736</v>
      </c>
      <c r="W77" s="76" t="str">
        <f t="shared" si="16"/>
        <v>IB2400605794; QĐTT số: KQ2400605794_2503061102; 06/03/2025; Bệnh viện đa khoa tỉnh Bắc Ninh; 12 tháng</v>
      </c>
      <c r="X77" s="43" t="s">
        <v>1737</v>
      </c>
      <c r="Y77" s="43"/>
      <c r="Z77" s="88"/>
      <c r="AA77" s="89"/>
      <c r="AB77" s="90"/>
      <c r="AC77" s="89" t="s">
        <v>1737</v>
      </c>
      <c r="AD77" s="80" t="s">
        <v>1468</v>
      </c>
      <c r="AE77" s="80"/>
      <c r="AF77" s="78" t="s">
        <v>1562</v>
      </c>
      <c r="AG77" s="90"/>
      <c r="AH77" s="33" t="e">
        <f t="shared" si="17"/>
        <v>#DIV/0!</v>
      </c>
      <c r="AI77" s="34">
        <f t="shared" si="18"/>
        <v>1670000</v>
      </c>
      <c r="AJ77" s="1" t="s">
        <v>1737</v>
      </c>
      <c r="AK77" s="81"/>
      <c r="AL77" s="82" t="s">
        <v>1469</v>
      </c>
      <c r="AM77" s="83">
        <v>500</v>
      </c>
      <c r="AN77" s="83">
        <f>VLOOKUP(B77,[6]VSV!$B:$L,11,0)</f>
        <v>500</v>
      </c>
      <c r="AO77" s="84" t="s">
        <v>1802</v>
      </c>
      <c r="AP77" s="84"/>
      <c r="AQ77" s="84">
        <f>VLOOKUP(A77,[6]VSV!$A:$AN,40,0)</f>
        <v>0</v>
      </c>
      <c r="AR77" s="84">
        <f>VLOOKUP(A77,[6]VSV!$A:$AO,41,0)</f>
        <v>0</v>
      </c>
      <c r="AS77" s="43"/>
      <c r="AT77" s="22">
        <f>VLOOKUP(C77,'[6]VSV (2)'!$B:$L,11,0)</f>
        <v>500</v>
      </c>
      <c r="AU77" s="22" t="b">
        <f t="shared" si="19"/>
        <v>1</v>
      </c>
      <c r="AV77" s="22">
        <f>VLOOKUP(C77,'[6]VSV (2)'!$B:$N,13,0)</f>
        <v>3340</v>
      </c>
      <c r="AW77" s="22" t="b">
        <f t="shared" si="20"/>
        <v>1</v>
      </c>
      <c r="AX77" s="22">
        <f>VLOOKUP(C77,'[6]VSV (2)'!$B:$O,14,0)</f>
        <v>1670000</v>
      </c>
      <c r="AY77" s="22" t="b">
        <f t="shared" si="21"/>
        <v>1</v>
      </c>
      <c r="AZ77" s="22">
        <f>VLOOKUP(B77,[7]VSV!$B$6:$V$176,11,0)</f>
        <v>3340</v>
      </c>
      <c r="BA77" s="22" t="b">
        <f t="shared" si="22"/>
        <v>1</v>
      </c>
      <c r="BB77" s="22" t="str">
        <f>VLOOKUP(B77,[7]VSV!$B$6:$V$176,21,0)</f>
        <v>IB2400605794; QĐTT số: KQ2400605794_2503061102; 06/03/2025; Bệnh viện đa khoa tỉnh Bắc Ninh; 12 tháng</v>
      </c>
      <c r="BC77" s="22" t="b">
        <f t="shared" si="23"/>
        <v>1</v>
      </c>
      <c r="BD77" s="22" t="b">
        <f t="shared" si="24"/>
        <v>1</v>
      </c>
    </row>
    <row r="78" spans="1:56" ht="63.75" customHeight="1" x14ac:dyDescent="0.25">
      <c r="A78" s="22">
        <v>81</v>
      </c>
      <c r="B78" s="23">
        <v>75</v>
      </c>
      <c r="C78" s="23">
        <v>73</v>
      </c>
      <c r="D78" s="43" t="s">
        <v>1810</v>
      </c>
      <c r="E78" s="43" t="s">
        <v>1811</v>
      </c>
      <c r="F78" s="42" t="s">
        <v>1674</v>
      </c>
      <c r="G78" s="52" t="s">
        <v>1675</v>
      </c>
      <c r="H78" s="144">
        <v>2000</v>
      </c>
      <c r="I78" s="87"/>
      <c r="J78" s="149">
        <v>0</v>
      </c>
      <c r="K78" s="28">
        <f>L78</f>
        <v>4000</v>
      </c>
      <c r="L78" s="29">
        <f t="shared" si="14"/>
        <v>4000</v>
      </c>
      <c r="M78" s="151">
        <v>3320</v>
      </c>
      <c r="N78" s="28">
        <f t="shared" si="15"/>
        <v>13280000</v>
      </c>
      <c r="O78" s="42" t="s">
        <v>1812</v>
      </c>
      <c r="P78" s="42" t="s">
        <v>1813</v>
      </c>
      <c r="Q78" s="42" t="s">
        <v>1814</v>
      </c>
      <c r="R78" s="42" t="s">
        <v>1815</v>
      </c>
      <c r="S78" s="44" t="s">
        <v>1466</v>
      </c>
      <c r="T78" s="42" t="s">
        <v>1816</v>
      </c>
      <c r="U78" s="42" t="s">
        <v>354</v>
      </c>
      <c r="V78" s="42" t="s">
        <v>1736</v>
      </c>
      <c r="W78" s="76" t="str">
        <f t="shared" si="16"/>
        <v>IB2400549593; QĐTT số: KQ2400549593_2503051056; 05/3/2025; Bệnh viện Hữu nghị Việt Đức; 12 tháng</v>
      </c>
      <c r="X78" s="43" t="s">
        <v>1737</v>
      </c>
      <c r="Y78" s="43"/>
      <c r="Z78" s="88"/>
      <c r="AA78" s="89"/>
      <c r="AB78" s="90"/>
      <c r="AC78" s="89" t="s">
        <v>1737</v>
      </c>
      <c r="AD78" s="80" t="s">
        <v>1468</v>
      </c>
      <c r="AE78" s="80"/>
      <c r="AF78" s="78" t="s">
        <v>1562</v>
      </c>
      <c r="AG78" s="90"/>
      <c r="AH78" s="33" t="e">
        <f t="shared" si="17"/>
        <v>#DIV/0!</v>
      </c>
      <c r="AI78" s="34">
        <f t="shared" si="18"/>
        <v>13280000</v>
      </c>
      <c r="AJ78" s="1" t="s">
        <v>1737</v>
      </c>
      <c r="AK78" s="81"/>
      <c r="AL78" s="82" t="s">
        <v>1469</v>
      </c>
      <c r="AM78" s="83">
        <v>6000</v>
      </c>
      <c r="AN78" s="83">
        <f>VLOOKUP(B78,[6]VSV!$B:$L,11,0)</f>
        <v>4000</v>
      </c>
      <c r="AO78" s="84" t="s">
        <v>1810</v>
      </c>
      <c r="AP78" s="84"/>
      <c r="AQ78" s="84">
        <f>VLOOKUP(A78,[6]VSV!$A:$AN,40,0)</f>
        <v>0</v>
      </c>
      <c r="AR78" s="84">
        <f>VLOOKUP(A78,[6]VSV!$A:$AO,41,0)</f>
        <v>0</v>
      </c>
      <c r="AS78" s="43"/>
      <c r="AT78" s="22">
        <f>VLOOKUP(C78,'[6]VSV (2)'!$B:$L,11,0)</f>
        <v>4000</v>
      </c>
      <c r="AU78" s="22" t="b">
        <f t="shared" si="19"/>
        <v>1</v>
      </c>
      <c r="AV78" s="22">
        <f>VLOOKUP(C78,'[6]VSV (2)'!$B:$N,13,0)</f>
        <v>3320</v>
      </c>
      <c r="AW78" s="22" t="b">
        <f t="shared" si="20"/>
        <v>1</v>
      </c>
      <c r="AX78" s="22">
        <f>VLOOKUP(C78,'[6]VSV (2)'!$B:$O,14,0)</f>
        <v>13280000</v>
      </c>
      <c r="AY78" s="22" t="b">
        <f t="shared" si="21"/>
        <v>1</v>
      </c>
      <c r="AZ78" s="22">
        <f>VLOOKUP(B78,[7]VSV!$B$6:$V$176,11,0)</f>
        <v>3320</v>
      </c>
      <c r="BA78" s="22" t="b">
        <f t="shared" si="22"/>
        <v>1</v>
      </c>
      <c r="BB78" s="22" t="str">
        <f>VLOOKUP(B78,[7]VSV!$B$6:$V$176,21,0)</f>
        <v>IB2400549593; QĐTT số: KQ2400549593_2503051056; 05/3/2025; Bệnh viện Hữu nghị Việt Đức; 12 tháng</v>
      </c>
      <c r="BC78" s="22" t="b">
        <f t="shared" si="23"/>
        <v>1</v>
      </c>
      <c r="BD78" s="22" t="b">
        <f t="shared" si="24"/>
        <v>0</v>
      </c>
    </row>
    <row r="79" spans="1:56" ht="69.75" customHeight="1" x14ac:dyDescent="0.25">
      <c r="A79" s="22">
        <v>82</v>
      </c>
      <c r="B79" s="23">
        <v>76</v>
      </c>
      <c r="C79" s="23">
        <v>74</v>
      </c>
      <c r="D79" s="43" t="s">
        <v>1817</v>
      </c>
      <c r="E79" s="32" t="s">
        <v>1818</v>
      </c>
      <c r="F79" s="42" t="s">
        <v>1674</v>
      </c>
      <c r="G79" s="52" t="s">
        <v>1675</v>
      </c>
      <c r="H79" s="146">
        <v>0</v>
      </c>
      <c r="I79" s="87"/>
      <c r="J79" s="149">
        <v>0</v>
      </c>
      <c r="K79" s="41">
        <v>2000</v>
      </c>
      <c r="L79" s="29">
        <f t="shared" si="14"/>
        <v>2000</v>
      </c>
      <c r="M79" s="41">
        <f>1600000/500</f>
        <v>3200</v>
      </c>
      <c r="N79" s="28">
        <f t="shared" si="15"/>
        <v>6400000</v>
      </c>
      <c r="O79" s="42" t="s">
        <v>1819</v>
      </c>
      <c r="P79" s="42" t="s">
        <v>1820</v>
      </c>
      <c r="Q79" s="42" t="s">
        <v>1821</v>
      </c>
      <c r="R79" s="42" t="s">
        <v>1822</v>
      </c>
      <c r="S79" s="44" t="s">
        <v>1800</v>
      </c>
      <c r="T79" s="42" t="s">
        <v>1823</v>
      </c>
      <c r="U79" s="42" t="s">
        <v>354</v>
      </c>
      <c r="V79" s="42" t="s">
        <v>1736</v>
      </c>
      <c r="W79" s="76" t="str">
        <f t="shared" si="16"/>
        <v>IB2500026073; QĐTT số: KQ2500026073_2504021411; 02/4/2025; Bệnh viện Bệnh nhiệt đới TW; 12 tháng</v>
      </c>
      <c r="X79" s="43" t="s">
        <v>1737</v>
      </c>
      <c r="Y79" s="43"/>
      <c r="Z79" s="88"/>
      <c r="AA79" s="89"/>
      <c r="AB79" s="90"/>
      <c r="AC79" s="89" t="s">
        <v>1737</v>
      </c>
      <c r="AD79" s="80" t="s">
        <v>1468</v>
      </c>
      <c r="AE79" s="80"/>
      <c r="AF79" s="78" t="s">
        <v>1562</v>
      </c>
      <c r="AG79" s="90"/>
      <c r="AH79" s="33" t="e">
        <f t="shared" si="17"/>
        <v>#DIV/0!</v>
      </c>
      <c r="AI79" s="34">
        <f t="shared" si="18"/>
        <v>6400000</v>
      </c>
      <c r="AJ79" s="1" t="s">
        <v>1737</v>
      </c>
      <c r="AK79" s="81"/>
      <c r="AL79" s="82" t="s">
        <v>1469</v>
      </c>
      <c r="AM79" s="83">
        <v>2000</v>
      </c>
      <c r="AN79" s="83">
        <f>VLOOKUP(B79,[6]VSV!$B:$L,11,0)</f>
        <v>2000</v>
      </c>
      <c r="AO79" s="84" t="s">
        <v>1817</v>
      </c>
      <c r="AP79" s="84"/>
      <c r="AQ79" s="84">
        <f>VLOOKUP(A79,[6]VSV!$A:$AN,40,0)</f>
        <v>0</v>
      </c>
      <c r="AR79" s="84">
        <f>VLOOKUP(A79,[6]VSV!$A:$AO,41,0)</f>
        <v>0</v>
      </c>
      <c r="AS79" s="43"/>
      <c r="AT79" s="22">
        <f>VLOOKUP(C79,'[6]VSV (2)'!$B:$L,11,0)</f>
        <v>2000</v>
      </c>
      <c r="AU79" s="22" t="b">
        <f t="shared" si="19"/>
        <v>1</v>
      </c>
      <c r="AV79" s="22">
        <f>VLOOKUP(C79,'[6]VSV (2)'!$B:$N,13,0)</f>
        <v>3200</v>
      </c>
      <c r="AW79" s="22" t="b">
        <f t="shared" si="20"/>
        <v>1</v>
      </c>
      <c r="AX79" s="22">
        <f>VLOOKUP(C79,'[6]VSV (2)'!$B:$O,14,0)</f>
        <v>6400000</v>
      </c>
      <c r="AY79" s="22" t="b">
        <f t="shared" si="21"/>
        <v>1</v>
      </c>
      <c r="AZ79" s="22">
        <f>VLOOKUP(B79,[7]VSV!$B$6:$V$176,11,0)</f>
        <v>3200</v>
      </c>
      <c r="BA79" s="22" t="b">
        <f t="shared" si="22"/>
        <v>1</v>
      </c>
      <c r="BB79" s="22" t="str">
        <f>VLOOKUP(B79,[7]VSV!$B$6:$V$176,21,0)</f>
        <v>IB2500026073; QĐTT số: KQ2500026073_2504021411; 02/4/2025; Bệnh viện Bệnh nhiệt đới TW; 12 tháng</v>
      </c>
      <c r="BC79" s="22" t="b">
        <f t="shared" si="23"/>
        <v>1</v>
      </c>
      <c r="BD79" s="22" t="b">
        <f t="shared" si="24"/>
        <v>1</v>
      </c>
    </row>
    <row r="80" spans="1:56" ht="36.75" customHeight="1" x14ac:dyDescent="0.25">
      <c r="A80" s="22">
        <v>83</v>
      </c>
      <c r="B80" s="23">
        <v>77</v>
      </c>
      <c r="C80" s="23">
        <v>75</v>
      </c>
      <c r="D80" s="43" t="s">
        <v>1824</v>
      </c>
      <c r="E80" s="43" t="s">
        <v>1757</v>
      </c>
      <c r="F80" s="42" t="s">
        <v>1729</v>
      </c>
      <c r="G80" s="52" t="s">
        <v>1730</v>
      </c>
      <c r="H80" s="146">
        <v>0</v>
      </c>
      <c r="I80" s="87"/>
      <c r="J80" s="149">
        <v>0</v>
      </c>
      <c r="K80" s="41">
        <v>250</v>
      </c>
      <c r="L80" s="29">
        <f t="shared" si="14"/>
        <v>250</v>
      </c>
      <c r="M80" s="41">
        <f>390000/(5*50)</f>
        <v>1560</v>
      </c>
      <c r="N80" s="28">
        <f t="shared" si="15"/>
        <v>390000</v>
      </c>
      <c r="O80" s="42"/>
      <c r="P80" s="42" t="s">
        <v>1825</v>
      </c>
      <c r="Q80" s="42" t="s">
        <v>1826</v>
      </c>
      <c r="R80" s="42" t="s">
        <v>1827</v>
      </c>
      <c r="S80" s="44" t="s">
        <v>1828</v>
      </c>
      <c r="T80" s="42" t="s">
        <v>1829</v>
      </c>
      <c r="U80" s="42" t="s">
        <v>354</v>
      </c>
      <c r="V80" s="42" t="s">
        <v>1830</v>
      </c>
      <c r="W80" s="76" t="str">
        <f t="shared" si="16"/>
        <v>IB2400613862; QĐTT số: KQ2400613862_2502211353; 21/02/2025; Bệnh viện đa khoa Nông Nghiệp; 12 tháng</v>
      </c>
      <c r="X80" s="43" t="s">
        <v>1737</v>
      </c>
      <c r="Y80" s="43"/>
      <c r="Z80" s="88"/>
      <c r="AA80" s="89"/>
      <c r="AB80" s="90"/>
      <c r="AC80" s="89" t="s">
        <v>1737</v>
      </c>
      <c r="AD80" s="80" t="s">
        <v>1468</v>
      </c>
      <c r="AE80" s="80"/>
      <c r="AF80" s="78" t="s">
        <v>1830</v>
      </c>
      <c r="AG80" s="90"/>
      <c r="AH80" s="33" t="e">
        <f t="shared" si="17"/>
        <v>#DIV/0!</v>
      </c>
      <c r="AI80" s="34">
        <f t="shared" si="18"/>
        <v>390000</v>
      </c>
      <c r="AJ80" s="1" t="s">
        <v>1737</v>
      </c>
      <c r="AK80" s="81"/>
      <c r="AL80" s="82" t="s">
        <v>1469</v>
      </c>
      <c r="AM80" s="83">
        <v>250</v>
      </c>
      <c r="AN80" s="83">
        <f>VLOOKUP(B80,[6]VSV!$B:$L,11,0)</f>
        <v>250</v>
      </c>
      <c r="AO80" s="84" t="s">
        <v>1824</v>
      </c>
      <c r="AP80" s="84"/>
      <c r="AQ80" s="84">
        <f>VLOOKUP(A80,[6]VSV!$A:$AN,40,0)</f>
        <v>0</v>
      </c>
      <c r="AR80" s="84">
        <f>VLOOKUP(A80,[6]VSV!$A:$AO,41,0)</f>
        <v>0</v>
      </c>
      <c r="AS80" s="43"/>
      <c r="AT80" s="22">
        <f>VLOOKUP(C80,'[6]VSV (2)'!$B:$L,11,0)</f>
        <v>250</v>
      </c>
      <c r="AU80" s="22" t="b">
        <f t="shared" si="19"/>
        <v>1</v>
      </c>
      <c r="AV80" s="22">
        <f>VLOOKUP(C80,'[6]VSV (2)'!$B:$N,13,0)</f>
        <v>1560</v>
      </c>
      <c r="AW80" s="22" t="b">
        <f t="shared" si="20"/>
        <v>1</v>
      </c>
      <c r="AX80" s="22">
        <f>VLOOKUP(C80,'[6]VSV (2)'!$B:$O,14,0)</f>
        <v>390000</v>
      </c>
      <c r="AY80" s="22" t="b">
        <f t="shared" si="21"/>
        <v>1</v>
      </c>
      <c r="AZ80" s="22">
        <f>VLOOKUP(B80,[7]VSV!$B$6:$V$176,11,0)</f>
        <v>1560</v>
      </c>
      <c r="BA80" s="22" t="b">
        <f t="shared" si="22"/>
        <v>1</v>
      </c>
      <c r="BB80" s="22" t="str">
        <f>VLOOKUP(B80,[7]VSV!$B$6:$V$176,21,0)</f>
        <v>IB2400613862; QĐTT số: KQ2400613862_2502211353; 21/02/2025; Bệnh viện đa khoa Nông Nghiệp; 12 tháng</v>
      </c>
      <c r="BC80" s="22" t="b">
        <f t="shared" si="23"/>
        <v>1</v>
      </c>
      <c r="BD80" s="22" t="b">
        <f t="shared" si="24"/>
        <v>1</v>
      </c>
    </row>
    <row r="81" spans="1:56" ht="24.75" customHeight="1" x14ac:dyDescent="0.25">
      <c r="A81" s="22">
        <v>84</v>
      </c>
      <c r="B81" s="23">
        <v>78</v>
      </c>
      <c r="C81" s="23">
        <v>76</v>
      </c>
      <c r="D81" s="43" t="s">
        <v>1831</v>
      </c>
      <c r="E81" s="92" t="s">
        <v>1832</v>
      </c>
      <c r="F81" s="42" t="s">
        <v>1833</v>
      </c>
      <c r="G81" s="52" t="s">
        <v>1491</v>
      </c>
      <c r="H81" s="146">
        <v>0</v>
      </c>
      <c r="I81" s="87"/>
      <c r="J81" s="149">
        <v>0</v>
      </c>
      <c r="K81" s="41">
        <v>500</v>
      </c>
      <c r="L81" s="29">
        <f t="shared" si="14"/>
        <v>500</v>
      </c>
      <c r="M81" s="41">
        <v>72400</v>
      </c>
      <c r="N81" s="28">
        <f t="shared" si="15"/>
        <v>36200000</v>
      </c>
      <c r="O81" s="42" t="s">
        <v>1834</v>
      </c>
      <c r="P81" s="42" t="s">
        <v>1835</v>
      </c>
      <c r="Q81" s="42" t="s">
        <v>1732</v>
      </c>
      <c r="R81" s="42" t="s">
        <v>1733</v>
      </c>
      <c r="S81" s="44" t="s">
        <v>1734</v>
      </c>
      <c r="T81" s="42" t="s">
        <v>1735</v>
      </c>
      <c r="U81" s="42" t="s">
        <v>47</v>
      </c>
      <c r="V81" s="42" t="s">
        <v>1736</v>
      </c>
      <c r="W81" s="76" t="str">
        <f t="shared" si="16"/>
        <v>IB2400553079; QĐTT số: KQ2400553079_2501231043; 23/01/2025; Bệnh viện Thanh Nhàn; 365 ngày</v>
      </c>
      <c r="X81" s="43" t="s">
        <v>1737</v>
      </c>
      <c r="Y81" s="43"/>
      <c r="Z81" s="88"/>
      <c r="AA81" s="89"/>
      <c r="AB81" s="90"/>
      <c r="AC81" s="89" t="s">
        <v>1737</v>
      </c>
      <c r="AD81" s="80" t="s">
        <v>1468</v>
      </c>
      <c r="AE81" s="80"/>
      <c r="AF81" s="78" t="s">
        <v>1562</v>
      </c>
      <c r="AG81" s="90"/>
      <c r="AH81" s="33" t="e">
        <f t="shared" si="17"/>
        <v>#DIV/0!</v>
      </c>
      <c r="AI81" s="34">
        <f t="shared" si="18"/>
        <v>36200000</v>
      </c>
      <c r="AJ81" s="1" t="s">
        <v>1737</v>
      </c>
      <c r="AK81" s="81"/>
      <c r="AL81" s="82" t="s">
        <v>1469</v>
      </c>
      <c r="AM81" s="83">
        <v>500</v>
      </c>
      <c r="AN81" s="83">
        <f>VLOOKUP(B81,[6]VSV!$B:$L,11,0)</f>
        <v>500</v>
      </c>
      <c r="AO81" s="84" t="s">
        <v>1831</v>
      </c>
      <c r="AP81" s="84"/>
      <c r="AQ81" s="84">
        <f>VLOOKUP(A81,[6]VSV!$A:$AN,40,0)</f>
        <v>0</v>
      </c>
      <c r="AR81" s="84">
        <f>VLOOKUP(A81,[6]VSV!$A:$AO,41,0)</f>
        <v>0</v>
      </c>
      <c r="AS81" s="43"/>
      <c r="AT81" s="22">
        <f>VLOOKUP(C81,'[6]VSV (2)'!$B:$L,11,0)</f>
        <v>500</v>
      </c>
      <c r="AU81" s="22" t="b">
        <f t="shared" si="19"/>
        <v>1</v>
      </c>
      <c r="AV81" s="22">
        <f>VLOOKUP(C81,'[6]VSV (2)'!$B:$N,13,0)</f>
        <v>72400</v>
      </c>
      <c r="AW81" s="22" t="b">
        <f t="shared" si="20"/>
        <v>1</v>
      </c>
      <c r="AX81" s="22">
        <f>VLOOKUP(C81,'[6]VSV (2)'!$B:$O,14,0)</f>
        <v>36200000</v>
      </c>
      <c r="AY81" s="22" t="b">
        <f t="shared" si="21"/>
        <v>1</v>
      </c>
      <c r="AZ81" s="22">
        <f>VLOOKUP(B81,[7]VSV!$B$6:$V$176,11,0)</f>
        <v>72400</v>
      </c>
      <c r="BA81" s="22" t="b">
        <f t="shared" si="22"/>
        <v>1</v>
      </c>
      <c r="BB81" s="22" t="str">
        <f>VLOOKUP(B81,[7]VSV!$B$6:$V$176,21,0)</f>
        <v>IB2400553079; QĐTT số: KQ2400553079_2501231043; 23/01/2025; Bệnh viện Thanh Nhàn; 365 ngày</v>
      </c>
      <c r="BC81" s="22" t="b">
        <f t="shared" si="23"/>
        <v>1</v>
      </c>
      <c r="BD81" s="22" t="b">
        <f t="shared" si="24"/>
        <v>1</v>
      </c>
    </row>
    <row r="82" spans="1:56" ht="35.25" customHeight="1" x14ac:dyDescent="0.25">
      <c r="A82" s="22">
        <v>85</v>
      </c>
      <c r="B82" s="23">
        <v>79</v>
      </c>
      <c r="C82" s="23">
        <v>77</v>
      </c>
      <c r="D82" s="43" t="s">
        <v>1836</v>
      </c>
      <c r="E82" s="43" t="s">
        <v>1757</v>
      </c>
      <c r="F82" s="42" t="s">
        <v>1729</v>
      </c>
      <c r="G82" s="52" t="s">
        <v>1730</v>
      </c>
      <c r="H82" s="146">
        <v>0</v>
      </c>
      <c r="I82" s="87"/>
      <c r="J82" s="149">
        <v>0</v>
      </c>
      <c r="K82" s="41">
        <v>250</v>
      </c>
      <c r="L82" s="29">
        <f t="shared" si="14"/>
        <v>250</v>
      </c>
      <c r="M82" s="41">
        <v>1760</v>
      </c>
      <c r="N82" s="28">
        <f t="shared" si="15"/>
        <v>440000</v>
      </c>
      <c r="O82" s="42" t="s">
        <v>1836</v>
      </c>
      <c r="P82" s="42" t="s">
        <v>1837</v>
      </c>
      <c r="Q82" s="42" t="s">
        <v>1732</v>
      </c>
      <c r="R82" s="42" t="s">
        <v>1733</v>
      </c>
      <c r="S82" s="44" t="s">
        <v>1734</v>
      </c>
      <c r="T82" s="42" t="s">
        <v>1735</v>
      </c>
      <c r="U82" s="42" t="s">
        <v>47</v>
      </c>
      <c r="V82" s="42" t="s">
        <v>1736</v>
      </c>
      <c r="W82" s="76" t="str">
        <f t="shared" si="16"/>
        <v>IB2400553079; QĐTT số: KQ2400553079_2501231043; 23/01/2025; Bệnh viện Thanh Nhàn; 365 ngày</v>
      </c>
      <c r="X82" s="43" t="s">
        <v>1737</v>
      </c>
      <c r="Y82" s="43"/>
      <c r="Z82" s="88"/>
      <c r="AA82" s="89"/>
      <c r="AB82" s="90"/>
      <c r="AC82" s="89" t="s">
        <v>1737</v>
      </c>
      <c r="AD82" s="80" t="s">
        <v>1468</v>
      </c>
      <c r="AE82" s="80"/>
      <c r="AF82" s="78" t="s">
        <v>1562</v>
      </c>
      <c r="AG82" s="90"/>
      <c r="AH82" s="33" t="e">
        <f t="shared" si="17"/>
        <v>#DIV/0!</v>
      </c>
      <c r="AI82" s="34">
        <f t="shared" si="18"/>
        <v>440000</v>
      </c>
      <c r="AJ82" s="1" t="s">
        <v>1737</v>
      </c>
      <c r="AK82" s="81"/>
      <c r="AL82" s="82" t="s">
        <v>1469</v>
      </c>
      <c r="AM82" s="83">
        <v>250</v>
      </c>
      <c r="AN82" s="83">
        <f>VLOOKUP(B82,[6]VSV!$B:$L,11,0)</f>
        <v>250</v>
      </c>
      <c r="AO82" s="84" t="s">
        <v>1836</v>
      </c>
      <c r="AP82" s="84"/>
      <c r="AQ82" s="84">
        <f>VLOOKUP(A82,[6]VSV!$A:$AN,40,0)</f>
        <v>0</v>
      </c>
      <c r="AR82" s="84">
        <f>VLOOKUP(A82,[6]VSV!$A:$AO,41,0)</f>
        <v>0</v>
      </c>
      <c r="AS82" s="43"/>
      <c r="AT82" s="22">
        <f>VLOOKUP(C82,'[6]VSV (2)'!$B:$L,11,0)</f>
        <v>250</v>
      </c>
      <c r="AU82" s="22" t="b">
        <f t="shared" si="19"/>
        <v>1</v>
      </c>
      <c r="AV82" s="22">
        <f>VLOOKUP(C82,'[6]VSV (2)'!$B:$N,13,0)</f>
        <v>1760</v>
      </c>
      <c r="AW82" s="22" t="b">
        <f t="shared" si="20"/>
        <v>1</v>
      </c>
      <c r="AX82" s="22">
        <f>VLOOKUP(C82,'[6]VSV (2)'!$B:$O,14,0)</f>
        <v>440000</v>
      </c>
      <c r="AY82" s="22" t="b">
        <f t="shared" si="21"/>
        <v>1</v>
      </c>
      <c r="AZ82" s="22">
        <f>VLOOKUP(B82,[7]VSV!$B$6:$V$176,11,0)</f>
        <v>1760</v>
      </c>
      <c r="BA82" s="22" t="b">
        <f t="shared" si="22"/>
        <v>1</v>
      </c>
      <c r="BB82" s="22" t="str">
        <f>VLOOKUP(B82,[7]VSV!$B$6:$V$176,21,0)</f>
        <v>IB2400553079; QĐTT số: KQ2400553079_2501231043; 23/01/2025; Bệnh viện Thanh Nhàn; 365 ngày</v>
      </c>
      <c r="BC82" s="22" t="b">
        <f t="shared" si="23"/>
        <v>1</v>
      </c>
      <c r="BD82" s="22" t="b">
        <f t="shared" si="24"/>
        <v>1</v>
      </c>
    </row>
    <row r="83" spans="1:56" ht="50.25" customHeight="1" x14ac:dyDescent="0.25">
      <c r="A83" s="22">
        <v>86</v>
      </c>
      <c r="B83" s="23">
        <v>80</v>
      </c>
      <c r="C83" s="23">
        <v>78</v>
      </c>
      <c r="D83" s="43" t="s">
        <v>1838</v>
      </c>
      <c r="E83" s="43" t="s">
        <v>1757</v>
      </c>
      <c r="F83" s="42" t="s">
        <v>1729</v>
      </c>
      <c r="G83" s="52" t="s">
        <v>1730</v>
      </c>
      <c r="H83" s="146">
        <v>0</v>
      </c>
      <c r="I83" s="87"/>
      <c r="J83" s="149">
        <v>0</v>
      </c>
      <c r="K83" s="41">
        <v>250</v>
      </c>
      <c r="L83" s="29">
        <f t="shared" si="14"/>
        <v>250</v>
      </c>
      <c r="M83" s="41">
        <v>2120</v>
      </c>
      <c r="N83" s="28">
        <f t="shared" si="15"/>
        <v>530000</v>
      </c>
      <c r="O83" s="42" t="s">
        <v>1838</v>
      </c>
      <c r="P83" s="42" t="s">
        <v>1839</v>
      </c>
      <c r="Q83" s="42" t="s">
        <v>1732</v>
      </c>
      <c r="R83" s="42" t="s">
        <v>1733</v>
      </c>
      <c r="S83" s="44" t="s">
        <v>1734</v>
      </c>
      <c r="T83" s="42" t="s">
        <v>1735</v>
      </c>
      <c r="U83" s="42" t="s">
        <v>47</v>
      </c>
      <c r="V83" s="42" t="s">
        <v>1736</v>
      </c>
      <c r="W83" s="76" t="str">
        <f t="shared" si="16"/>
        <v>IB2400553079; QĐTT số: KQ2400553079_2501231043; 23/01/2025; Bệnh viện Thanh Nhàn; 365 ngày</v>
      </c>
      <c r="X83" s="43" t="s">
        <v>1737</v>
      </c>
      <c r="Y83" s="43"/>
      <c r="Z83" s="88"/>
      <c r="AA83" s="89"/>
      <c r="AB83" s="90"/>
      <c r="AC83" s="89" t="s">
        <v>1737</v>
      </c>
      <c r="AD83" s="80" t="s">
        <v>1468</v>
      </c>
      <c r="AE83" s="80"/>
      <c r="AF83" s="78" t="s">
        <v>1562</v>
      </c>
      <c r="AG83" s="90"/>
      <c r="AH83" s="33" t="e">
        <f t="shared" si="17"/>
        <v>#DIV/0!</v>
      </c>
      <c r="AI83" s="34">
        <f t="shared" si="18"/>
        <v>530000</v>
      </c>
      <c r="AJ83" s="1" t="s">
        <v>1737</v>
      </c>
      <c r="AK83" s="81"/>
      <c r="AL83" s="82" t="s">
        <v>1469</v>
      </c>
      <c r="AM83" s="83">
        <v>250</v>
      </c>
      <c r="AN83" s="83">
        <f>VLOOKUP(B83,[6]VSV!$B:$L,11,0)</f>
        <v>250</v>
      </c>
      <c r="AO83" s="84" t="s">
        <v>1838</v>
      </c>
      <c r="AP83" s="84"/>
      <c r="AQ83" s="84">
        <f>VLOOKUP(A83,[6]VSV!$A:$AN,40,0)</f>
        <v>0</v>
      </c>
      <c r="AR83" s="84">
        <f>VLOOKUP(A83,[6]VSV!$A:$AO,41,0)</f>
        <v>0</v>
      </c>
      <c r="AS83" s="43"/>
      <c r="AT83" s="22">
        <f>VLOOKUP(C83,'[6]VSV (2)'!$B:$L,11,0)</f>
        <v>250</v>
      </c>
      <c r="AU83" s="22" t="b">
        <f t="shared" si="19"/>
        <v>1</v>
      </c>
      <c r="AV83" s="22">
        <f>VLOOKUP(C83,'[6]VSV (2)'!$B:$N,13,0)</f>
        <v>2120</v>
      </c>
      <c r="AW83" s="22" t="b">
        <f t="shared" si="20"/>
        <v>1</v>
      </c>
      <c r="AX83" s="22">
        <f>VLOOKUP(C83,'[6]VSV (2)'!$B:$O,14,0)</f>
        <v>530000</v>
      </c>
      <c r="AY83" s="22" t="b">
        <f t="shared" si="21"/>
        <v>1</v>
      </c>
      <c r="AZ83" s="22">
        <f>VLOOKUP(B83,[7]VSV!$B$6:$V$176,11,0)</f>
        <v>2120</v>
      </c>
      <c r="BA83" s="22" t="b">
        <f t="shared" si="22"/>
        <v>1</v>
      </c>
      <c r="BB83" s="22" t="str">
        <f>VLOOKUP(B83,[7]VSV!$B$6:$V$176,21,0)</f>
        <v>IB2400553079; QĐTT số: KQ2400553079_2501231043; 23/01/2025; Bệnh viện Thanh Nhàn; 365 ngày</v>
      </c>
      <c r="BC83" s="22" t="b">
        <f t="shared" si="23"/>
        <v>1</v>
      </c>
      <c r="BD83" s="22" t="b">
        <f t="shared" si="24"/>
        <v>1</v>
      </c>
    </row>
    <row r="84" spans="1:56" ht="47.25" customHeight="1" x14ac:dyDescent="0.25">
      <c r="A84" s="22">
        <v>87</v>
      </c>
      <c r="B84" s="23">
        <v>81</v>
      </c>
      <c r="C84" s="23">
        <v>79</v>
      </c>
      <c r="D84" s="43" t="s">
        <v>1840</v>
      </c>
      <c r="E84" s="43" t="s">
        <v>1757</v>
      </c>
      <c r="F84" s="42" t="s">
        <v>1729</v>
      </c>
      <c r="G84" s="52" t="s">
        <v>1730</v>
      </c>
      <c r="H84" s="146">
        <v>0</v>
      </c>
      <c r="I84" s="87"/>
      <c r="J84" s="149">
        <v>0</v>
      </c>
      <c r="K84" s="41">
        <v>250</v>
      </c>
      <c r="L84" s="29">
        <f t="shared" si="14"/>
        <v>250</v>
      </c>
      <c r="M84" s="41">
        <v>2040</v>
      </c>
      <c r="N84" s="28">
        <f t="shared" si="15"/>
        <v>510000</v>
      </c>
      <c r="O84" s="42" t="s">
        <v>1840</v>
      </c>
      <c r="P84" s="42" t="s">
        <v>1841</v>
      </c>
      <c r="Q84" s="42" t="s">
        <v>1732</v>
      </c>
      <c r="R84" s="42" t="s">
        <v>1733</v>
      </c>
      <c r="S84" s="44" t="s">
        <v>1734</v>
      </c>
      <c r="T84" s="42" t="s">
        <v>1735</v>
      </c>
      <c r="U84" s="42" t="s">
        <v>47</v>
      </c>
      <c r="V84" s="42" t="s">
        <v>1736</v>
      </c>
      <c r="W84" s="76" t="str">
        <f t="shared" si="16"/>
        <v>IB2400553079; QĐTT số: KQ2400553079_2501231043; 23/01/2025; Bệnh viện Thanh Nhàn; 365 ngày</v>
      </c>
      <c r="X84" s="43" t="s">
        <v>1737</v>
      </c>
      <c r="Y84" s="43"/>
      <c r="Z84" s="88"/>
      <c r="AA84" s="89"/>
      <c r="AB84" s="90"/>
      <c r="AC84" s="89" t="s">
        <v>1737</v>
      </c>
      <c r="AD84" s="80" t="s">
        <v>1468</v>
      </c>
      <c r="AE84" s="80"/>
      <c r="AF84" s="78" t="s">
        <v>1562</v>
      </c>
      <c r="AG84" s="90"/>
      <c r="AH84" s="33" t="e">
        <f t="shared" si="17"/>
        <v>#DIV/0!</v>
      </c>
      <c r="AI84" s="34">
        <f t="shared" si="18"/>
        <v>510000</v>
      </c>
      <c r="AJ84" s="1" t="s">
        <v>1737</v>
      </c>
      <c r="AK84" s="81"/>
      <c r="AL84" s="82" t="s">
        <v>1469</v>
      </c>
      <c r="AM84" s="83">
        <v>250</v>
      </c>
      <c r="AN84" s="83">
        <f>VLOOKUP(B84,[6]VSV!$B:$L,11,0)</f>
        <v>250</v>
      </c>
      <c r="AO84" s="84" t="s">
        <v>1840</v>
      </c>
      <c r="AP84" s="84"/>
      <c r="AQ84" s="84">
        <f>VLOOKUP(A84,[6]VSV!$A:$AN,40,0)</f>
        <v>0</v>
      </c>
      <c r="AR84" s="84">
        <f>VLOOKUP(A84,[6]VSV!$A:$AO,41,0)</f>
        <v>0</v>
      </c>
      <c r="AS84" s="43"/>
      <c r="AT84" s="22">
        <f>VLOOKUP(C84,'[6]VSV (2)'!$B:$L,11,0)</f>
        <v>250</v>
      </c>
      <c r="AU84" s="22" t="b">
        <f t="shared" si="19"/>
        <v>1</v>
      </c>
      <c r="AV84" s="22">
        <f>VLOOKUP(C84,'[6]VSV (2)'!$B:$N,13,0)</f>
        <v>2040</v>
      </c>
      <c r="AW84" s="22" t="b">
        <f t="shared" si="20"/>
        <v>1</v>
      </c>
      <c r="AX84" s="22">
        <f>VLOOKUP(C84,'[6]VSV (2)'!$B:$O,14,0)</f>
        <v>510000</v>
      </c>
      <c r="AY84" s="22" t="b">
        <f t="shared" si="21"/>
        <v>1</v>
      </c>
      <c r="AZ84" s="22">
        <f>VLOOKUP(B84,[7]VSV!$B$6:$V$176,11,0)</f>
        <v>2040</v>
      </c>
      <c r="BA84" s="22" t="b">
        <f t="shared" si="22"/>
        <v>1</v>
      </c>
      <c r="BB84" s="22" t="str">
        <f>VLOOKUP(B84,[7]VSV!$B$6:$V$176,21,0)</f>
        <v>IB2400553079; QĐTT số: KQ2400553079_2501231043; 23/01/2025; Bệnh viện Thanh Nhàn; 365 ngày</v>
      </c>
      <c r="BC84" s="22" t="b">
        <f t="shared" si="23"/>
        <v>1</v>
      </c>
      <c r="BD84" s="22" t="b">
        <f t="shared" si="24"/>
        <v>1</v>
      </c>
    </row>
    <row r="85" spans="1:56" ht="50.25" customHeight="1" x14ac:dyDescent="0.25">
      <c r="A85" s="22">
        <v>88</v>
      </c>
      <c r="B85" s="23">
        <v>82</v>
      </c>
      <c r="C85" s="23">
        <v>80</v>
      </c>
      <c r="D85" s="43" t="s">
        <v>1842</v>
      </c>
      <c r="E85" s="43" t="s">
        <v>1757</v>
      </c>
      <c r="F85" s="42" t="s">
        <v>1729</v>
      </c>
      <c r="G85" s="52" t="s">
        <v>1730</v>
      </c>
      <c r="H85" s="146">
        <v>0</v>
      </c>
      <c r="I85" s="87"/>
      <c r="J85" s="149">
        <v>0</v>
      </c>
      <c r="K85" s="41">
        <v>250</v>
      </c>
      <c r="L85" s="29">
        <f t="shared" si="14"/>
        <v>250</v>
      </c>
      <c r="M85" s="41">
        <v>2120</v>
      </c>
      <c r="N85" s="28">
        <f t="shared" si="15"/>
        <v>530000</v>
      </c>
      <c r="O85" s="42" t="s">
        <v>1842</v>
      </c>
      <c r="P85" s="42" t="s">
        <v>1843</v>
      </c>
      <c r="Q85" s="42" t="s">
        <v>1732</v>
      </c>
      <c r="R85" s="42" t="s">
        <v>1733</v>
      </c>
      <c r="S85" s="44" t="s">
        <v>1734</v>
      </c>
      <c r="T85" s="42" t="s">
        <v>1735</v>
      </c>
      <c r="U85" s="42" t="s">
        <v>47</v>
      </c>
      <c r="V85" s="42" t="s">
        <v>1736</v>
      </c>
      <c r="W85" s="76" t="str">
        <f t="shared" si="16"/>
        <v>IB2400553079; QĐTT số: KQ2400553079_2501231043; 23/01/2025; Bệnh viện Thanh Nhàn; 365 ngày</v>
      </c>
      <c r="X85" s="43" t="s">
        <v>1737</v>
      </c>
      <c r="Y85" s="43"/>
      <c r="Z85" s="88"/>
      <c r="AA85" s="89"/>
      <c r="AB85" s="90"/>
      <c r="AC85" s="89" t="s">
        <v>1737</v>
      </c>
      <c r="AD85" s="80" t="s">
        <v>1468</v>
      </c>
      <c r="AE85" s="80"/>
      <c r="AF85" s="78" t="s">
        <v>1562</v>
      </c>
      <c r="AG85" s="90"/>
      <c r="AH85" s="33" t="e">
        <f t="shared" si="17"/>
        <v>#DIV/0!</v>
      </c>
      <c r="AI85" s="34">
        <f t="shared" si="18"/>
        <v>530000</v>
      </c>
      <c r="AJ85" s="1" t="s">
        <v>1737</v>
      </c>
      <c r="AK85" s="81"/>
      <c r="AL85" s="82" t="s">
        <v>1469</v>
      </c>
      <c r="AM85" s="83">
        <v>250</v>
      </c>
      <c r="AN85" s="83">
        <f>VLOOKUP(B85,[6]VSV!$B:$L,11,0)</f>
        <v>250</v>
      </c>
      <c r="AO85" s="84" t="s">
        <v>1842</v>
      </c>
      <c r="AP85" s="84"/>
      <c r="AQ85" s="84">
        <f>VLOOKUP(A85,[6]VSV!$A:$AN,40,0)</f>
        <v>0</v>
      </c>
      <c r="AR85" s="84">
        <f>VLOOKUP(A85,[6]VSV!$A:$AO,41,0)</f>
        <v>0</v>
      </c>
      <c r="AS85" s="43"/>
      <c r="AT85" s="22">
        <f>VLOOKUP(C85,'[6]VSV (2)'!$B:$L,11,0)</f>
        <v>250</v>
      </c>
      <c r="AU85" s="22" t="b">
        <f t="shared" si="19"/>
        <v>1</v>
      </c>
      <c r="AV85" s="22">
        <f>VLOOKUP(C85,'[6]VSV (2)'!$B:$N,13,0)</f>
        <v>2120</v>
      </c>
      <c r="AW85" s="22" t="b">
        <f t="shared" si="20"/>
        <v>1</v>
      </c>
      <c r="AX85" s="22">
        <f>VLOOKUP(C85,'[6]VSV (2)'!$B:$O,14,0)</f>
        <v>530000</v>
      </c>
      <c r="AY85" s="22" t="b">
        <f t="shared" si="21"/>
        <v>1</v>
      </c>
      <c r="AZ85" s="22">
        <f>VLOOKUP(B85,[7]VSV!$B$6:$V$176,11,0)</f>
        <v>2120</v>
      </c>
      <c r="BA85" s="22" t="b">
        <f t="shared" si="22"/>
        <v>1</v>
      </c>
      <c r="BB85" s="22" t="str">
        <f>VLOOKUP(B85,[7]VSV!$B$6:$V$176,21,0)</f>
        <v>IB2400553079; QĐTT số: KQ2400553079_2501231043; 23/01/2025; Bệnh viện Thanh Nhàn; 365 ngày</v>
      </c>
      <c r="BC85" s="22" t="b">
        <f t="shared" si="23"/>
        <v>1</v>
      </c>
      <c r="BD85" s="22" t="b">
        <f t="shared" si="24"/>
        <v>1</v>
      </c>
    </row>
    <row r="86" spans="1:56" ht="18" customHeight="1" x14ac:dyDescent="0.25">
      <c r="A86" s="22">
        <v>89</v>
      </c>
      <c r="B86" s="23">
        <v>83</v>
      </c>
      <c r="C86" s="23">
        <v>81</v>
      </c>
      <c r="D86" s="43" t="s">
        <v>1844</v>
      </c>
      <c r="E86" s="43" t="s">
        <v>1845</v>
      </c>
      <c r="F86" s="42" t="s">
        <v>1846</v>
      </c>
      <c r="G86" s="52" t="s">
        <v>1675</v>
      </c>
      <c r="H86" s="146">
        <v>0</v>
      </c>
      <c r="I86" s="87"/>
      <c r="J86" s="149">
        <v>0</v>
      </c>
      <c r="K86" s="41">
        <v>2000</v>
      </c>
      <c r="L86" s="29">
        <f t="shared" si="14"/>
        <v>2000</v>
      </c>
      <c r="M86" s="41">
        <f>1350000/500</f>
        <v>2700</v>
      </c>
      <c r="N86" s="28">
        <f t="shared" si="15"/>
        <v>5400000</v>
      </c>
      <c r="O86" s="42" t="s">
        <v>1847</v>
      </c>
      <c r="P86" s="42" t="s">
        <v>1848</v>
      </c>
      <c r="Q86" s="42" t="s">
        <v>175</v>
      </c>
      <c r="R86" s="42" t="s">
        <v>176</v>
      </c>
      <c r="S86" s="44" t="s">
        <v>177</v>
      </c>
      <c r="T86" s="42" t="s">
        <v>178</v>
      </c>
      <c r="U86" s="42" t="s">
        <v>179</v>
      </c>
      <c r="V86" s="42" t="s">
        <v>1736</v>
      </c>
      <c r="W86" s="76" t="str">
        <f t="shared" si="16"/>
        <v>IB2500107281; QĐTT số: KQ2500107281_2505120936; 12/5/2025; Bệnh viện Quân y 175; 730 ngày</v>
      </c>
      <c r="X86" s="43" t="s">
        <v>1737</v>
      </c>
      <c r="Y86" s="43"/>
      <c r="Z86" s="88"/>
      <c r="AA86" s="89"/>
      <c r="AB86" s="90"/>
      <c r="AC86" s="89" t="s">
        <v>1737</v>
      </c>
      <c r="AD86" s="80" t="s">
        <v>1468</v>
      </c>
      <c r="AE86" s="80"/>
      <c r="AF86" s="78" t="s">
        <v>1562</v>
      </c>
      <c r="AG86" s="90"/>
      <c r="AH86" s="33" t="e">
        <f t="shared" si="17"/>
        <v>#DIV/0!</v>
      </c>
      <c r="AI86" s="34">
        <f t="shared" si="18"/>
        <v>5400000</v>
      </c>
      <c r="AJ86" s="1" t="s">
        <v>1737</v>
      </c>
      <c r="AK86" s="81"/>
      <c r="AL86" s="82" t="s">
        <v>1469</v>
      </c>
      <c r="AM86" s="83">
        <v>2000</v>
      </c>
      <c r="AN86" s="83">
        <f>VLOOKUP(B86,[6]VSV!$B:$L,11,0)</f>
        <v>2000</v>
      </c>
      <c r="AO86" s="84" t="s">
        <v>1844</v>
      </c>
      <c r="AP86" s="84"/>
      <c r="AQ86" s="84">
        <f>VLOOKUP(A86,[6]VSV!$A:$AN,40,0)</f>
        <v>0</v>
      </c>
      <c r="AR86" s="84">
        <f>VLOOKUP(A86,[6]VSV!$A:$AO,41,0)</f>
        <v>0</v>
      </c>
      <c r="AS86" s="43"/>
      <c r="AT86" s="22">
        <f>VLOOKUP(C86,'[6]VSV (2)'!$B:$L,11,0)</f>
        <v>2000</v>
      </c>
      <c r="AU86" s="22" t="b">
        <f t="shared" si="19"/>
        <v>1</v>
      </c>
      <c r="AV86" s="22">
        <f>VLOOKUP(C86,'[6]VSV (2)'!$B:$N,13,0)</f>
        <v>2700</v>
      </c>
      <c r="AW86" s="22" t="b">
        <f t="shared" si="20"/>
        <v>1</v>
      </c>
      <c r="AX86" s="22">
        <f>VLOOKUP(C86,'[6]VSV (2)'!$B:$O,14,0)</f>
        <v>5400000</v>
      </c>
      <c r="AY86" s="22" t="b">
        <f t="shared" si="21"/>
        <v>1</v>
      </c>
      <c r="AZ86" s="22">
        <f>VLOOKUP(B86,[7]VSV!$B$6:$V$176,11,0)</f>
        <v>2700</v>
      </c>
      <c r="BA86" s="22" t="b">
        <f t="shared" si="22"/>
        <v>1</v>
      </c>
      <c r="BB86" s="22" t="str">
        <f>VLOOKUP(B86,[7]VSV!$B$6:$V$176,21,0)</f>
        <v>IB2500107281; QĐTT số: KQ2500107281_2505120936; 12/5/2025; Bệnh viện Quân y 175; 730 ngày</v>
      </c>
      <c r="BC86" s="22" t="b">
        <f t="shared" si="23"/>
        <v>1</v>
      </c>
      <c r="BD86" s="22" t="b">
        <f t="shared" si="24"/>
        <v>1</v>
      </c>
    </row>
    <row r="87" spans="1:56" ht="31.5" customHeight="1" x14ac:dyDescent="0.25">
      <c r="A87" s="22">
        <v>91</v>
      </c>
      <c r="B87" s="23">
        <v>84</v>
      </c>
      <c r="C87" s="23">
        <v>82</v>
      </c>
      <c r="D87" s="43" t="s">
        <v>1849</v>
      </c>
      <c r="E87" s="43" t="s">
        <v>1850</v>
      </c>
      <c r="F87" s="42" t="s">
        <v>1729</v>
      </c>
      <c r="G87" s="52" t="s">
        <v>1730</v>
      </c>
      <c r="H87" s="146">
        <v>0</v>
      </c>
      <c r="I87" s="87"/>
      <c r="J87" s="149">
        <v>0</v>
      </c>
      <c r="K87" s="41">
        <v>250</v>
      </c>
      <c r="L87" s="29">
        <f t="shared" si="14"/>
        <v>250</v>
      </c>
      <c r="M87" s="151">
        <f>485000/(5*50)</f>
        <v>1940</v>
      </c>
      <c r="N87" s="28">
        <f t="shared" si="15"/>
        <v>485000</v>
      </c>
      <c r="O87" s="42" t="s">
        <v>1851</v>
      </c>
      <c r="P87" s="42" t="s">
        <v>1852</v>
      </c>
      <c r="Q87" s="42" t="s">
        <v>1742</v>
      </c>
      <c r="R87" s="42" t="s">
        <v>1743</v>
      </c>
      <c r="S87" s="44" t="s">
        <v>1744</v>
      </c>
      <c r="T87" s="42" t="s">
        <v>1745</v>
      </c>
      <c r="U87" s="42" t="s">
        <v>47</v>
      </c>
      <c r="V87" s="42" t="s">
        <v>1736</v>
      </c>
      <c r="W87" s="76" t="str">
        <f t="shared" si="16"/>
        <v>IB2400160524; QĐTT số: 2472/QĐ-BV; 09/9/2024; Bệnh viện 30/4; 365 ngày</v>
      </c>
      <c r="X87" s="43" t="s">
        <v>1737</v>
      </c>
      <c r="Y87" s="43"/>
      <c r="Z87" s="88"/>
      <c r="AA87" s="89"/>
      <c r="AB87" s="90"/>
      <c r="AC87" s="89" t="s">
        <v>1737</v>
      </c>
      <c r="AD87" s="80" t="s">
        <v>1468</v>
      </c>
      <c r="AE87" s="80"/>
      <c r="AF87" s="78" t="s">
        <v>1562</v>
      </c>
      <c r="AG87" s="90"/>
      <c r="AH87" s="33" t="e">
        <f t="shared" si="17"/>
        <v>#DIV/0!</v>
      </c>
      <c r="AI87" s="34">
        <f t="shared" si="18"/>
        <v>485000</v>
      </c>
      <c r="AJ87" s="1" t="s">
        <v>1737</v>
      </c>
      <c r="AK87" s="81"/>
      <c r="AL87" s="82" t="s">
        <v>1469</v>
      </c>
      <c r="AM87" s="83">
        <v>250</v>
      </c>
      <c r="AN87" s="83">
        <f>VLOOKUP(B87,[6]VSV!$B:$L,11,0)</f>
        <v>250</v>
      </c>
      <c r="AO87" s="84" t="s">
        <v>1849</v>
      </c>
      <c r="AP87" s="84"/>
      <c r="AQ87" s="84">
        <f>VLOOKUP(A87,[6]VSV!$A:$AN,40,0)</f>
        <v>0</v>
      </c>
      <c r="AR87" s="84">
        <f>VLOOKUP(A87,[6]VSV!$A:$AO,41,0)</f>
        <v>0</v>
      </c>
      <c r="AS87" s="43"/>
      <c r="AT87" s="22">
        <f>VLOOKUP(C87,'[6]VSV (2)'!$B:$L,11,0)</f>
        <v>250</v>
      </c>
      <c r="AU87" s="22" t="b">
        <f t="shared" si="19"/>
        <v>1</v>
      </c>
      <c r="AV87" s="22">
        <f>VLOOKUP(C87,'[6]VSV (2)'!$B:$N,13,0)</f>
        <v>1940</v>
      </c>
      <c r="AW87" s="22" t="b">
        <f t="shared" si="20"/>
        <v>1</v>
      </c>
      <c r="AX87" s="22">
        <f>VLOOKUP(C87,'[6]VSV (2)'!$B:$O,14,0)</f>
        <v>485000</v>
      </c>
      <c r="AY87" s="22" t="b">
        <f t="shared" si="21"/>
        <v>1</v>
      </c>
      <c r="AZ87" s="22">
        <f>VLOOKUP(B87,[7]VSV!$B$6:$V$176,11,0)</f>
        <v>1940</v>
      </c>
      <c r="BA87" s="22" t="b">
        <f t="shared" si="22"/>
        <v>1</v>
      </c>
      <c r="BB87" s="22" t="str">
        <f>VLOOKUP(B87,[7]VSV!$B$6:$V$176,21,0)</f>
        <v>IB2400160524; QĐTT số: 2472/QĐ-BV; 09/9/2024; Bệnh viện 30/4; 365 ngày</v>
      </c>
      <c r="BC87" s="22" t="b">
        <f t="shared" si="23"/>
        <v>1</v>
      </c>
      <c r="BD87" s="22" t="b">
        <f t="shared" si="24"/>
        <v>1</v>
      </c>
    </row>
    <row r="88" spans="1:56" ht="48.75" customHeight="1" x14ac:dyDescent="0.25">
      <c r="A88" s="22">
        <v>92</v>
      </c>
      <c r="B88" s="23">
        <v>85</v>
      </c>
      <c r="C88" s="23">
        <v>83</v>
      </c>
      <c r="D88" s="43" t="s">
        <v>1853</v>
      </c>
      <c r="E88" s="43" t="s">
        <v>1757</v>
      </c>
      <c r="F88" s="42" t="s">
        <v>1729</v>
      </c>
      <c r="G88" s="52" t="s">
        <v>1730</v>
      </c>
      <c r="H88" s="146">
        <v>0</v>
      </c>
      <c r="I88" s="87"/>
      <c r="J88" s="149">
        <v>0</v>
      </c>
      <c r="K88" s="41">
        <v>250</v>
      </c>
      <c r="L88" s="29">
        <f t="shared" si="14"/>
        <v>250</v>
      </c>
      <c r="M88" s="41">
        <v>2080</v>
      </c>
      <c r="N88" s="28">
        <f t="shared" si="15"/>
        <v>520000</v>
      </c>
      <c r="O88" s="42" t="s">
        <v>1853</v>
      </c>
      <c r="P88" s="42" t="s">
        <v>1854</v>
      </c>
      <c r="Q88" s="42" t="s">
        <v>1732</v>
      </c>
      <c r="R88" s="42" t="s">
        <v>1733</v>
      </c>
      <c r="S88" s="44" t="s">
        <v>1734</v>
      </c>
      <c r="T88" s="42" t="s">
        <v>1735</v>
      </c>
      <c r="U88" s="42" t="s">
        <v>47</v>
      </c>
      <c r="V88" s="42" t="s">
        <v>1736</v>
      </c>
      <c r="W88" s="76" t="str">
        <f t="shared" si="16"/>
        <v>IB2400553079; QĐTT số: KQ2400553079_2501231043; 23/01/2025; Bệnh viện Thanh Nhàn; 365 ngày</v>
      </c>
      <c r="X88" s="43" t="s">
        <v>1737</v>
      </c>
      <c r="Y88" s="43"/>
      <c r="Z88" s="88"/>
      <c r="AA88" s="89"/>
      <c r="AB88" s="90"/>
      <c r="AC88" s="89" t="s">
        <v>1737</v>
      </c>
      <c r="AD88" s="80" t="s">
        <v>1468</v>
      </c>
      <c r="AE88" s="80"/>
      <c r="AF88" s="78" t="s">
        <v>1562</v>
      </c>
      <c r="AG88" s="90"/>
      <c r="AH88" s="33" t="e">
        <f t="shared" si="17"/>
        <v>#DIV/0!</v>
      </c>
      <c r="AI88" s="34">
        <f t="shared" si="18"/>
        <v>520000</v>
      </c>
      <c r="AJ88" s="1" t="s">
        <v>1737</v>
      </c>
      <c r="AK88" s="81"/>
      <c r="AL88" s="82" t="s">
        <v>1469</v>
      </c>
      <c r="AM88" s="83">
        <v>250</v>
      </c>
      <c r="AN88" s="83">
        <f>VLOOKUP(B88,[6]VSV!$B:$L,11,0)</f>
        <v>250</v>
      </c>
      <c r="AO88" s="84" t="s">
        <v>1853</v>
      </c>
      <c r="AP88" s="84"/>
      <c r="AQ88" s="84">
        <f>VLOOKUP(A88,[6]VSV!$A:$AN,40,0)</f>
        <v>0</v>
      </c>
      <c r="AR88" s="84">
        <f>VLOOKUP(A88,[6]VSV!$A:$AO,41,0)</f>
        <v>0</v>
      </c>
      <c r="AS88" s="43"/>
      <c r="AT88" s="22">
        <f>VLOOKUP(C88,'[6]VSV (2)'!$B:$L,11,0)</f>
        <v>250</v>
      </c>
      <c r="AU88" s="22" t="b">
        <f t="shared" si="19"/>
        <v>1</v>
      </c>
      <c r="AV88" s="22">
        <f>VLOOKUP(C88,'[6]VSV (2)'!$B:$N,13,0)</f>
        <v>2080</v>
      </c>
      <c r="AW88" s="22" t="b">
        <f t="shared" si="20"/>
        <v>1</v>
      </c>
      <c r="AX88" s="22">
        <f>VLOOKUP(C88,'[6]VSV (2)'!$B:$O,14,0)</f>
        <v>520000</v>
      </c>
      <c r="AY88" s="22" t="b">
        <f t="shared" si="21"/>
        <v>1</v>
      </c>
      <c r="AZ88" s="22">
        <f>VLOOKUP(B88,[7]VSV!$B$6:$V$176,11,0)</f>
        <v>2080</v>
      </c>
      <c r="BA88" s="22" t="b">
        <f t="shared" si="22"/>
        <v>1</v>
      </c>
      <c r="BB88" s="22" t="str">
        <f>VLOOKUP(B88,[7]VSV!$B$6:$V$176,21,0)</f>
        <v>IB2400553079; QĐTT số: KQ2400553079_2501231043; 23/01/2025; Bệnh viện Thanh Nhàn; 365 ngày</v>
      </c>
      <c r="BC88" s="22" t="b">
        <f t="shared" si="23"/>
        <v>1</v>
      </c>
      <c r="BD88" s="22" t="b">
        <f t="shared" si="24"/>
        <v>1</v>
      </c>
    </row>
    <row r="89" spans="1:56" ht="48.75" customHeight="1" x14ac:dyDescent="0.25">
      <c r="A89" s="22">
        <v>93</v>
      </c>
      <c r="B89" s="23">
        <v>86</v>
      </c>
      <c r="C89" s="23">
        <v>84</v>
      </c>
      <c r="D89" s="43" t="s">
        <v>1855</v>
      </c>
      <c r="E89" s="43" t="s">
        <v>1757</v>
      </c>
      <c r="F89" s="42" t="s">
        <v>1729</v>
      </c>
      <c r="G89" s="52" t="s">
        <v>1730</v>
      </c>
      <c r="H89" s="146">
        <v>0</v>
      </c>
      <c r="I89" s="87"/>
      <c r="J89" s="149">
        <v>0</v>
      </c>
      <c r="K89" s="41">
        <v>250</v>
      </c>
      <c r="L89" s="29">
        <f t="shared" si="14"/>
        <v>250</v>
      </c>
      <c r="M89" s="41">
        <v>2080</v>
      </c>
      <c r="N89" s="28">
        <f t="shared" si="15"/>
        <v>520000</v>
      </c>
      <c r="O89" s="42" t="s">
        <v>1856</v>
      </c>
      <c r="P89" s="42" t="s">
        <v>1857</v>
      </c>
      <c r="Q89" s="42" t="s">
        <v>1732</v>
      </c>
      <c r="R89" s="42" t="s">
        <v>1733</v>
      </c>
      <c r="S89" s="44" t="s">
        <v>1734</v>
      </c>
      <c r="T89" s="42" t="s">
        <v>1735</v>
      </c>
      <c r="U89" s="42" t="s">
        <v>47</v>
      </c>
      <c r="V89" s="42" t="s">
        <v>1736</v>
      </c>
      <c r="W89" s="76" t="str">
        <f t="shared" si="16"/>
        <v>IB2400553079; QĐTT số: KQ2400553079_2501231043; 23/01/2025; Bệnh viện Thanh Nhàn; 365 ngày</v>
      </c>
      <c r="X89" s="43" t="s">
        <v>1737</v>
      </c>
      <c r="Y89" s="43"/>
      <c r="Z89" s="88"/>
      <c r="AA89" s="89"/>
      <c r="AB89" s="90"/>
      <c r="AC89" s="89" t="s">
        <v>1737</v>
      </c>
      <c r="AD89" s="80" t="s">
        <v>1468</v>
      </c>
      <c r="AE89" s="80"/>
      <c r="AF89" s="78" t="s">
        <v>1562</v>
      </c>
      <c r="AG89" s="90"/>
      <c r="AH89" s="33" t="e">
        <f t="shared" si="17"/>
        <v>#DIV/0!</v>
      </c>
      <c r="AI89" s="34">
        <f t="shared" si="18"/>
        <v>520000</v>
      </c>
      <c r="AJ89" s="1" t="s">
        <v>1737</v>
      </c>
      <c r="AK89" s="81"/>
      <c r="AL89" s="82" t="s">
        <v>1469</v>
      </c>
      <c r="AM89" s="83">
        <v>250</v>
      </c>
      <c r="AN89" s="83">
        <f>VLOOKUP(B89,[6]VSV!$B:$L,11,0)</f>
        <v>250</v>
      </c>
      <c r="AO89" s="84" t="s">
        <v>1855</v>
      </c>
      <c r="AP89" s="84"/>
      <c r="AQ89" s="84">
        <f>VLOOKUP(A89,[6]VSV!$A:$AN,40,0)</f>
        <v>0</v>
      </c>
      <c r="AR89" s="84">
        <f>VLOOKUP(A89,[6]VSV!$A:$AO,41,0)</f>
        <v>0</v>
      </c>
      <c r="AS89" s="43"/>
      <c r="AT89" s="22">
        <f>VLOOKUP(C89,'[6]VSV (2)'!$B:$L,11,0)</f>
        <v>250</v>
      </c>
      <c r="AU89" s="22" t="b">
        <f t="shared" si="19"/>
        <v>1</v>
      </c>
      <c r="AV89" s="22">
        <f>VLOOKUP(C89,'[6]VSV (2)'!$B:$N,13,0)</f>
        <v>2080</v>
      </c>
      <c r="AW89" s="22" t="b">
        <f t="shared" si="20"/>
        <v>1</v>
      </c>
      <c r="AX89" s="22">
        <f>VLOOKUP(C89,'[6]VSV (2)'!$B:$O,14,0)</f>
        <v>520000</v>
      </c>
      <c r="AY89" s="22" t="b">
        <f t="shared" si="21"/>
        <v>1</v>
      </c>
      <c r="AZ89" s="22">
        <f>VLOOKUP(B89,[7]VSV!$B$6:$V$176,11,0)</f>
        <v>2080</v>
      </c>
      <c r="BA89" s="22" t="b">
        <f t="shared" si="22"/>
        <v>1</v>
      </c>
      <c r="BB89" s="22" t="str">
        <f>VLOOKUP(B89,[7]VSV!$B$6:$V$176,21,0)</f>
        <v>IB2400553079; QĐTT số: KQ2400553079_2501231043; 23/01/2025; Bệnh viện Thanh Nhàn; 365 ngày</v>
      </c>
      <c r="BC89" s="22" t="b">
        <f t="shared" si="23"/>
        <v>1</v>
      </c>
      <c r="BD89" s="22" t="b">
        <f t="shared" si="24"/>
        <v>1</v>
      </c>
    </row>
    <row r="90" spans="1:56" ht="44.25" customHeight="1" x14ac:dyDescent="0.25">
      <c r="A90" s="22">
        <v>94</v>
      </c>
      <c r="B90" s="23">
        <v>87</v>
      </c>
      <c r="C90" s="23">
        <v>85</v>
      </c>
      <c r="D90" s="43" t="s">
        <v>1858</v>
      </c>
      <c r="E90" s="43" t="s">
        <v>1859</v>
      </c>
      <c r="F90" s="42" t="s">
        <v>1334</v>
      </c>
      <c r="G90" s="52" t="s">
        <v>42</v>
      </c>
      <c r="H90" s="146">
        <v>0</v>
      </c>
      <c r="I90" s="87"/>
      <c r="J90" s="149">
        <v>0</v>
      </c>
      <c r="K90" s="41">
        <v>4</v>
      </c>
      <c r="L90" s="29">
        <f t="shared" si="14"/>
        <v>4</v>
      </c>
      <c r="M90" s="41">
        <v>1315349</v>
      </c>
      <c r="N90" s="28">
        <f t="shared" si="15"/>
        <v>5261396</v>
      </c>
      <c r="O90" s="42"/>
      <c r="P90" s="42" t="s">
        <v>1860</v>
      </c>
      <c r="Q90" s="42" t="s">
        <v>1861</v>
      </c>
      <c r="R90" s="42" t="s">
        <v>1862</v>
      </c>
      <c r="S90" s="44" t="s">
        <v>1863</v>
      </c>
      <c r="T90" s="42" t="s">
        <v>1864</v>
      </c>
      <c r="U90" s="42" t="s">
        <v>1865</v>
      </c>
      <c r="V90" s="42" t="s">
        <v>1866</v>
      </c>
      <c r="W90" s="76" t="str">
        <f t="shared" si="16"/>
        <v>IB2500071551; QĐTT số: KQ2500071551_2505261023; 26/05/2025; Bệnh viện Bãi Cháy; 6 tháng</v>
      </c>
      <c r="X90" s="43" t="s">
        <v>1867</v>
      </c>
      <c r="Y90" s="43"/>
      <c r="Z90" s="88"/>
      <c r="AA90" s="89"/>
      <c r="AB90" s="90"/>
      <c r="AC90" s="89"/>
      <c r="AD90" s="80" t="s">
        <v>1578</v>
      </c>
      <c r="AE90" s="80" t="s">
        <v>272</v>
      </c>
      <c r="AF90" s="78" t="s">
        <v>1866</v>
      </c>
      <c r="AG90" s="90"/>
      <c r="AH90" s="33" t="e">
        <f t="shared" si="17"/>
        <v>#DIV/0!</v>
      </c>
      <c r="AI90" s="34">
        <f t="shared" si="18"/>
        <v>5261396</v>
      </c>
      <c r="AJ90" s="1" t="s">
        <v>1868</v>
      </c>
      <c r="AK90" s="81"/>
      <c r="AL90" s="82" t="s">
        <v>1469</v>
      </c>
      <c r="AM90" s="83">
        <v>4</v>
      </c>
      <c r="AN90" s="83">
        <f>VLOOKUP(B90,[6]VSV!$B:$L,11,0)</f>
        <v>4</v>
      </c>
      <c r="AO90" s="84" t="s">
        <v>1858</v>
      </c>
      <c r="AP90" s="84"/>
      <c r="AQ90" s="84">
        <f>VLOOKUP(A90,[6]VSV!$A:$AN,40,0)</f>
        <v>0</v>
      </c>
      <c r="AR90" s="84">
        <f>VLOOKUP(A90,[6]VSV!$A:$AO,41,0)</f>
        <v>0</v>
      </c>
      <c r="AS90" s="43"/>
      <c r="AT90" s="22">
        <f>VLOOKUP(C90,'[6]VSV (2)'!$B:$L,11,0)</f>
        <v>4</v>
      </c>
      <c r="AU90" s="22" t="b">
        <f t="shared" si="19"/>
        <v>1</v>
      </c>
      <c r="AV90" s="22">
        <f>VLOOKUP(C90,'[6]VSV (2)'!$B:$N,13,0)</f>
        <v>1315349</v>
      </c>
      <c r="AW90" s="22" t="b">
        <f t="shared" si="20"/>
        <v>1</v>
      </c>
      <c r="AX90" s="22">
        <f>VLOOKUP(C90,'[6]VSV (2)'!$B:$O,14,0)</f>
        <v>5261396</v>
      </c>
      <c r="AY90" s="22" t="b">
        <f t="shared" si="21"/>
        <v>1</v>
      </c>
      <c r="AZ90" s="22">
        <f>VLOOKUP(B90,[7]VSV!$B$6:$V$176,11,0)</f>
        <v>1315349</v>
      </c>
      <c r="BA90" s="22" t="b">
        <f t="shared" si="22"/>
        <v>1</v>
      </c>
      <c r="BB90" s="22" t="str">
        <f>VLOOKUP(B90,[7]VSV!$B$6:$V$176,21,0)</f>
        <v>IB2500071551; QĐTT số: KQ2500071551_2505261023; 26/05/2025; Bệnh viện Bãi Cháy; 6 tháng</v>
      </c>
      <c r="BC90" s="22" t="b">
        <f t="shared" si="23"/>
        <v>1</v>
      </c>
      <c r="BD90" s="22" t="b">
        <f t="shared" si="24"/>
        <v>1</v>
      </c>
    </row>
    <row r="91" spans="1:56" ht="45" customHeight="1" x14ac:dyDescent="0.25">
      <c r="A91" s="22">
        <v>95</v>
      </c>
      <c r="B91" s="23">
        <v>88</v>
      </c>
      <c r="C91" s="23">
        <v>86</v>
      </c>
      <c r="D91" s="43" t="s">
        <v>1869</v>
      </c>
      <c r="E91" s="43" t="s">
        <v>1870</v>
      </c>
      <c r="F91" s="42" t="s">
        <v>1871</v>
      </c>
      <c r="G91" s="52" t="s">
        <v>42</v>
      </c>
      <c r="H91" s="146">
        <v>0</v>
      </c>
      <c r="I91" s="87"/>
      <c r="J91" s="149">
        <v>0</v>
      </c>
      <c r="K91" s="28">
        <f t="shared" ref="K91:K94" si="26">L91</f>
        <v>2</v>
      </c>
      <c r="L91" s="29">
        <f t="shared" si="14"/>
        <v>2</v>
      </c>
      <c r="M91" s="41">
        <v>4189500</v>
      </c>
      <c r="N91" s="28">
        <f t="shared" si="15"/>
        <v>8379000</v>
      </c>
      <c r="O91" s="42"/>
      <c r="P91" s="42" t="s">
        <v>1872</v>
      </c>
      <c r="Q91" s="42" t="s">
        <v>1873</v>
      </c>
      <c r="R91" s="42" t="s">
        <v>1874</v>
      </c>
      <c r="S91" s="44" t="s">
        <v>1875</v>
      </c>
      <c r="T91" s="42" t="s">
        <v>1876</v>
      </c>
      <c r="U91" s="42" t="s">
        <v>354</v>
      </c>
      <c r="V91" s="42" t="s">
        <v>1866</v>
      </c>
      <c r="W91" s="76" t="str">
        <f t="shared" si="16"/>
        <v>IB2400445136; QĐTT số: 2097QĐ-BVĐHYHN; 30/12/2024; Bệnh viện đại học y Hà Nội; 12 tháng</v>
      </c>
      <c r="X91" s="43" t="s">
        <v>1867</v>
      </c>
      <c r="Y91" s="43"/>
      <c r="Z91" s="88"/>
      <c r="AA91" s="89"/>
      <c r="AB91" s="90"/>
      <c r="AC91" s="89"/>
      <c r="AD91" s="80" t="s">
        <v>1578</v>
      </c>
      <c r="AE91" s="80" t="s">
        <v>272</v>
      </c>
      <c r="AF91" s="78" t="s">
        <v>1866</v>
      </c>
      <c r="AG91" s="90"/>
      <c r="AH91" s="33" t="e">
        <f t="shared" si="17"/>
        <v>#DIV/0!</v>
      </c>
      <c r="AI91" s="34">
        <f t="shared" si="18"/>
        <v>8379000</v>
      </c>
      <c r="AJ91" s="1" t="s">
        <v>1868</v>
      </c>
      <c r="AK91" s="81"/>
      <c r="AL91" s="82" t="s">
        <v>1469</v>
      </c>
      <c r="AM91" s="83">
        <v>4</v>
      </c>
      <c r="AN91" s="83">
        <f>VLOOKUP(B91,[6]VSV!$B:$L,11,0)</f>
        <v>2</v>
      </c>
      <c r="AO91" s="84" t="s">
        <v>1869</v>
      </c>
      <c r="AP91" s="84"/>
      <c r="AQ91" s="84">
        <f>VLOOKUP(A91,[6]VSV!$A:$AN,40,0)</f>
        <v>0</v>
      </c>
      <c r="AR91" s="84">
        <f>VLOOKUP(A91,[6]VSV!$A:$AO,41,0)</f>
        <v>0</v>
      </c>
      <c r="AS91" s="43"/>
      <c r="AT91" s="22">
        <f>VLOOKUP(C91,'[6]VSV (2)'!$B:$L,11,0)</f>
        <v>2</v>
      </c>
      <c r="AU91" s="22" t="b">
        <f t="shared" si="19"/>
        <v>1</v>
      </c>
      <c r="AV91" s="22">
        <f>VLOOKUP(C91,'[6]VSV (2)'!$B:$N,13,0)</f>
        <v>4189500</v>
      </c>
      <c r="AW91" s="22" t="b">
        <f t="shared" si="20"/>
        <v>1</v>
      </c>
      <c r="AX91" s="22">
        <f>VLOOKUP(C91,'[6]VSV (2)'!$B:$O,14,0)</f>
        <v>8379000</v>
      </c>
      <c r="AY91" s="22" t="b">
        <f t="shared" si="21"/>
        <v>1</v>
      </c>
      <c r="AZ91" s="22">
        <f>VLOOKUP(B91,[7]VSV!$B$6:$V$176,11,0)</f>
        <v>4189500</v>
      </c>
      <c r="BA91" s="22" t="b">
        <f t="shared" si="22"/>
        <v>1</v>
      </c>
      <c r="BB91" s="22" t="str">
        <f>VLOOKUP(B91,[7]VSV!$B$6:$V$176,21,0)</f>
        <v>IB2400445136; QĐTT số: 2097QĐ-BVĐHYHN; 30/12/2024; Bệnh viện đại học y Hà Nội; 12 tháng</v>
      </c>
      <c r="BC91" s="22" t="b">
        <f t="shared" si="23"/>
        <v>1</v>
      </c>
      <c r="BD91" s="22" t="b">
        <f t="shared" si="24"/>
        <v>0</v>
      </c>
    </row>
    <row r="92" spans="1:56" ht="60" customHeight="1" x14ac:dyDescent="0.25">
      <c r="A92" s="22">
        <v>96</v>
      </c>
      <c r="B92" s="23">
        <v>89</v>
      </c>
      <c r="C92" s="23">
        <v>87</v>
      </c>
      <c r="D92" s="43" t="s">
        <v>1877</v>
      </c>
      <c r="E92" s="43" t="s">
        <v>1878</v>
      </c>
      <c r="F92" s="42" t="s">
        <v>297</v>
      </c>
      <c r="G92" s="52" t="s">
        <v>42</v>
      </c>
      <c r="H92" s="146">
        <v>0</v>
      </c>
      <c r="I92" s="87"/>
      <c r="J92" s="149">
        <v>0</v>
      </c>
      <c r="K92" s="28">
        <f t="shared" si="26"/>
        <v>10</v>
      </c>
      <c r="L92" s="29">
        <f t="shared" si="14"/>
        <v>10</v>
      </c>
      <c r="M92" s="41">
        <v>7717500</v>
      </c>
      <c r="N92" s="28">
        <f t="shared" si="15"/>
        <v>77175000</v>
      </c>
      <c r="O92" s="42"/>
      <c r="P92" s="42" t="s">
        <v>1879</v>
      </c>
      <c r="Q92" s="42" t="s">
        <v>1873</v>
      </c>
      <c r="R92" s="42" t="s">
        <v>1874</v>
      </c>
      <c r="S92" s="44" t="s">
        <v>1875</v>
      </c>
      <c r="T92" s="42" t="s">
        <v>1876</v>
      </c>
      <c r="U92" s="42" t="s">
        <v>354</v>
      </c>
      <c r="V92" s="42" t="s">
        <v>1866</v>
      </c>
      <c r="W92" s="76" t="str">
        <f t="shared" si="16"/>
        <v>IB2400445136; QĐTT số: 2097QĐ-BVĐHYHN; 30/12/2024; Bệnh viện đại học y Hà Nội; 12 tháng</v>
      </c>
      <c r="X92" s="43" t="s">
        <v>1867</v>
      </c>
      <c r="Y92" s="43"/>
      <c r="Z92" s="88"/>
      <c r="AA92" s="89"/>
      <c r="AB92" s="90"/>
      <c r="AC92" s="89"/>
      <c r="AD92" s="80" t="s">
        <v>1578</v>
      </c>
      <c r="AE92" s="80" t="s">
        <v>272</v>
      </c>
      <c r="AF92" s="78" t="s">
        <v>1866</v>
      </c>
      <c r="AG92" s="90"/>
      <c r="AH92" s="33" t="e">
        <f t="shared" si="17"/>
        <v>#DIV/0!</v>
      </c>
      <c r="AI92" s="34">
        <f t="shared" si="18"/>
        <v>77175000</v>
      </c>
      <c r="AJ92" s="1" t="s">
        <v>1868</v>
      </c>
      <c r="AK92" s="81"/>
      <c r="AL92" s="82" t="s">
        <v>1469</v>
      </c>
      <c r="AM92" s="83">
        <v>25</v>
      </c>
      <c r="AN92" s="83">
        <f>VLOOKUP(B92,[6]VSV!$B:$L,11,0)</f>
        <v>10</v>
      </c>
      <c r="AO92" s="84" t="s">
        <v>1877</v>
      </c>
      <c r="AP92" s="84"/>
      <c r="AQ92" s="84">
        <f>VLOOKUP(A92,[6]VSV!$A:$AN,40,0)</f>
        <v>0</v>
      </c>
      <c r="AR92" s="84">
        <f>VLOOKUP(A92,[6]VSV!$A:$AO,41,0)</f>
        <v>0</v>
      </c>
      <c r="AS92" s="43"/>
      <c r="AT92" s="22">
        <f>VLOOKUP(C92,'[6]VSV (2)'!$B:$L,11,0)</f>
        <v>10</v>
      </c>
      <c r="AU92" s="22" t="b">
        <f t="shared" si="19"/>
        <v>1</v>
      </c>
      <c r="AV92" s="22">
        <f>VLOOKUP(C92,'[6]VSV (2)'!$B:$N,13,0)</f>
        <v>7717500</v>
      </c>
      <c r="AW92" s="22" t="b">
        <f t="shared" si="20"/>
        <v>1</v>
      </c>
      <c r="AX92" s="22">
        <f>VLOOKUP(C92,'[6]VSV (2)'!$B:$O,14,0)</f>
        <v>77175000</v>
      </c>
      <c r="AY92" s="22" t="b">
        <f t="shared" si="21"/>
        <v>1</v>
      </c>
      <c r="AZ92" s="22">
        <f>VLOOKUP(B92,[7]VSV!$B$6:$V$176,11,0)</f>
        <v>7717500</v>
      </c>
      <c r="BA92" s="22" t="b">
        <f t="shared" si="22"/>
        <v>1</v>
      </c>
      <c r="BB92" s="22" t="str">
        <f>VLOOKUP(B92,[7]VSV!$B$6:$V$176,21,0)</f>
        <v>IB2400445136; QĐTT số: 2097QĐ-BVĐHYHN; 30/12/2024; Bệnh viện đại học y Hà Nội; 12 tháng</v>
      </c>
      <c r="BC92" s="22" t="b">
        <f t="shared" si="23"/>
        <v>1</v>
      </c>
      <c r="BD92" s="22" t="b">
        <f t="shared" si="24"/>
        <v>0</v>
      </c>
    </row>
    <row r="93" spans="1:56" ht="63" customHeight="1" x14ac:dyDescent="0.25">
      <c r="A93" s="22">
        <v>97</v>
      </c>
      <c r="B93" s="23">
        <v>90</v>
      </c>
      <c r="C93" s="23">
        <v>88</v>
      </c>
      <c r="D93" s="43" t="s">
        <v>1880</v>
      </c>
      <c r="E93" s="43" t="s">
        <v>1881</v>
      </c>
      <c r="F93" s="42" t="s">
        <v>297</v>
      </c>
      <c r="G93" s="52" t="s">
        <v>42</v>
      </c>
      <c r="H93" s="146">
        <v>0</v>
      </c>
      <c r="I93" s="87"/>
      <c r="J93" s="149">
        <v>0</v>
      </c>
      <c r="K93" s="28">
        <f t="shared" si="26"/>
        <v>10</v>
      </c>
      <c r="L93" s="29">
        <f t="shared" si="14"/>
        <v>10</v>
      </c>
      <c r="M93" s="41">
        <v>7717500</v>
      </c>
      <c r="N93" s="28">
        <f t="shared" si="15"/>
        <v>77175000</v>
      </c>
      <c r="O93" s="42"/>
      <c r="P93" s="42" t="s">
        <v>1882</v>
      </c>
      <c r="Q93" s="42" t="s">
        <v>1873</v>
      </c>
      <c r="R93" s="42" t="s">
        <v>1874</v>
      </c>
      <c r="S93" s="44" t="s">
        <v>1875</v>
      </c>
      <c r="T93" s="42" t="s">
        <v>1876</v>
      </c>
      <c r="U93" s="42" t="s">
        <v>354</v>
      </c>
      <c r="V93" s="42" t="s">
        <v>1866</v>
      </c>
      <c r="W93" s="76" t="str">
        <f t="shared" si="16"/>
        <v>IB2400445136; QĐTT số: 2097QĐ-BVĐHYHN; 30/12/2024; Bệnh viện đại học y Hà Nội; 12 tháng</v>
      </c>
      <c r="X93" s="43" t="s">
        <v>1867</v>
      </c>
      <c r="Y93" s="43"/>
      <c r="Z93" s="88"/>
      <c r="AA93" s="89"/>
      <c r="AB93" s="90"/>
      <c r="AC93" s="89"/>
      <c r="AD93" s="80" t="s">
        <v>1578</v>
      </c>
      <c r="AE93" s="80" t="s">
        <v>272</v>
      </c>
      <c r="AF93" s="78" t="s">
        <v>1866</v>
      </c>
      <c r="AG93" s="90"/>
      <c r="AH93" s="33" t="e">
        <f t="shared" si="17"/>
        <v>#DIV/0!</v>
      </c>
      <c r="AI93" s="34">
        <f t="shared" si="18"/>
        <v>77175000</v>
      </c>
      <c r="AJ93" s="1" t="s">
        <v>1868</v>
      </c>
      <c r="AK93" s="81"/>
      <c r="AL93" s="82" t="s">
        <v>1469</v>
      </c>
      <c r="AM93" s="83">
        <v>25</v>
      </c>
      <c r="AN93" s="83">
        <f>VLOOKUP(B93,[6]VSV!$B:$L,11,0)</f>
        <v>10</v>
      </c>
      <c r="AO93" s="84" t="s">
        <v>1880</v>
      </c>
      <c r="AP93" s="84"/>
      <c r="AQ93" s="84">
        <f>VLOOKUP(A93,[6]VSV!$A:$AN,40,0)</f>
        <v>0</v>
      </c>
      <c r="AR93" s="84">
        <f>VLOOKUP(A93,[6]VSV!$A:$AO,41,0)</f>
        <v>0</v>
      </c>
      <c r="AS93" s="43"/>
      <c r="AT93" s="22">
        <f>VLOOKUP(C93,'[6]VSV (2)'!$B:$L,11,0)</f>
        <v>10</v>
      </c>
      <c r="AU93" s="22" t="b">
        <f t="shared" si="19"/>
        <v>1</v>
      </c>
      <c r="AV93" s="22">
        <f>VLOOKUP(C93,'[6]VSV (2)'!$B:$N,13,0)</f>
        <v>7717500</v>
      </c>
      <c r="AW93" s="22" t="b">
        <f t="shared" si="20"/>
        <v>1</v>
      </c>
      <c r="AX93" s="22">
        <f>VLOOKUP(C93,'[6]VSV (2)'!$B:$O,14,0)</f>
        <v>77175000</v>
      </c>
      <c r="AY93" s="22" t="b">
        <f t="shared" si="21"/>
        <v>1</v>
      </c>
      <c r="AZ93" s="22">
        <f>VLOOKUP(B93,[7]VSV!$B$6:$V$176,11,0)</f>
        <v>7717500</v>
      </c>
      <c r="BA93" s="22" t="b">
        <f t="shared" si="22"/>
        <v>1</v>
      </c>
      <c r="BB93" s="22" t="str">
        <f>VLOOKUP(B93,[7]VSV!$B$6:$V$176,21,0)</f>
        <v>IB2400445136; QĐTT số: 2097QĐ-BVĐHYHN; 30/12/2024; Bệnh viện đại học y Hà Nội; 12 tháng</v>
      </c>
      <c r="BC93" s="22" t="b">
        <f t="shared" si="23"/>
        <v>1</v>
      </c>
      <c r="BD93" s="22" t="b">
        <f t="shared" si="24"/>
        <v>0</v>
      </c>
    </row>
    <row r="94" spans="1:56" ht="60" customHeight="1" x14ac:dyDescent="0.25">
      <c r="A94" s="22">
        <v>98</v>
      </c>
      <c r="B94" s="23">
        <v>91</v>
      </c>
      <c r="C94" s="23">
        <v>89</v>
      </c>
      <c r="D94" s="43" t="s">
        <v>1883</v>
      </c>
      <c r="E94" s="43" t="s">
        <v>1884</v>
      </c>
      <c r="F94" s="42" t="s">
        <v>297</v>
      </c>
      <c r="G94" s="52" t="s">
        <v>42</v>
      </c>
      <c r="H94" s="146">
        <v>0</v>
      </c>
      <c r="I94" s="87"/>
      <c r="J94" s="149">
        <v>0</v>
      </c>
      <c r="K94" s="28">
        <f t="shared" si="26"/>
        <v>10</v>
      </c>
      <c r="L94" s="29">
        <f t="shared" si="14"/>
        <v>10</v>
      </c>
      <c r="M94" s="41">
        <v>4147495</v>
      </c>
      <c r="N94" s="28">
        <f t="shared" si="15"/>
        <v>41474950</v>
      </c>
      <c r="O94" s="42"/>
      <c r="P94" s="42" t="s">
        <v>1885</v>
      </c>
      <c r="Q94" s="42" t="s">
        <v>1861</v>
      </c>
      <c r="R94" s="42" t="s">
        <v>1862</v>
      </c>
      <c r="S94" s="44" t="s">
        <v>1863</v>
      </c>
      <c r="T94" s="42" t="s">
        <v>1864</v>
      </c>
      <c r="U94" s="42" t="s">
        <v>1865</v>
      </c>
      <c r="V94" s="42" t="s">
        <v>1866</v>
      </c>
      <c r="W94" s="76" t="str">
        <f t="shared" si="16"/>
        <v>IB2500071551; QĐTT số: KQ2500071551_2505261023; 26/05/2025; Bệnh viện Bãi Cháy; 6 tháng</v>
      </c>
      <c r="X94" s="43" t="s">
        <v>1867</v>
      </c>
      <c r="Y94" s="43"/>
      <c r="Z94" s="88"/>
      <c r="AA94" s="89"/>
      <c r="AB94" s="90"/>
      <c r="AC94" s="89"/>
      <c r="AD94" s="80" t="s">
        <v>1578</v>
      </c>
      <c r="AE94" s="80" t="s">
        <v>272</v>
      </c>
      <c r="AF94" s="78" t="s">
        <v>1866</v>
      </c>
      <c r="AG94" s="90"/>
      <c r="AH94" s="33" t="e">
        <f t="shared" si="17"/>
        <v>#DIV/0!</v>
      </c>
      <c r="AI94" s="34">
        <f t="shared" si="18"/>
        <v>41474950</v>
      </c>
      <c r="AJ94" s="1" t="s">
        <v>1868</v>
      </c>
      <c r="AK94" s="81"/>
      <c r="AL94" s="82" t="s">
        <v>1469</v>
      </c>
      <c r="AM94" s="83">
        <v>25</v>
      </c>
      <c r="AN94" s="83">
        <f>VLOOKUP(B94,[6]VSV!$B:$L,11,0)</f>
        <v>10</v>
      </c>
      <c r="AO94" s="84" t="s">
        <v>1883</v>
      </c>
      <c r="AP94" s="84"/>
      <c r="AQ94" s="84">
        <f>VLOOKUP(A94,[6]VSV!$A:$AN,40,0)</f>
        <v>0</v>
      </c>
      <c r="AR94" s="84">
        <f>VLOOKUP(A94,[6]VSV!$A:$AO,41,0)</f>
        <v>0</v>
      </c>
      <c r="AS94" s="43"/>
      <c r="AT94" s="22">
        <f>VLOOKUP(C94,'[6]VSV (2)'!$B:$L,11,0)</f>
        <v>10</v>
      </c>
      <c r="AU94" s="22" t="b">
        <f t="shared" si="19"/>
        <v>1</v>
      </c>
      <c r="AV94" s="22">
        <f>VLOOKUP(C94,'[6]VSV (2)'!$B:$N,13,0)</f>
        <v>4147495</v>
      </c>
      <c r="AW94" s="22" t="b">
        <f t="shared" si="20"/>
        <v>1</v>
      </c>
      <c r="AX94" s="22">
        <f>VLOOKUP(C94,'[6]VSV (2)'!$B:$O,14,0)</f>
        <v>41474950</v>
      </c>
      <c r="AY94" s="22" t="b">
        <f t="shared" si="21"/>
        <v>1</v>
      </c>
      <c r="AZ94" s="22">
        <f>VLOOKUP(B94,[7]VSV!$B$6:$V$176,11,0)</f>
        <v>4147495</v>
      </c>
      <c r="BA94" s="22" t="b">
        <f t="shared" si="22"/>
        <v>1</v>
      </c>
      <c r="BB94" s="22" t="str">
        <f>VLOOKUP(B94,[7]VSV!$B$6:$V$176,21,0)</f>
        <v>IB2500071551; QĐTT số: KQ2500071551_2505261023; 26/05/2025; Bệnh viện Bãi Cháy; 6 tháng</v>
      </c>
      <c r="BC94" s="22" t="b">
        <f t="shared" si="23"/>
        <v>1</v>
      </c>
      <c r="BD94" s="22" t="b">
        <f t="shared" si="24"/>
        <v>0</v>
      </c>
    </row>
    <row r="95" spans="1:56" ht="152.25" customHeight="1" x14ac:dyDescent="0.25">
      <c r="A95" s="22">
        <v>99</v>
      </c>
      <c r="B95" s="23">
        <v>92</v>
      </c>
      <c r="C95" s="23">
        <v>90</v>
      </c>
      <c r="D95" s="32" t="s">
        <v>1886</v>
      </c>
      <c r="E95" s="43" t="s">
        <v>1887</v>
      </c>
      <c r="F95" s="42" t="s">
        <v>1888</v>
      </c>
      <c r="G95" s="52" t="s">
        <v>1473</v>
      </c>
      <c r="H95" s="146">
        <v>0</v>
      </c>
      <c r="I95" s="87"/>
      <c r="J95" s="149">
        <v>0</v>
      </c>
      <c r="K95" s="41">
        <v>5000</v>
      </c>
      <c r="L95" s="29">
        <f t="shared" si="14"/>
        <v>5000</v>
      </c>
      <c r="M95" s="41">
        <v>105000</v>
      </c>
      <c r="N95" s="28">
        <f t="shared" si="15"/>
        <v>525000000</v>
      </c>
      <c r="O95" s="42" t="s">
        <v>1889</v>
      </c>
      <c r="P95" s="42" t="s">
        <v>1890</v>
      </c>
      <c r="Q95" s="42" t="s">
        <v>1694</v>
      </c>
      <c r="R95" s="42" t="s">
        <v>1695</v>
      </c>
      <c r="S95" s="44" t="s">
        <v>1696</v>
      </c>
      <c r="T95" s="42" t="s">
        <v>1697</v>
      </c>
      <c r="U95" s="42" t="s">
        <v>179</v>
      </c>
      <c r="V95" s="42" t="s">
        <v>1687</v>
      </c>
      <c r="W95" s="76" t="str">
        <f t="shared" si="16"/>
        <v>IB2500046265; QĐTT số: 956/QĐ-BVĐKT; 20/3/2025; Bệnh viện ĐK tỉnh Khánh Hòa; 730 ngày</v>
      </c>
      <c r="X95" s="43" t="s">
        <v>1867</v>
      </c>
      <c r="Y95" s="43"/>
      <c r="Z95" s="88"/>
      <c r="AA95" s="89"/>
      <c r="AB95" s="90"/>
      <c r="AC95" s="89"/>
      <c r="AD95" s="80" t="s">
        <v>1468</v>
      </c>
      <c r="AE95" s="80"/>
      <c r="AF95" s="78" t="s">
        <v>1687</v>
      </c>
      <c r="AG95" s="90"/>
      <c r="AH95" s="33" t="e">
        <f t="shared" si="17"/>
        <v>#DIV/0!</v>
      </c>
      <c r="AI95" s="34">
        <f t="shared" si="18"/>
        <v>525000000</v>
      </c>
      <c r="AJ95" s="1" t="s">
        <v>1868</v>
      </c>
      <c r="AK95" s="81"/>
      <c r="AL95" s="82" t="s">
        <v>1469</v>
      </c>
      <c r="AM95" s="83">
        <v>5000</v>
      </c>
      <c r="AN95" s="83">
        <f>VLOOKUP(B95,[6]VSV!$B:$L,11,0)</f>
        <v>5000</v>
      </c>
      <c r="AO95" s="84" t="s">
        <v>1886</v>
      </c>
      <c r="AP95" s="84"/>
      <c r="AQ95" s="84">
        <f>VLOOKUP(A95,[6]VSV!$A:$AN,40,0)</f>
        <v>0</v>
      </c>
      <c r="AR95" s="84">
        <f>VLOOKUP(A95,[6]VSV!$A:$AO,41,0)</f>
        <v>0</v>
      </c>
      <c r="AS95" s="43"/>
      <c r="AT95" s="22">
        <f>VLOOKUP(C95,'[6]VSV (2)'!$B:$L,11,0)</f>
        <v>5000</v>
      </c>
      <c r="AU95" s="22" t="b">
        <f t="shared" si="19"/>
        <v>1</v>
      </c>
      <c r="AV95" s="22">
        <f>VLOOKUP(C95,'[6]VSV (2)'!$B:$N,13,0)</f>
        <v>105000</v>
      </c>
      <c r="AW95" s="22" t="b">
        <f t="shared" si="20"/>
        <v>1</v>
      </c>
      <c r="AX95" s="22">
        <f>VLOOKUP(C95,'[6]VSV (2)'!$B:$O,14,0)</f>
        <v>525000000</v>
      </c>
      <c r="AY95" s="22" t="b">
        <f t="shared" si="21"/>
        <v>1</v>
      </c>
      <c r="AZ95" s="22">
        <f>VLOOKUP(B95,[7]VSV!$B$6:$V$176,11,0)</f>
        <v>105000</v>
      </c>
      <c r="BA95" s="22" t="b">
        <f t="shared" si="22"/>
        <v>1</v>
      </c>
      <c r="BB95" s="22" t="str">
        <f>VLOOKUP(B95,[7]VSV!$B$6:$V$176,21,0)</f>
        <v>IB2500046265; QĐTT số: 956/QĐ-BVĐKT; 20/3/2025; Bệnh viện ĐK tỉnh Khánh Hòa; 730 ngày</v>
      </c>
      <c r="BC95" s="22" t="b">
        <f t="shared" si="23"/>
        <v>1</v>
      </c>
      <c r="BD95" s="22" t="b">
        <f t="shared" si="24"/>
        <v>1</v>
      </c>
    </row>
    <row r="96" spans="1:56" ht="123.75" x14ac:dyDescent="0.25">
      <c r="A96" s="22">
        <v>100</v>
      </c>
      <c r="B96" s="23">
        <v>93</v>
      </c>
      <c r="C96" s="23">
        <v>91</v>
      </c>
      <c r="D96" s="43" t="s">
        <v>1891</v>
      </c>
      <c r="E96" s="43" t="s">
        <v>1892</v>
      </c>
      <c r="F96" s="42" t="s">
        <v>1893</v>
      </c>
      <c r="G96" s="52" t="s">
        <v>1473</v>
      </c>
      <c r="H96" s="146">
        <v>0</v>
      </c>
      <c r="I96" s="87"/>
      <c r="J96" s="149">
        <v>0</v>
      </c>
      <c r="K96" s="28">
        <f>L96</f>
        <v>360</v>
      </c>
      <c r="L96" s="29">
        <f t="shared" si="14"/>
        <v>360</v>
      </c>
      <c r="M96" s="41">
        <v>320000</v>
      </c>
      <c r="N96" s="28">
        <f t="shared" si="15"/>
        <v>115200000</v>
      </c>
      <c r="O96" s="42" t="s">
        <v>1894</v>
      </c>
      <c r="P96" s="42" t="s">
        <v>1895</v>
      </c>
      <c r="Q96" s="42" t="s">
        <v>1732</v>
      </c>
      <c r="R96" s="42" t="s">
        <v>1733</v>
      </c>
      <c r="S96" s="44" t="s">
        <v>1734</v>
      </c>
      <c r="T96" s="42" t="s">
        <v>1735</v>
      </c>
      <c r="U96" s="42" t="s">
        <v>47</v>
      </c>
      <c r="V96" s="42" t="s">
        <v>1736</v>
      </c>
      <c r="W96" s="76" t="str">
        <f t="shared" si="16"/>
        <v>IB2400553079; QĐTT số: KQ2400553079_2501231043; 23/01/2025; Bệnh viện Thanh Nhàn; 365 ngày</v>
      </c>
      <c r="X96" s="43" t="s">
        <v>1867</v>
      </c>
      <c r="Y96" s="43"/>
      <c r="Z96" s="88"/>
      <c r="AA96" s="89"/>
      <c r="AB96" s="90"/>
      <c r="AC96" s="89"/>
      <c r="AD96" s="80" t="s">
        <v>1468</v>
      </c>
      <c r="AE96" s="80"/>
      <c r="AF96" s="78" t="s">
        <v>1562</v>
      </c>
      <c r="AG96" s="90"/>
      <c r="AH96" s="33" t="e">
        <f t="shared" si="17"/>
        <v>#DIV/0!</v>
      </c>
      <c r="AI96" s="34">
        <f t="shared" si="18"/>
        <v>115200000</v>
      </c>
      <c r="AJ96" s="1" t="s">
        <v>1868</v>
      </c>
      <c r="AK96" s="81"/>
      <c r="AL96" s="82" t="s">
        <v>1469</v>
      </c>
      <c r="AM96" s="83">
        <v>400</v>
      </c>
      <c r="AN96" s="83">
        <f>VLOOKUP(B96,[6]VSV!$B:$L,11,0)</f>
        <v>360</v>
      </c>
      <c r="AO96" s="84" t="s">
        <v>1891</v>
      </c>
      <c r="AP96" s="84"/>
      <c r="AQ96" s="84">
        <f>VLOOKUP(A96,[6]VSV!$A:$AN,40,0)</f>
        <v>0</v>
      </c>
      <c r="AR96" s="84">
        <f>VLOOKUP(A96,[6]VSV!$A:$AO,41,0)</f>
        <v>0</v>
      </c>
      <c r="AS96" s="43"/>
      <c r="AT96" s="22">
        <f>VLOOKUP(C96,'[6]VSV (2)'!$B:$L,11,0)</f>
        <v>360</v>
      </c>
      <c r="AU96" s="22" t="b">
        <f t="shared" si="19"/>
        <v>1</v>
      </c>
      <c r="AV96" s="22">
        <f>VLOOKUP(C96,'[6]VSV (2)'!$B:$N,13,0)</f>
        <v>320000</v>
      </c>
      <c r="AW96" s="22" t="b">
        <f t="shared" si="20"/>
        <v>1</v>
      </c>
      <c r="AX96" s="22">
        <f>VLOOKUP(C96,'[6]VSV (2)'!$B:$O,14,0)</f>
        <v>115200000</v>
      </c>
      <c r="AY96" s="22" t="b">
        <f t="shared" si="21"/>
        <v>1</v>
      </c>
      <c r="AZ96" s="22">
        <f>VLOOKUP(B96,[7]VSV!$B$6:$V$176,11,0)</f>
        <v>320000</v>
      </c>
      <c r="BA96" s="22" t="b">
        <f t="shared" si="22"/>
        <v>1</v>
      </c>
      <c r="BB96" s="22" t="str">
        <f>VLOOKUP(B96,[7]VSV!$B$6:$V$176,21,0)</f>
        <v>IB2400553079; QĐTT số: KQ2400553079_2501231043; 23/01/2025; Bệnh viện Thanh Nhàn; 365 ngày</v>
      </c>
      <c r="BC96" s="22" t="b">
        <f t="shared" si="23"/>
        <v>1</v>
      </c>
      <c r="BD96" s="22" t="b">
        <f t="shared" si="24"/>
        <v>0</v>
      </c>
    </row>
    <row r="97" spans="1:56" ht="52.5" customHeight="1" x14ac:dyDescent="0.25">
      <c r="A97" s="22">
        <v>103</v>
      </c>
      <c r="B97" s="23">
        <v>94</v>
      </c>
      <c r="C97" s="23">
        <v>92</v>
      </c>
      <c r="D97" s="32" t="s">
        <v>1896</v>
      </c>
      <c r="E97" s="43" t="s">
        <v>1897</v>
      </c>
      <c r="F97" s="42" t="s">
        <v>1898</v>
      </c>
      <c r="G97" s="52" t="s">
        <v>490</v>
      </c>
      <c r="H97" s="146">
        <v>0</v>
      </c>
      <c r="I97" s="87"/>
      <c r="J97" s="149">
        <v>0</v>
      </c>
      <c r="K97" s="41">
        <v>24</v>
      </c>
      <c r="L97" s="29">
        <f t="shared" si="14"/>
        <v>24</v>
      </c>
      <c r="M97" s="41">
        <f>35100*20</f>
        <v>702000</v>
      </c>
      <c r="N97" s="28">
        <f t="shared" si="15"/>
        <v>16848000</v>
      </c>
      <c r="O97" s="42" t="s">
        <v>1899</v>
      </c>
      <c r="P97" s="42" t="s">
        <v>1900</v>
      </c>
      <c r="Q97" s="42" t="s">
        <v>1069</v>
      </c>
      <c r="R97" s="42" t="s">
        <v>1070</v>
      </c>
      <c r="S97" s="44" t="s">
        <v>1901</v>
      </c>
      <c r="T97" s="42" t="s">
        <v>1902</v>
      </c>
      <c r="U97" s="42" t="s">
        <v>354</v>
      </c>
      <c r="V97" s="42" t="s">
        <v>1903</v>
      </c>
      <c r="W97" s="76" t="str">
        <f t="shared" si="16"/>
        <v>IB2500034817; QĐTT số: KQ2500034817_2505230819; 23/06/2025; Bệnh viện Nhi Đồng 2; 12 tháng</v>
      </c>
      <c r="X97" s="43" t="s">
        <v>1867</v>
      </c>
      <c r="Y97" s="43" t="s">
        <v>1904</v>
      </c>
      <c r="Z97" s="88"/>
      <c r="AA97" s="89"/>
      <c r="AB97" s="90"/>
      <c r="AC97" s="89"/>
      <c r="AD97" s="80" t="s">
        <v>1468</v>
      </c>
      <c r="AE97" s="80"/>
      <c r="AF97" s="78" t="s">
        <v>1903</v>
      </c>
      <c r="AG97" s="90"/>
      <c r="AH97" s="33" t="e">
        <f t="shared" si="17"/>
        <v>#DIV/0!</v>
      </c>
      <c r="AI97" s="34">
        <f t="shared" si="18"/>
        <v>16848000</v>
      </c>
      <c r="AJ97" s="1" t="s">
        <v>1868</v>
      </c>
      <c r="AK97" s="81"/>
      <c r="AL97" s="82" t="s">
        <v>1469</v>
      </c>
      <c r="AM97" s="83">
        <v>24</v>
      </c>
      <c r="AN97" s="83">
        <f>VLOOKUP(B97,[6]VSV!$B:$L,11,0)</f>
        <v>24</v>
      </c>
      <c r="AO97" s="84" t="s">
        <v>1896</v>
      </c>
      <c r="AP97" s="84"/>
      <c r="AQ97" s="84">
        <f>VLOOKUP(A97,[6]VSV!$A:$AN,40,0)</f>
        <v>0</v>
      </c>
      <c r="AR97" s="84">
        <f>VLOOKUP(A97,[6]VSV!$A:$AO,41,0)</f>
        <v>0</v>
      </c>
      <c r="AS97" s="43"/>
      <c r="AT97" s="22">
        <f>VLOOKUP(C97,'[6]VSV (2)'!$B:$L,11,0)</f>
        <v>24</v>
      </c>
      <c r="AU97" s="22" t="b">
        <f t="shared" si="19"/>
        <v>1</v>
      </c>
      <c r="AV97" s="22">
        <f>VLOOKUP(C97,'[6]VSV (2)'!$B:$N,13,0)</f>
        <v>702000</v>
      </c>
      <c r="AW97" s="22" t="b">
        <f t="shared" si="20"/>
        <v>1</v>
      </c>
      <c r="AX97" s="22">
        <f>VLOOKUP(C97,'[6]VSV (2)'!$B:$O,14,0)</f>
        <v>16848000</v>
      </c>
      <c r="AY97" s="22" t="b">
        <f t="shared" si="21"/>
        <v>1</v>
      </c>
      <c r="AZ97" s="22">
        <f>VLOOKUP(B97,[7]VSV!$B$6:$V$176,11,0)</f>
        <v>702000</v>
      </c>
      <c r="BA97" s="22" t="b">
        <f t="shared" si="22"/>
        <v>1</v>
      </c>
      <c r="BB97" s="22" t="str">
        <f>VLOOKUP(B97,[7]VSV!$B$6:$V$176,21,0)</f>
        <v>IB2500034817; QĐTT số: KQ2500034817_2505230819; 23/06/2025; Bệnh viện Nhi Đồng 2; 12 tháng</v>
      </c>
      <c r="BC97" s="22" t="b">
        <f t="shared" si="23"/>
        <v>1</v>
      </c>
      <c r="BD97" s="22" t="b">
        <f t="shared" si="24"/>
        <v>1</v>
      </c>
    </row>
    <row r="98" spans="1:56" ht="22.5" x14ac:dyDescent="0.25">
      <c r="A98" s="22">
        <v>104</v>
      </c>
      <c r="B98" s="23">
        <v>95</v>
      </c>
      <c r="C98" s="23">
        <v>93</v>
      </c>
      <c r="D98" s="43" t="s">
        <v>1905</v>
      </c>
      <c r="E98" s="94" t="s">
        <v>1906</v>
      </c>
      <c r="F98" s="42" t="s">
        <v>1907</v>
      </c>
      <c r="G98" s="52" t="s">
        <v>258</v>
      </c>
      <c r="H98" s="146">
        <v>0</v>
      </c>
      <c r="I98" s="87"/>
      <c r="J98" s="149">
        <v>0</v>
      </c>
      <c r="K98" s="41">
        <v>10</v>
      </c>
      <c r="L98" s="29">
        <f t="shared" si="14"/>
        <v>10</v>
      </c>
      <c r="M98" s="41">
        <v>1043500</v>
      </c>
      <c r="N98" s="28">
        <f t="shared" si="15"/>
        <v>10435000</v>
      </c>
      <c r="O98" s="42"/>
      <c r="P98" s="42"/>
      <c r="Q98" s="42"/>
      <c r="R98" s="42"/>
      <c r="S98" s="44"/>
      <c r="T98" s="42"/>
      <c r="U98" s="42"/>
      <c r="V98" s="42"/>
      <c r="W98" s="76" t="s">
        <v>1908</v>
      </c>
      <c r="X98" s="43" t="s">
        <v>1867</v>
      </c>
      <c r="Y98" s="43"/>
      <c r="Z98" s="88"/>
      <c r="AA98" s="89"/>
      <c r="AB98" s="90"/>
      <c r="AC98" s="89"/>
      <c r="AD98" s="80" t="s">
        <v>1468</v>
      </c>
      <c r="AE98" s="80"/>
      <c r="AF98" s="78" t="s">
        <v>1751</v>
      </c>
      <c r="AG98" s="90"/>
      <c r="AH98" s="33" t="e">
        <f t="shared" si="17"/>
        <v>#DIV/0!</v>
      </c>
      <c r="AI98" s="34">
        <f t="shared" si="18"/>
        <v>10435000</v>
      </c>
      <c r="AJ98" s="1" t="s">
        <v>1868</v>
      </c>
      <c r="AK98" s="81"/>
      <c r="AL98" s="82" t="s">
        <v>1469</v>
      </c>
      <c r="AM98" s="83">
        <v>10</v>
      </c>
      <c r="AN98" s="83">
        <f>VLOOKUP(B98,[6]VSV!$B:$L,11,0)</f>
        <v>10</v>
      </c>
      <c r="AO98" s="84" t="s">
        <v>1905</v>
      </c>
      <c r="AP98" s="84"/>
      <c r="AQ98" s="84">
        <f>VLOOKUP(A98,[6]VSV!$A:$AN,40,0)</f>
        <v>0</v>
      </c>
      <c r="AR98" s="84">
        <f>VLOOKUP(A98,[6]VSV!$A:$AO,41,0)</f>
        <v>0</v>
      </c>
      <c r="AS98" s="43"/>
      <c r="AT98" s="22">
        <f>VLOOKUP(C98,'[6]VSV (2)'!$B:$L,11,0)</f>
        <v>10</v>
      </c>
      <c r="AU98" s="22" t="b">
        <f t="shared" si="19"/>
        <v>1</v>
      </c>
      <c r="AV98" s="22">
        <f>VLOOKUP(C98,'[6]VSV (2)'!$B:$N,13,0)</f>
        <v>1043500</v>
      </c>
      <c r="AW98" s="22" t="b">
        <f t="shared" si="20"/>
        <v>1</v>
      </c>
      <c r="AX98" s="22">
        <f>VLOOKUP(C98,'[6]VSV (2)'!$B:$O,14,0)</f>
        <v>10435000</v>
      </c>
      <c r="AY98" s="22" t="b">
        <f t="shared" si="21"/>
        <v>1</v>
      </c>
      <c r="AZ98" s="22">
        <f>VLOOKUP(B98,[7]VSV!$B$6:$V$176,11,0)</f>
        <v>1043500</v>
      </c>
      <c r="BA98" s="22" t="b">
        <f t="shared" si="22"/>
        <v>1</v>
      </c>
      <c r="BB98" s="22" t="str">
        <f>VLOOKUP(B98,[7]VSV!$B$6:$V$176,21,0)</f>
        <v>Tham khảo</v>
      </c>
      <c r="BC98" s="22" t="b">
        <f t="shared" si="23"/>
        <v>1</v>
      </c>
      <c r="BD98" s="22" t="b">
        <f t="shared" si="24"/>
        <v>1</v>
      </c>
    </row>
    <row r="99" spans="1:56" ht="54" customHeight="1" x14ac:dyDescent="0.25">
      <c r="A99" s="22">
        <v>105</v>
      </c>
      <c r="B99" s="23">
        <v>96</v>
      </c>
      <c r="C99" s="23">
        <v>94</v>
      </c>
      <c r="D99" s="32" t="s">
        <v>1909</v>
      </c>
      <c r="E99" s="94" t="s">
        <v>1910</v>
      </c>
      <c r="F99" s="42" t="s">
        <v>1911</v>
      </c>
      <c r="G99" s="52" t="s">
        <v>258</v>
      </c>
      <c r="H99" s="146">
        <v>0</v>
      </c>
      <c r="I99" s="87"/>
      <c r="J99" s="149">
        <v>0</v>
      </c>
      <c r="K99" s="41">
        <v>40</v>
      </c>
      <c r="L99" s="29">
        <f t="shared" si="14"/>
        <v>40</v>
      </c>
      <c r="M99" s="41">
        <v>826500</v>
      </c>
      <c r="N99" s="28">
        <f t="shared" si="15"/>
        <v>33060000</v>
      </c>
      <c r="O99" s="42"/>
      <c r="P99" s="42" t="s">
        <v>1912</v>
      </c>
      <c r="Q99" s="42"/>
      <c r="R99" s="42"/>
      <c r="S99" s="44"/>
      <c r="T99" s="42"/>
      <c r="U99" s="42"/>
      <c r="V99" s="42" t="s">
        <v>1913</v>
      </c>
      <c r="W99" s="76" t="s">
        <v>1914</v>
      </c>
      <c r="X99" s="43" t="s">
        <v>1867</v>
      </c>
      <c r="Y99" s="43"/>
      <c r="Z99" s="88"/>
      <c r="AA99" s="89"/>
      <c r="AB99" s="90"/>
      <c r="AC99" s="89"/>
      <c r="AD99" s="80" t="s">
        <v>1915</v>
      </c>
      <c r="AE99" s="80" t="s">
        <v>272</v>
      </c>
      <c r="AF99" s="78" t="s">
        <v>1913</v>
      </c>
      <c r="AG99" s="90"/>
      <c r="AH99" s="33" t="e">
        <f t="shared" si="17"/>
        <v>#DIV/0!</v>
      </c>
      <c r="AI99" s="34">
        <f t="shared" si="18"/>
        <v>33060000</v>
      </c>
      <c r="AJ99" s="1" t="s">
        <v>1868</v>
      </c>
      <c r="AK99" s="81"/>
      <c r="AL99" s="82" t="s">
        <v>1469</v>
      </c>
      <c r="AM99" s="83">
        <v>40</v>
      </c>
      <c r="AN99" s="83">
        <f>VLOOKUP(B99,[6]VSV!$B:$L,11,0)</f>
        <v>40</v>
      </c>
      <c r="AO99" s="84" t="s">
        <v>1909</v>
      </c>
      <c r="AP99" s="84"/>
      <c r="AQ99" s="84">
        <f>VLOOKUP(A99,[6]VSV!$A:$AN,40,0)</f>
        <v>0</v>
      </c>
      <c r="AR99" s="84">
        <f>VLOOKUP(A99,[6]VSV!$A:$AO,41,0)</f>
        <v>0</v>
      </c>
      <c r="AS99" s="43"/>
      <c r="AT99" s="22">
        <f>VLOOKUP(C99,'[6]VSV (2)'!$B:$L,11,0)</f>
        <v>40</v>
      </c>
      <c r="AU99" s="22" t="b">
        <f t="shared" si="19"/>
        <v>1</v>
      </c>
      <c r="AV99" s="22">
        <f>VLOOKUP(C99,'[6]VSV (2)'!$B:$N,13,0)</f>
        <v>826500</v>
      </c>
      <c r="AW99" s="22" t="b">
        <f t="shared" si="20"/>
        <v>1</v>
      </c>
      <c r="AX99" s="22">
        <f>VLOOKUP(C99,'[6]VSV (2)'!$B:$O,14,0)</f>
        <v>33060000</v>
      </c>
      <c r="AY99" s="22" t="b">
        <f t="shared" si="21"/>
        <v>1</v>
      </c>
      <c r="AZ99" s="22">
        <f>VLOOKUP(B99,[7]VSV!$B$6:$V$176,11,0)</f>
        <v>826500</v>
      </c>
      <c r="BA99" s="22" t="b">
        <f t="shared" si="22"/>
        <v>1</v>
      </c>
      <c r="BB99" s="22" t="str">
        <f>VLOOKUP(B99,[7]VSV!$B$6:$V$176,21,0)</f>
        <v>Tham khảo giá theo báo giá của Công ty TNHH Tekmax</v>
      </c>
      <c r="BC99" s="22" t="b">
        <f t="shared" si="23"/>
        <v>1</v>
      </c>
      <c r="BD99" s="22" t="b">
        <f t="shared" si="24"/>
        <v>1</v>
      </c>
    </row>
    <row r="100" spans="1:56" ht="48" customHeight="1" x14ac:dyDescent="0.25">
      <c r="A100" s="22">
        <v>106</v>
      </c>
      <c r="B100" s="23">
        <v>97</v>
      </c>
      <c r="C100" s="23">
        <v>95</v>
      </c>
      <c r="D100" s="32" t="s">
        <v>1916</v>
      </c>
      <c r="E100" s="94" t="s">
        <v>1917</v>
      </c>
      <c r="F100" s="42" t="s">
        <v>1911</v>
      </c>
      <c r="G100" s="52" t="s">
        <v>258</v>
      </c>
      <c r="H100" s="146">
        <v>0</v>
      </c>
      <c r="I100" s="87"/>
      <c r="J100" s="149">
        <v>0</v>
      </c>
      <c r="K100" s="41">
        <v>50</v>
      </c>
      <c r="L100" s="29">
        <f t="shared" si="14"/>
        <v>50</v>
      </c>
      <c r="M100" s="41">
        <v>991800</v>
      </c>
      <c r="N100" s="28">
        <f t="shared" si="15"/>
        <v>49590000</v>
      </c>
      <c r="O100" s="42"/>
      <c r="P100" s="42" t="s">
        <v>1918</v>
      </c>
      <c r="Q100" s="42"/>
      <c r="R100" s="42"/>
      <c r="S100" s="44"/>
      <c r="T100" s="42"/>
      <c r="U100" s="42"/>
      <c r="V100" s="42" t="s">
        <v>1913</v>
      </c>
      <c r="W100" s="76" t="s">
        <v>1914</v>
      </c>
      <c r="X100" s="43" t="s">
        <v>1867</v>
      </c>
      <c r="Y100" s="43"/>
      <c r="Z100" s="88"/>
      <c r="AA100" s="89"/>
      <c r="AB100" s="90"/>
      <c r="AC100" s="89"/>
      <c r="AD100" s="80" t="s">
        <v>1915</v>
      </c>
      <c r="AE100" s="80" t="s">
        <v>272</v>
      </c>
      <c r="AF100" s="78" t="s">
        <v>1913</v>
      </c>
      <c r="AG100" s="90"/>
      <c r="AH100" s="33" t="e">
        <f t="shared" si="17"/>
        <v>#DIV/0!</v>
      </c>
      <c r="AI100" s="34">
        <f t="shared" si="18"/>
        <v>49590000</v>
      </c>
      <c r="AJ100" s="1" t="s">
        <v>1868</v>
      </c>
      <c r="AK100" s="81"/>
      <c r="AL100" s="82" t="s">
        <v>1469</v>
      </c>
      <c r="AM100" s="83">
        <v>50</v>
      </c>
      <c r="AN100" s="83">
        <f>VLOOKUP(B100,[6]VSV!$B:$L,11,0)</f>
        <v>50</v>
      </c>
      <c r="AO100" s="84" t="s">
        <v>1916</v>
      </c>
      <c r="AP100" s="84"/>
      <c r="AQ100" s="84">
        <f>VLOOKUP(A100,[6]VSV!$A:$AN,40,0)</f>
        <v>0</v>
      </c>
      <c r="AR100" s="84">
        <f>VLOOKUP(A100,[6]VSV!$A:$AO,41,0)</f>
        <v>0</v>
      </c>
      <c r="AS100" s="43"/>
      <c r="AT100" s="22">
        <f>VLOOKUP(C100,'[6]VSV (2)'!$B:$L,11,0)</f>
        <v>50</v>
      </c>
      <c r="AU100" s="22" t="b">
        <f t="shared" si="19"/>
        <v>1</v>
      </c>
      <c r="AV100" s="22">
        <f>VLOOKUP(C100,'[6]VSV (2)'!$B:$N,13,0)</f>
        <v>991800</v>
      </c>
      <c r="AW100" s="22" t="b">
        <f t="shared" si="20"/>
        <v>1</v>
      </c>
      <c r="AX100" s="22">
        <f>VLOOKUP(C100,'[6]VSV (2)'!$B:$O,14,0)</f>
        <v>49590000</v>
      </c>
      <c r="AY100" s="22" t="b">
        <f t="shared" si="21"/>
        <v>1</v>
      </c>
      <c r="AZ100" s="22">
        <f>VLOOKUP(B100,[7]VSV!$B$6:$V$176,11,0)</f>
        <v>991800</v>
      </c>
      <c r="BA100" s="22" t="b">
        <f t="shared" si="22"/>
        <v>1</v>
      </c>
      <c r="BB100" s="22" t="str">
        <f>VLOOKUP(B100,[7]VSV!$B$6:$V$176,21,0)</f>
        <v>Tham khảo giá theo báo giá của Công ty TNHH Tekmax</v>
      </c>
      <c r="BC100" s="22" t="b">
        <f t="shared" si="23"/>
        <v>1</v>
      </c>
      <c r="BD100" s="22" t="b">
        <f t="shared" si="24"/>
        <v>1</v>
      </c>
    </row>
    <row r="101" spans="1:56" ht="22.5" x14ac:dyDescent="0.25">
      <c r="A101" s="22">
        <v>107</v>
      </c>
      <c r="B101" s="23">
        <v>98</v>
      </c>
      <c r="C101" s="23">
        <v>96</v>
      </c>
      <c r="D101" s="32" t="s">
        <v>1919</v>
      </c>
      <c r="E101" s="43" t="s">
        <v>1920</v>
      </c>
      <c r="F101" s="42" t="s">
        <v>1921</v>
      </c>
      <c r="G101" s="52" t="s">
        <v>1491</v>
      </c>
      <c r="H101" s="146">
        <v>0</v>
      </c>
      <c r="I101" s="87"/>
      <c r="J101" s="149">
        <v>0</v>
      </c>
      <c r="K101" s="41">
        <v>150</v>
      </c>
      <c r="L101" s="29">
        <f t="shared" si="14"/>
        <v>150</v>
      </c>
      <c r="M101" s="28">
        <v>134600</v>
      </c>
      <c r="N101" s="28">
        <f t="shared" si="15"/>
        <v>20190000</v>
      </c>
      <c r="O101" s="42"/>
      <c r="P101" s="42" t="s">
        <v>1922</v>
      </c>
      <c r="Q101" s="42">
        <v>158000</v>
      </c>
      <c r="R101" s="42"/>
      <c r="S101" s="44"/>
      <c r="T101" s="42"/>
      <c r="U101" s="42"/>
      <c r="V101" s="42"/>
      <c r="W101" s="76" t="s">
        <v>1750</v>
      </c>
      <c r="X101" s="43" t="s">
        <v>1867</v>
      </c>
      <c r="Y101" s="43"/>
      <c r="Z101" s="88"/>
      <c r="AA101" s="89"/>
      <c r="AB101" s="90"/>
      <c r="AC101" s="89"/>
      <c r="AD101" s="80" t="s">
        <v>1468</v>
      </c>
      <c r="AE101" s="80"/>
      <c r="AF101" s="78" t="s">
        <v>1751</v>
      </c>
      <c r="AG101" s="90"/>
      <c r="AH101" s="33" t="e">
        <f t="shared" si="17"/>
        <v>#DIV/0!</v>
      </c>
      <c r="AI101" s="34">
        <f t="shared" si="18"/>
        <v>20190000</v>
      </c>
      <c r="AJ101" s="1" t="s">
        <v>1868</v>
      </c>
      <c r="AK101" s="81"/>
      <c r="AL101" s="82" t="s">
        <v>1469</v>
      </c>
      <c r="AM101" s="83">
        <v>150</v>
      </c>
      <c r="AN101" s="83">
        <f>VLOOKUP(B101,[6]VSV!$B:$L,11,0)</f>
        <v>150</v>
      </c>
      <c r="AO101" s="84" t="s">
        <v>1919</v>
      </c>
      <c r="AP101" s="84"/>
      <c r="AQ101" s="84">
        <f>VLOOKUP(A101,[6]VSV!$A:$AN,40,0)</f>
        <v>0</v>
      </c>
      <c r="AR101" s="84">
        <f>VLOOKUP(A101,[6]VSV!$A:$AO,41,0)</f>
        <v>0</v>
      </c>
      <c r="AS101" s="43"/>
      <c r="AT101" s="22">
        <f>VLOOKUP(C101,'[6]VSV (2)'!$B:$L,11,0)</f>
        <v>150</v>
      </c>
      <c r="AU101" s="22" t="b">
        <f t="shared" si="19"/>
        <v>1</v>
      </c>
      <c r="AV101" s="22">
        <f>VLOOKUP(C101,'[6]VSV (2)'!$B:$N,13,0)</f>
        <v>134600</v>
      </c>
      <c r="AW101" s="22" t="b">
        <f t="shared" si="20"/>
        <v>1</v>
      </c>
      <c r="AX101" s="22">
        <f>VLOOKUP(C101,'[6]VSV (2)'!$B:$O,14,0)</f>
        <v>20190000</v>
      </c>
      <c r="AY101" s="22" t="b">
        <f t="shared" si="21"/>
        <v>1</v>
      </c>
      <c r="AZ101" s="22">
        <f>VLOOKUP(B101,[7]VSV!$B$6:$V$176,11,0)</f>
        <v>134600</v>
      </c>
      <c r="BA101" s="22" t="b">
        <f t="shared" si="22"/>
        <v>1</v>
      </c>
      <c r="BB101" s="22" t="str">
        <f>VLOOKUP(B101,[7]VSV!$B$6:$V$176,21,0)</f>
        <v>Tham khảo giá</v>
      </c>
      <c r="BC101" s="22" t="b">
        <f t="shared" si="23"/>
        <v>1</v>
      </c>
      <c r="BD101" s="22" t="b">
        <f t="shared" si="24"/>
        <v>1</v>
      </c>
    </row>
    <row r="102" spans="1:56" ht="27.75" customHeight="1" x14ac:dyDescent="0.25">
      <c r="A102" s="22">
        <v>108</v>
      </c>
      <c r="B102" s="23">
        <v>99</v>
      </c>
      <c r="C102" s="23">
        <v>97</v>
      </c>
      <c r="D102" s="32" t="s">
        <v>1923</v>
      </c>
      <c r="E102" s="43" t="s">
        <v>1924</v>
      </c>
      <c r="F102" s="42" t="s">
        <v>1477</v>
      </c>
      <c r="G102" s="52" t="s">
        <v>1478</v>
      </c>
      <c r="H102" s="146">
        <v>0</v>
      </c>
      <c r="I102" s="87"/>
      <c r="J102" s="149">
        <v>0</v>
      </c>
      <c r="K102" s="28">
        <f t="shared" ref="K102:K108" si="27">L102</f>
        <v>90</v>
      </c>
      <c r="L102" s="29">
        <f t="shared" si="14"/>
        <v>90</v>
      </c>
      <c r="M102" s="41">
        <v>393750</v>
      </c>
      <c r="N102" s="28">
        <f t="shared" si="15"/>
        <v>35437500</v>
      </c>
      <c r="O102" s="42" t="s">
        <v>1925</v>
      </c>
      <c r="P102" s="42" t="s">
        <v>1926</v>
      </c>
      <c r="Q102" s="42" t="s">
        <v>1927</v>
      </c>
      <c r="R102" s="42" t="s">
        <v>1928</v>
      </c>
      <c r="S102" s="44" t="s">
        <v>1929</v>
      </c>
      <c r="T102" s="42" t="s">
        <v>1930</v>
      </c>
      <c r="U102" s="42" t="s">
        <v>354</v>
      </c>
      <c r="V102" s="42" t="s">
        <v>1931</v>
      </c>
      <c r="W102" s="76" t="str">
        <f t="shared" si="16"/>
        <v>IB2500004789; QĐTT số: KQ2500004789_2503311740; 31/03/2025; Bệnh viện Phổi Trung ương; 12 tháng</v>
      </c>
      <c r="X102" s="43" t="s">
        <v>1867</v>
      </c>
      <c r="Y102" s="43"/>
      <c r="Z102" s="88"/>
      <c r="AA102" s="89"/>
      <c r="AB102" s="90"/>
      <c r="AC102" s="89"/>
      <c r="AD102" s="80" t="s">
        <v>1468</v>
      </c>
      <c r="AE102" s="80"/>
      <c r="AF102" s="78" t="s">
        <v>1931</v>
      </c>
      <c r="AG102" s="90"/>
      <c r="AH102" s="33" t="e">
        <f t="shared" si="17"/>
        <v>#DIV/0!</v>
      </c>
      <c r="AI102" s="34">
        <f t="shared" si="18"/>
        <v>35437500</v>
      </c>
      <c r="AJ102" s="1" t="s">
        <v>1868</v>
      </c>
      <c r="AK102" s="81"/>
      <c r="AL102" s="82" t="s">
        <v>1469</v>
      </c>
      <c r="AM102" s="83">
        <v>120</v>
      </c>
      <c r="AN102" s="83">
        <f>VLOOKUP(B102,[6]VSV!$B:$L,11,0)</f>
        <v>90</v>
      </c>
      <c r="AO102" s="84" t="s">
        <v>1923</v>
      </c>
      <c r="AP102" s="84"/>
      <c r="AQ102" s="84">
        <f>VLOOKUP(A102,[6]VSV!$A:$AN,40,0)</f>
        <v>0</v>
      </c>
      <c r="AR102" s="84">
        <f>VLOOKUP(A102,[6]VSV!$A:$AO,41,0)</f>
        <v>0</v>
      </c>
      <c r="AS102" s="43"/>
      <c r="AT102" s="22">
        <f>VLOOKUP(C102,'[6]VSV (2)'!$B:$L,11,0)</f>
        <v>90</v>
      </c>
      <c r="AU102" s="22" t="b">
        <f t="shared" si="19"/>
        <v>1</v>
      </c>
      <c r="AV102" s="22">
        <f>VLOOKUP(C102,'[6]VSV (2)'!$B:$N,13,0)</f>
        <v>393750</v>
      </c>
      <c r="AW102" s="22" t="b">
        <f t="shared" si="20"/>
        <v>1</v>
      </c>
      <c r="AX102" s="22">
        <f>VLOOKUP(C102,'[6]VSV (2)'!$B:$O,14,0)</f>
        <v>35437500</v>
      </c>
      <c r="AY102" s="22" t="b">
        <f t="shared" si="21"/>
        <v>1</v>
      </c>
      <c r="AZ102" s="22">
        <f>VLOOKUP(B102,[7]VSV!$B$6:$V$176,11,0)</f>
        <v>393750</v>
      </c>
      <c r="BA102" s="22" t="b">
        <f t="shared" si="22"/>
        <v>1</v>
      </c>
      <c r="BB102" s="22" t="str">
        <f>VLOOKUP(B102,[7]VSV!$B$6:$V$176,21,0)</f>
        <v>IB2500004789; QĐTT số: KQ2500004789_2503311740; 31/03/2025; Bệnh viện Phổi Trung ương; 12 tháng</v>
      </c>
      <c r="BC102" s="22" t="b">
        <f t="shared" si="23"/>
        <v>1</v>
      </c>
      <c r="BD102" s="22" t="b">
        <f t="shared" si="24"/>
        <v>0</v>
      </c>
    </row>
    <row r="103" spans="1:56" ht="135" x14ac:dyDescent="0.25">
      <c r="A103" s="22">
        <v>111</v>
      </c>
      <c r="B103" s="23">
        <v>100</v>
      </c>
      <c r="C103" s="23">
        <v>98</v>
      </c>
      <c r="D103" s="32" t="s">
        <v>1932</v>
      </c>
      <c r="E103" s="32" t="s">
        <v>1933</v>
      </c>
      <c r="F103" s="42" t="s">
        <v>1934</v>
      </c>
      <c r="G103" s="52" t="s">
        <v>42</v>
      </c>
      <c r="H103" s="146">
        <v>0</v>
      </c>
      <c r="I103" s="87"/>
      <c r="J103" s="149">
        <v>0</v>
      </c>
      <c r="K103" s="28">
        <f t="shared" si="27"/>
        <v>6</v>
      </c>
      <c r="L103" s="29">
        <f t="shared" si="14"/>
        <v>6</v>
      </c>
      <c r="M103" s="41">
        <v>6100000</v>
      </c>
      <c r="N103" s="28">
        <f t="shared" si="15"/>
        <v>36600000</v>
      </c>
      <c r="O103" s="42" t="s">
        <v>1935</v>
      </c>
      <c r="P103" s="42" t="s">
        <v>1936</v>
      </c>
      <c r="Q103" s="42" t="s">
        <v>1798</v>
      </c>
      <c r="R103" s="42" t="s">
        <v>1799</v>
      </c>
      <c r="S103" s="44" t="s">
        <v>1937</v>
      </c>
      <c r="T103" s="42" t="s">
        <v>1801</v>
      </c>
      <c r="U103" s="42" t="s">
        <v>319</v>
      </c>
      <c r="V103" s="42" t="s">
        <v>1938</v>
      </c>
      <c r="W103" s="76" t="str">
        <f t="shared" si="16"/>
        <v>IB2400588058; QĐTT số: KQ2400588058_2503130818; 02/04/2025; Bệnh viện Nhi Thái Bình; 24 tháng</v>
      </c>
      <c r="X103" s="43" t="s">
        <v>1867</v>
      </c>
      <c r="Y103" s="43"/>
      <c r="Z103" s="88"/>
      <c r="AA103" s="89"/>
      <c r="AB103" s="90"/>
      <c r="AC103" s="89"/>
      <c r="AD103" s="80" t="s">
        <v>1468</v>
      </c>
      <c r="AE103" s="80"/>
      <c r="AF103" s="78" t="s">
        <v>1938</v>
      </c>
      <c r="AG103" s="90"/>
      <c r="AH103" s="33" t="e">
        <f t="shared" si="17"/>
        <v>#DIV/0!</v>
      </c>
      <c r="AI103" s="34">
        <f t="shared" si="18"/>
        <v>36600000</v>
      </c>
      <c r="AJ103" s="1" t="s">
        <v>1868</v>
      </c>
      <c r="AK103" s="81"/>
      <c r="AL103" s="82" t="s">
        <v>1469</v>
      </c>
      <c r="AM103" s="83">
        <v>24</v>
      </c>
      <c r="AN103" s="83">
        <f>VLOOKUP(B103,[6]VSV!$B:$L,11,0)</f>
        <v>6</v>
      </c>
      <c r="AO103" s="84" t="s">
        <v>1932</v>
      </c>
      <c r="AP103" s="84"/>
      <c r="AQ103" s="84">
        <f>VLOOKUP(A103,[6]VSV!$A:$AN,40,0)</f>
        <v>0</v>
      </c>
      <c r="AR103" s="84">
        <f>VLOOKUP(A103,[6]VSV!$A:$AO,41,0)</f>
        <v>0</v>
      </c>
      <c r="AS103" s="43"/>
      <c r="AT103" s="22">
        <f>VLOOKUP(C103,'[6]VSV (2)'!$B:$L,11,0)</f>
        <v>6</v>
      </c>
      <c r="AU103" s="22" t="b">
        <f t="shared" si="19"/>
        <v>1</v>
      </c>
      <c r="AV103" s="22">
        <f>VLOOKUP(C103,'[6]VSV (2)'!$B:$N,13,0)</f>
        <v>6100000</v>
      </c>
      <c r="AW103" s="22" t="b">
        <f t="shared" si="20"/>
        <v>1</v>
      </c>
      <c r="AX103" s="22">
        <f>VLOOKUP(C103,'[6]VSV (2)'!$B:$O,14,0)</f>
        <v>36600000</v>
      </c>
      <c r="AY103" s="22" t="b">
        <f t="shared" si="21"/>
        <v>1</v>
      </c>
      <c r="AZ103" s="22">
        <f>VLOOKUP(B103,[7]VSV!$B$6:$V$176,11,0)</f>
        <v>6100000</v>
      </c>
      <c r="BA103" s="22" t="b">
        <f t="shared" si="22"/>
        <v>1</v>
      </c>
      <c r="BB103" s="22" t="str">
        <f>VLOOKUP(B103,[7]VSV!$B$6:$V$176,21,0)</f>
        <v>IB2400588058; QĐTT số: KQ2400588058_2503130818; 02/04/2025; Bệnh viện Nhi Thái Bình; 24 tháng</v>
      </c>
      <c r="BC103" s="22" t="b">
        <f t="shared" si="23"/>
        <v>1</v>
      </c>
      <c r="BD103" s="22" t="b">
        <f t="shared" si="24"/>
        <v>0</v>
      </c>
    </row>
    <row r="104" spans="1:56" ht="42.75" customHeight="1" x14ac:dyDescent="0.25">
      <c r="A104" s="22">
        <v>112</v>
      </c>
      <c r="B104" s="23">
        <v>101</v>
      </c>
      <c r="C104" s="23">
        <v>99</v>
      </c>
      <c r="D104" s="43" t="s">
        <v>501</v>
      </c>
      <c r="E104" s="43" t="s">
        <v>1939</v>
      </c>
      <c r="F104" s="42" t="s">
        <v>1940</v>
      </c>
      <c r="G104" s="52" t="s">
        <v>42</v>
      </c>
      <c r="H104" s="144">
        <v>2</v>
      </c>
      <c r="I104" s="87"/>
      <c r="J104" s="149">
        <v>0</v>
      </c>
      <c r="K104" s="28">
        <f t="shared" si="27"/>
        <v>10</v>
      </c>
      <c r="L104" s="29">
        <f t="shared" si="14"/>
        <v>10</v>
      </c>
      <c r="M104" s="41">
        <v>1585500</v>
      </c>
      <c r="N104" s="28">
        <f t="shared" si="15"/>
        <v>15855000</v>
      </c>
      <c r="O104" s="42" t="s">
        <v>501</v>
      </c>
      <c r="P104" s="42" t="s">
        <v>502</v>
      </c>
      <c r="Q104" s="42" t="s">
        <v>315</v>
      </c>
      <c r="R104" s="42" t="s">
        <v>316</v>
      </c>
      <c r="S104" s="44" t="s">
        <v>1941</v>
      </c>
      <c r="T104" s="42" t="s">
        <v>318</v>
      </c>
      <c r="U104" s="42" t="s">
        <v>319</v>
      </c>
      <c r="V104" s="42" t="s">
        <v>320</v>
      </c>
      <c r="W104" s="76" t="str">
        <f t="shared" si="16"/>
        <v>IB2400261543; QĐTT số: 3233/QĐ-BVNTW; 26/09/2024; Bệnh viện Nhi Trung ương; 24 tháng</v>
      </c>
      <c r="X104" s="43" t="s">
        <v>1867</v>
      </c>
      <c r="Y104" s="43"/>
      <c r="Z104" s="88"/>
      <c r="AA104" s="89"/>
      <c r="AB104" s="90"/>
      <c r="AC104" s="89"/>
      <c r="AD104" s="80" t="s">
        <v>1915</v>
      </c>
      <c r="AE104" s="80" t="s">
        <v>272</v>
      </c>
      <c r="AF104" s="78" t="s">
        <v>320</v>
      </c>
      <c r="AG104" s="90"/>
      <c r="AH104" s="33" t="e">
        <f t="shared" si="17"/>
        <v>#DIV/0!</v>
      </c>
      <c r="AI104" s="34">
        <f t="shared" si="18"/>
        <v>15855000</v>
      </c>
      <c r="AJ104" s="1" t="s">
        <v>1868</v>
      </c>
      <c r="AK104" s="81"/>
      <c r="AL104" s="82" t="s">
        <v>1469</v>
      </c>
      <c r="AM104" s="83">
        <v>12</v>
      </c>
      <c r="AN104" s="83">
        <f>VLOOKUP(B104,[6]VSV!$B:$L,11,0)</f>
        <v>10</v>
      </c>
      <c r="AO104" s="84" t="s">
        <v>501</v>
      </c>
      <c r="AP104" s="84"/>
      <c r="AQ104" s="84">
        <f>VLOOKUP(A104,[6]VSV!$A:$AN,40,0)</f>
        <v>0</v>
      </c>
      <c r="AR104" s="84">
        <f>VLOOKUP(A104,[6]VSV!$A:$AO,41,0)</f>
        <v>0</v>
      </c>
      <c r="AS104" s="43"/>
      <c r="AT104" s="22">
        <f>VLOOKUP(C104,'[6]VSV (2)'!$B:$L,11,0)</f>
        <v>10</v>
      </c>
      <c r="AU104" s="22" t="b">
        <f t="shared" si="19"/>
        <v>1</v>
      </c>
      <c r="AV104" s="22">
        <f>VLOOKUP(C104,'[6]VSV (2)'!$B:$N,13,0)</f>
        <v>1585500</v>
      </c>
      <c r="AW104" s="22" t="b">
        <f t="shared" si="20"/>
        <v>1</v>
      </c>
      <c r="AX104" s="22">
        <f>VLOOKUP(C104,'[6]VSV (2)'!$B:$O,14,0)</f>
        <v>15855000</v>
      </c>
      <c r="AY104" s="22" t="b">
        <f t="shared" si="21"/>
        <v>1</v>
      </c>
      <c r="AZ104" s="22">
        <f>VLOOKUP(B104,[7]VSV!$B$6:$V$176,11,0)</f>
        <v>1585500</v>
      </c>
      <c r="BA104" s="22" t="b">
        <f t="shared" si="22"/>
        <v>1</v>
      </c>
      <c r="BB104" s="22" t="str">
        <f>VLOOKUP(B104,[7]VSV!$B$6:$V$176,21,0)</f>
        <v>IB2400261543; QĐTT số: 3233/QĐ-BVNTW; 26/09/2024; Bệnh viện Nhi Trung ương; 24 tháng</v>
      </c>
      <c r="BC104" s="22" t="b">
        <f t="shared" si="23"/>
        <v>1</v>
      </c>
      <c r="BD104" s="22" t="b">
        <f t="shared" si="24"/>
        <v>0</v>
      </c>
    </row>
    <row r="105" spans="1:56" ht="50.25" customHeight="1" x14ac:dyDescent="0.25">
      <c r="A105" s="22">
        <v>113</v>
      </c>
      <c r="B105" s="23">
        <v>102</v>
      </c>
      <c r="C105" s="23">
        <v>100</v>
      </c>
      <c r="D105" s="43" t="s">
        <v>1942</v>
      </c>
      <c r="E105" s="43" t="s">
        <v>1943</v>
      </c>
      <c r="F105" s="42" t="s">
        <v>1944</v>
      </c>
      <c r="G105" s="52" t="s">
        <v>42</v>
      </c>
      <c r="H105" s="146">
        <v>0</v>
      </c>
      <c r="I105" s="87"/>
      <c r="J105" s="149">
        <v>0</v>
      </c>
      <c r="K105" s="28">
        <f t="shared" si="27"/>
        <v>30</v>
      </c>
      <c r="L105" s="29">
        <f t="shared" si="14"/>
        <v>30</v>
      </c>
      <c r="M105" s="41">
        <v>4562233</v>
      </c>
      <c r="N105" s="28">
        <f t="shared" si="15"/>
        <v>136866990</v>
      </c>
      <c r="O105" s="42"/>
      <c r="P105" s="42" t="s">
        <v>1945</v>
      </c>
      <c r="Q105" s="42" t="s">
        <v>1946</v>
      </c>
      <c r="R105" s="42" t="s">
        <v>1947</v>
      </c>
      <c r="S105" s="44" t="s">
        <v>1948</v>
      </c>
      <c r="T105" s="42" t="s">
        <v>1949</v>
      </c>
      <c r="U105" s="42" t="s">
        <v>47</v>
      </c>
      <c r="V105" s="42" t="s">
        <v>1950</v>
      </c>
      <c r="W105" s="76" t="str">
        <f t="shared" si="16"/>
        <v>IB2500021068; QĐTT số: KQ2500021068_2503101509; 10/3/2025; Bệnh viện Ung bướu Hà Nội; 365 ngày</v>
      </c>
      <c r="X105" s="43" t="s">
        <v>1867</v>
      </c>
      <c r="Y105" s="43"/>
      <c r="Z105" s="88"/>
      <c r="AA105" s="89"/>
      <c r="AB105" s="90"/>
      <c r="AC105" s="89"/>
      <c r="AD105" s="80" t="s">
        <v>1578</v>
      </c>
      <c r="AE105" s="80" t="s">
        <v>272</v>
      </c>
      <c r="AF105" s="78" t="s">
        <v>1950</v>
      </c>
      <c r="AG105" s="90"/>
      <c r="AH105" s="33" t="e">
        <f t="shared" si="17"/>
        <v>#DIV/0!</v>
      </c>
      <c r="AI105" s="34">
        <f t="shared" si="18"/>
        <v>136866990</v>
      </c>
      <c r="AJ105" s="1" t="s">
        <v>1868</v>
      </c>
      <c r="AK105" s="81"/>
      <c r="AL105" s="82" t="s">
        <v>1469</v>
      </c>
      <c r="AM105" s="83">
        <v>40</v>
      </c>
      <c r="AN105" s="83">
        <f>VLOOKUP(B105,[6]VSV!$B:$L,11,0)</f>
        <v>30</v>
      </c>
      <c r="AO105" s="84" t="s">
        <v>1951</v>
      </c>
      <c r="AP105" s="84"/>
      <c r="AQ105" s="84">
        <f>VLOOKUP(A105,[6]VSV!$A:$AN,40,0)</f>
        <v>0</v>
      </c>
      <c r="AR105" s="84" t="str">
        <f>VLOOKUP(A105,[6]VSV!$A:$AO,41,0)</f>
        <v>Dung dịch pha loãng mẫu được chỉ định cho một số xét nghiệm miễn dịch điện hóa phát quang</v>
      </c>
      <c r="AS105" s="43" t="s">
        <v>1942</v>
      </c>
      <c r="AT105" s="22">
        <f>VLOOKUP(C105,'[6]VSV (2)'!$B:$L,11,0)</f>
        <v>30</v>
      </c>
      <c r="AU105" s="22" t="b">
        <f t="shared" si="19"/>
        <v>1</v>
      </c>
      <c r="AV105" s="22">
        <f>VLOOKUP(C105,'[6]VSV (2)'!$B:$N,13,0)</f>
        <v>4562233</v>
      </c>
      <c r="AW105" s="22" t="b">
        <f t="shared" si="20"/>
        <v>1</v>
      </c>
      <c r="AX105" s="22">
        <f>VLOOKUP(C105,'[6]VSV (2)'!$B:$O,14,0)</f>
        <v>136866990</v>
      </c>
      <c r="AY105" s="22" t="b">
        <f t="shared" si="21"/>
        <v>1</v>
      </c>
      <c r="AZ105" s="22">
        <f>VLOOKUP(B105,[7]VSV!$B$6:$V$176,11,0)</f>
        <v>4562233</v>
      </c>
      <c r="BA105" s="22" t="b">
        <f t="shared" si="22"/>
        <v>1</v>
      </c>
      <c r="BB105" s="22" t="str">
        <f>VLOOKUP(B105,[7]VSV!$B$6:$V$176,21,0)</f>
        <v>IB2500021068; QĐTT số: KQ2500021068_2503101509; 10/3/2025; Bệnh viện Ung bướu Hà Nội; 365 ngày</v>
      </c>
      <c r="BC105" s="22" t="b">
        <f t="shared" si="23"/>
        <v>1</v>
      </c>
      <c r="BD105" s="22" t="b">
        <f t="shared" si="24"/>
        <v>0</v>
      </c>
    </row>
    <row r="106" spans="1:56" ht="47.25" customHeight="1" x14ac:dyDescent="0.25">
      <c r="A106" s="22">
        <v>114</v>
      </c>
      <c r="B106" s="23">
        <v>103</v>
      </c>
      <c r="C106" s="23">
        <v>101</v>
      </c>
      <c r="D106" s="43" t="s">
        <v>1952</v>
      </c>
      <c r="E106" s="43" t="s">
        <v>1953</v>
      </c>
      <c r="F106" s="42" t="s">
        <v>1954</v>
      </c>
      <c r="G106" s="52" t="s">
        <v>42</v>
      </c>
      <c r="H106" s="146">
        <v>0</v>
      </c>
      <c r="I106" s="87"/>
      <c r="J106" s="149">
        <v>0</v>
      </c>
      <c r="K106" s="28">
        <f t="shared" si="27"/>
        <v>70</v>
      </c>
      <c r="L106" s="29">
        <f t="shared" si="14"/>
        <v>70</v>
      </c>
      <c r="M106" s="41">
        <v>2532495</v>
      </c>
      <c r="N106" s="28">
        <f t="shared" si="15"/>
        <v>177274650</v>
      </c>
      <c r="O106" s="42"/>
      <c r="P106" s="42" t="s">
        <v>1955</v>
      </c>
      <c r="Q106" s="42"/>
      <c r="R106" s="42"/>
      <c r="S106" s="44"/>
      <c r="T106" s="42"/>
      <c r="U106" s="42"/>
      <c r="V106" s="42" t="s">
        <v>320</v>
      </c>
      <c r="W106" s="76" t="s">
        <v>1956</v>
      </c>
      <c r="X106" s="43" t="s">
        <v>1867</v>
      </c>
      <c r="Y106" s="43"/>
      <c r="Z106" s="88"/>
      <c r="AA106" s="89"/>
      <c r="AB106" s="90"/>
      <c r="AC106" s="89"/>
      <c r="AD106" s="80" t="s">
        <v>1915</v>
      </c>
      <c r="AE106" s="80" t="s">
        <v>272</v>
      </c>
      <c r="AF106" s="78" t="s">
        <v>320</v>
      </c>
      <c r="AG106" s="90"/>
      <c r="AH106" s="33" t="e">
        <f t="shared" si="17"/>
        <v>#DIV/0!</v>
      </c>
      <c r="AI106" s="34">
        <f t="shared" si="18"/>
        <v>177274650</v>
      </c>
      <c r="AJ106" s="1" t="s">
        <v>1868</v>
      </c>
      <c r="AK106" s="81"/>
      <c r="AL106" s="82" t="s">
        <v>1469</v>
      </c>
      <c r="AM106" s="83">
        <v>180</v>
      </c>
      <c r="AN106" s="83">
        <f>VLOOKUP(B106,[6]VSV!$B:$L,11,0)</f>
        <v>70</v>
      </c>
      <c r="AO106" s="84" t="s">
        <v>1952</v>
      </c>
      <c r="AP106" s="84"/>
      <c r="AQ106" s="84">
        <f>VLOOKUP(A106,[6]VSV!$A:$AN,40,0)</f>
        <v>0</v>
      </c>
      <c r="AR106" s="84">
        <f>VLOOKUP(A106,[6]VSV!$A:$AO,41,0)</f>
        <v>0</v>
      </c>
      <c r="AS106" s="43"/>
      <c r="AT106" s="22">
        <f>VLOOKUP(C106,'[6]VSV (2)'!$B:$L,11,0)</f>
        <v>70</v>
      </c>
      <c r="AU106" s="22" t="b">
        <f t="shared" si="19"/>
        <v>1</v>
      </c>
      <c r="AV106" s="22">
        <f>VLOOKUP(C106,'[6]VSV (2)'!$B:$N,13,0)</f>
        <v>2532495</v>
      </c>
      <c r="AW106" s="22" t="b">
        <f t="shared" si="20"/>
        <v>1</v>
      </c>
      <c r="AX106" s="22">
        <f>VLOOKUP(C106,'[6]VSV (2)'!$B:$O,14,0)</f>
        <v>177274650</v>
      </c>
      <c r="AY106" s="22" t="b">
        <f t="shared" si="21"/>
        <v>1</v>
      </c>
      <c r="AZ106" s="22">
        <f>VLOOKUP(B106,[7]VSV!$B$6:$V$176,11,0)</f>
        <v>2532495</v>
      </c>
      <c r="BA106" s="22" t="b">
        <f t="shared" si="22"/>
        <v>1</v>
      </c>
      <c r="BB106" s="22" t="str">
        <f>VLOOKUP(B106,[7]VSV!$B$6:$V$176,21,0)</f>
        <v xml:space="preserve">Tham khảo giá theo báo giá của Công Ty Cổ Phần Trang Thiết Bị Và Phát Triển Dự Án Y Tế Việt Nam </v>
      </c>
      <c r="BC106" s="22" t="b">
        <f t="shared" si="23"/>
        <v>1</v>
      </c>
      <c r="BD106" s="22" t="b">
        <f t="shared" si="24"/>
        <v>0</v>
      </c>
    </row>
    <row r="107" spans="1:56" ht="38.25" customHeight="1" x14ac:dyDescent="0.25">
      <c r="A107" s="22">
        <v>115</v>
      </c>
      <c r="B107" s="23">
        <v>104</v>
      </c>
      <c r="C107" s="23">
        <v>102</v>
      </c>
      <c r="D107" s="43" t="s">
        <v>486</v>
      </c>
      <c r="E107" s="43" t="s">
        <v>1957</v>
      </c>
      <c r="F107" s="42" t="s">
        <v>1958</v>
      </c>
      <c r="G107" s="52" t="s">
        <v>42</v>
      </c>
      <c r="H107" s="144">
        <v>7</v>
      </c>
      <c r="I107" s="87"/>
      <c r="J107" s="149">
        <v>0</v>
      </c>
      <c r="K107" s="28">
        <f t="shared" si="27"/>
        <v>80</v>
      </c>
      <c r="L107" s="29">
        <f t="shared" si="14"/>
        <v>80</v>
      </c>
      <c r="M107" s="41">
        <v>1241940</v>
      </c>
      <c r="N107" s="28">
        <f t="shared" si="15"/>
        <v>99355200</v>
      </c>
      <c r="O107" s="42" t="s">
        <v>486</v>
      </c>
      <c r="P107" s="42" t="s">
        <v>487</v>
      </c>
      <c r="Q107" s="42" t="s">
        <v>315</v>
      </c>
      <c r="R107" s="42" t="s">
        <v>316</v>
      </c>
      <c r="S107" s="44" t="s">
        <v>1941</v>
      </c>
      <c r="T107" s="42" t="s">
        <v>318</v>
      </c>
      <c r="U107" s="42" t="s">
        <v>319</v>
      </c>
      <c r="V107" s="42" t="s">
        <v>320</v>
      </c>
      <c r="W107" s="76" t="str">
        <f t="shared" si="16"/>
        <v>IB2400261543; QĐTT số: 3233/QĐ-BVNTW; 26/09/2024; Bệnh viện Nhi Trung ương; 24 tháng</v>
      </c>
      <c r="X107" s="43" t="s">
        <v>1867</v>
      </c>
      <c r="Y107" s="43"/>
      <c r="Z107" s="88"/>
      <c r="AA107" s="89"/>
      <c r="AB107" s="90"/>
      <c r="AC107" s="89"/>
      <c r="AD107" s="80" t="s">
        <v>1915</v>
      </c>
      <c r="AE107" s="80" t="s">
        <v>272</v>
      </c>
      <c r="AF107" s="78" t="s">
        <v>320</v>
      </c>
      <c r="AG107" s="90"/>
      <c r="AH107" s="33" t="e">
        <f t="shared" si="17"/>
        <v>#DIV/0!</v>
      </c>
      <c r="AI107" s="34">
        <f t="shared" si="18"/>
        <v>99355200</v>
      </c>
      <c r="AJ107" s="1" t="s">
        <v>1868</v>
      </c>
      <c r="AK107" s="81"/>
      <c r="AL107" s="82" t="s">
        <v>1469</v>
      </c>
      <c r="AM107" s="83">
        <v>160</v>
      </c>
      <c r="AN107" s="83">
        <f>VLOOKUP(B107,[6]VSV!$B:$L,11,0)</f>
        <v>80</v>
      </c>
      <c r="AO107" s="84" t="s">
        <v>486</v>
      </c>
      <c r="AP107" s="84"/>
      <c r="AQ107" s="84">
        <f>VLOOKUP(A107,[6]VSV!$A:$AN,40,0)</f>
        <v>0</v>
      </c>
      <c r="AR107" s="84">
        <f>VLOOKUP(A107,[6]VSV!$A:$AO,41,0)</f>
        <v>0</v>
      </c>
      <c r="AS107" s="43"/>
      <c r="AT107" s="22">
        <f>VLOOKUP(C107,'[6]VSV (2)'!$B:$L,11,0)</f>
        <v>80</v>
      </c>
      <c r="AU107" s="22" t="b">
        <f t="shared" si="19"/>
        <v>1</v>
      </c>
      <c r="AV107" s="22">
        <f>VLOOKUP(C107,'[6]VSV (2)'!$B:$N,13,0)</f>
        <v>1241940</v>
      </c>
      <c r="AW107" s="22" t="b">
        <f t="shared" si="20"/>
        <v>1</v>
      </c>
      <c r="AX107" s="22">
        <f>VLOOKUP(C107,'[6]VSV (2)'!$B:$O,14,0)</f>
        <v>99355200</v>
      </c>
      <c r="AY107" s="22" t="b">
        <f t="shared" si="21"/>
        <v>1</v>
      </c>
      <c r="AZ107" s="22">
        <f>VLOOKUP(B107,[7]VSV!$B$6:$V$176,11,0)</f>
        <v>1241940</v>
      </c>
      <c r="BA107" s="22" t="b">
        <f t="shared" si="22"/>
        <v>1</v>
      </c>
      <c r="BB107" s="22" t="str">
        <f>VLOOKUP(B107,[7]VSV!$B$6:$V$176,21,0)</f>
        <v>IB2400261543; QĐTT số: 3233/QĐ-BVNTW; 26/09/2024; Bệnh viện Nhi Trung ương; 24 tháng</v>
      </c>
      <c r="BC107" s="22" t="b">
        <f t="shared" si="23"/>
        <v>1</v>
      </c>
      <c r="BD107" s="22" t="b">
        <f t="shared" si="24"/>
        <v>0</v>
      </c>
    </row>
    <row r="108" spans="1:56" ht="45" customHeight="1" x14ac:dyDescent="0.25">
      <c r="A108" s="22">
        <v>116</v>
      </c>
      <c r="B108" s="23">
        <v>105</v>
      </c>
      <c r="C108" s="23">
        <v>103</v>
      </c>
      <c r="D108" s="43" t="s">
        <v>482</v>
      </c>
      <c r="E108" s="43" t="s">
        <v>1959</v>
      </c>
      <c r="F108" s="42" t="s">
        <v>1960</v>
      </c>
      <c r="G108" s="52" t="s">
        <v>42</v>
      </c>
      <c r="H108" s="144">
        <v>7</v>
      </c>
      <c r="I108" s="87"/>
      <c r="J108" s="149">
        <v>0</v>
      </c>
      <c r="K108" s="28">
        <f t="shared" si="27"/>
        <v>60</v>
      </c>
      <c r="L108" s="29">
        <f t="shared" si="14"/>
        <v>60</v>
      </c>
      <c r="M108" s="41">
        <v>2968350</v>
      </c>
      <c r="N108" s="28">
        <f t="shared" si="15"/>
        <v>178101000</v>
      </c>
      <c r="O108" s="42" t="s">
        <v>482</v>
      </c>
      <c r="P108" s="42" t="s">
        <v>483</v>
      </c>
      <c r="Q108" s="42" t="s">
        <v>1961</v>
      </c>
      <c r="R108" s="42" t="s">
        <v>1962</v>
      </c>
      <c r="S108" s="44" t="s">
        <v>1963</v>
      </c>
      <c r="T108" s="42" t="s">
        <v>1964</v>
      </c>
      <c r="U108" s="42" t="s">
        <v>47</v>
      </c>
      <c r="V108" s="42" t="s">
        <v>320</v>
      </c>
      <c r="W108" s="76" t="str">
        <f t="shared" si="16"/>
        <v>IB2400395867; QĐTT số: 8761/QĐ-BV; 27/12/2024; Bệnh viện Trung ương Quân đội 108; 365 ngày</v>
      </c>
      <c r="X108" s="43" t="s">
        <v>1867</v>
      </c>
      <c r="Y108" s="43"/>
      <c r="Z108" s="88"/>
      <c r="AA108" s="89"/>
      <c r="AB108" s="90"/>
      <c r="AC108" s="89"/>
      <c r="AD108" s="80" t="s">
        <v>1915</v>
      </c>
      <c r="AE108" s="80" t="s">
        <v>272</v>
      </c>
      <c r="AF108" s="78" t="s">
        <v>320</v>
      </c>
      <c r="AG108" s="90"/>
      <c r="AH108" s="33" t="e">
        <f t="shared" si="17"/>
        <v>#DIV/0!</v>
      </c>
      <c r="AI108" s="34">
        <f t="shared" si="18"/>
        <v>178101000</v>
      </c>
      <c r="AJ108" s="1" t="s">
        <v>1868</v>
      </c>
      <c r="AK108" s="81"/>
      <c r="AL108" s="82" t="s">
        <v>1469</v>
      </c>
      <c r="AM108" s="83">
        <v>160</v>
      </c>
      <c r="AN108" s="83">
        <f>VLOOKUP(B108,[6]VSV!$B:$L,11,0)</f>
        <v>60</v>
      </c>
      <c r="AO108" s="84" t="s">
        <v>482</v>
      </c>
      <c r="AP108" s="84"/>
      <c r="AQ108" s="84">
        <f>VLOOKUP(A108,[6]VSV!$A:$AN,40,0)</f>
        <v>0</v>
      </c>
      <c r="AR108" s="84">
        <f>VLOOKUP(A108,[6]VSV!$A:$AO,41,0)</f>
        <v>0</v>
      </c>
      <c r="AS108" s="43"/>
      <c r="AT108" s="22">
        <f>VLOOKUP(C108,'[6]VSV (2)'!$B:$L,11,0)</f>
        <v>60</v>
      </c>
      <c r="AU108" s="22" t="b">
        <f t="shared" si="19"/>
        <v>1</v>
      </c>
      <c r="AV108" s="22">
        <f>VLOOKUP(C108,'[6]VSV (2)'!$B:$N,13,0)</f>
        <v>2968350</v>
      </c>
      <c r="AW108" s="22" t="b">
        <f t="shared" si="20"/>
        <v>1</v>
      </c>
      <c r="AX108" s="22">
        <f>VLOOKUP(C108,'[6]VSV (2)'!$B:$O,14,0)</f>
        <v>178101000</v>
      </c>
      <c r="AY108" s="22" t="b">
        <f t="shared" si="21"/>
        <v>1</v>
      </c>
      <c r="AZ108" s="22">
        <f>VLOOKUP(B108,[7]VSV!$B$6:$V$176,11,0)</f>
        <v>2968350</v>
      </c>
      <c r="BA108" s="22" t="b">
        <f t="shared" si="22"/>
        <v>1</v>
      </c>
      <c r="BB108" s="22" t="str">
        <f>VLOOKUP(B108,[7]VSV!$B$6:$V$176,21,0)</f>
        <v>IB2400395867; QĐTT số: 8761/QĐ-BV; 27/12/2024; Bệnh viện Trung ương Quân đội 108; 365 ngày</v>
      </c>
      <c r="BC108" s="22" t="b">
        <f t="shared" si="23"/>
        <v>1</v>
      </c>
      <c r="BD108" s="22" t="b">
        <f t="shared" si="24"/>
        <v>0</v>
      </c>
    </row>
    <row r="109" spans="1:56" ht="48" customHeight="1" x14ac:dyDescent="0.25">
      <c r="A109" s="22">
        <v>118</v>
      </c>
      <c r="B109" s="23">
        <v>107</v>
      </c>
      <c r="C109" s="23">
        <v>104</v>
      </c>
      <c r="D109" s="43" t="s">
        <v>1965</v>
      </c>
      <c r="E109" s="95" t="s">
        <v>1966</v>
      </c>
      <c r="F109" s="42" t="s">
        <v>1967</v>
      </c>
      <c r="G109" s="52" t="s">
        <v>42</v>
      </c>
      <c r="H109" s="146">
        <v>0</v>
      </c>
      <c r="I109" s="87"/>
      <c r="J109" s="149">
        <v>0</v>
      </c>
      <c r="K109" s="41">
        <v>12</v>
      </c>
      <c r="L109" s="29">
        <f t="shared" si="14"/>
        <v>12</v>
      </c>
      <c r="M109" s="41">
        <v>2369200</v>
      </c>
      <c r="N109" s="28">
        <f t="shared" si="15"/>
        <v>28430400</v>
      </c>
      <c r="O109" s="42"/>
      <c r="P109" s="42" t="s">
        <v>1968</v>
      </c>
      <c r="Q109" s="42"/>
      <c r="R109" s="42"/>
      <c r="S109" s="44"/>
      <c r="T109" s="42"/>
      <c r="U109" s="42"/>
      <c r="V109" s="42" t="s">
        <v>1913</v>
      </c>
      <c r="W109" s="76" t="s">
        <v>1914</v>
      </c>
      <c r="X109" s="43" t="s">
        <v>1867</v>
      </c>
      <c r="Y109" s="43"/>
      <c r="Z109" s="88"/>
      <c r="AA109" s="89"/>
      <c r="AB109" s="90"/>
      <c r="AC109" s="89"/>
      <c r="AD109" s="80" t="s">
        <v>1915</v>
      </c>
      <c r="AE109" s="80" t="s">
        <v>272</v>
      </c>
      <c r="AF109" s="78" t="s">
        <v>1913</v>
      </c>
      <c r="AG109" s="90"/>
      <c r="AH109" s="33" t="e">
        <f t="shared" si="17"/>
        <v>#DIV/0!</v>
      </c>
      <c r="AI109" s="34">
        <f t="shared" si="18"/>
        <v>28430400</v>
      </c>
      <c r="AJ109" s="1" t="s">
        <v>1868</v>
      </c>
      <c r="AK109" s="81"/>
      <c r="AL109" s="82" t="s">
        <v>1469</v>
      </c>
      <c r="AM109" s="83">
        <v>12</v>
      </c>
      <c r="AN109" s="83">
        <f>VLOOKUP(B109,[6]VSV!$B:$L,11,0)</f>
        <v>12</v>
      </c>
      <c r="AO109" s="84" t="s">
        <v>1965</v>
      </c>
      <c r="AP109" s="84"/>
      <c r="AQ109" s="84">
        <f>VLOOKUP(A109,[6]VSV!$A:$AN,40,0)</f>
        <v>0</v>
      </c>
      <c r="AR109" s="84">
        <f>VLOOKUP(A109,[6]VSV!$A:$AO,41,0)</f>
        <v>0</v>
      </c>
      <c r="AS109" s="43"/>
      <c r="AT109" s="22">
        <f>VLOOKUP(C109,'[6]VSV (2)'!$B:$L,11,0)</f>
        <v>12</v>
      </c>
      <c r="AU109" s="22" t="b">
        <f t="shared" si="19"/>
        <v>1</v>
      </c>
      <c r="AV109" s="22">
        <f>VLOOKUP(C109,'[6]VSV (2)'!$B:$N,13,0)</f>
        <v>2369200</v>
      </c>
      <c r="AW109" s="22" t="b">
        <f t="shared" si="20"/>
        <v>1</v>
      </c>
      <c r="AX109" s="22">
        <f>VLOOKUP(C109,'[6]VSV (2)'!$B:$O,14,0)</f>
        <v>28430400</v>
      </c>
      <c r="AY109" s="22" t="b">
        <f t="shared" si="21"/>
        <v>1</v>
      </c>
      <c r="AZ109" s="22">
        <f>VLOOKUP(B109,[7]VSV!$B$6:$V$176,11,0)</f>
        <v>2369200</v>
      </c>
      <c r="BA109" s="22" t="b">
        <f t="shared" si="22"/>
        <v>1</v>
      </c>
      <c r="BB109" s="22" t="str">
        <f>VLOOKUP(B109,[7]VSV!$B$6:$V$176,21,0)</f>
        <v>Tham khảo giá theo báo giá của Công ty TNHH Tekmax</v>
      </c>
      <c r="BC109" s="22" t="b">
        <f t="shared" si="23"/>
        <v>1</v>
      </c>
      <c r="BD109" s="22" t="b">
        <f t="shared" si="24"/>
        <v>1</v>
      </c>
    </row>
    <row r="110" spans="1:56" ht="48.75" customHeight="1" x14ac:dyDescent="0.25">
      <c r="A110" s="22">
        <v>119</v>
      </c>
      <c r="B110" s="23">
        <v>108</v>
      </c>
      <c r="C110" s="23">
        <v>105</v>
      </c>
      <c r="D110" s="43" t="s">
        <v>1969</v>
      </c>
      <c r="E110" s="95" t="s">
        <v>1970</v>
      </c>
      <c r="F110" s="42" t="s">
        <v>1967</v>
      </c>
      <c r="G110" s="52" t="s">
        <v>42</v>
      </c>
      <c r="H110" s="146">
        <v>0</v>
      </c>
      <c r="I110" s="87"/>
      <c r="J110" s="149">
        <v>0</v>
      </c>
      <c r="K110" s="41">
        <v>6</v>
      </c>
      <c r="L110" s="29">
        <f t="shared" si="14"/>
        <v>6</v>
      </c>
      <c r="M110" s="41">
        <v>3041600</v>
      </c>
      <c r="N110" s="28">
        <f t="shared" si="15"/>
        <v>18249600</v>
      </c>
      <c r="O110" s="42"/>
      <c r="P110" s="42" t="s">
        <v>1971</v>
      </c>
      <c r="Q110" s="42"/>
      <c r="R110" s="42"/>
      <c r="S110" s="44"/>
      <c r="T110" s="42"/>
      <c r="U110" s="42"/>
      <c r="V110" s="42" t="s">
        <v>1913</v>
      </c>
      <c r="W110" s="76" t="s">
        <v>1914</v>
      </c>
      <c r="X110" s="43" t="s">
        <v>1867</v>
      </c>
      <c r="Y110" s="43"/>
      <c r="Z110" s="88"/>
      <c r="AA110" s="89"/>
      <c r="AB110" s="90"/>
      <c r="AC110" s="89"/>
      <c r="AD110" s="80" t="s">
        <v>1915</v>
      </c>
      <c r="AE110" s="80" t="s">
        <v>272</v>
      </c>
      <c r="AF110" s="78" t="s">
        <v>1913</v>
      </c>
      <c r="AG110" s="90"/>
      <c r="AH110" s="33" t="e">
        <f t="shared" si="17"/>
        <v>#DIV/0!</v>
      </c>
      <c r="AI110" s="34">
        <f t="shared" si="18"/>
        <v>18249600</v>
      </c>
      <c r="AJ110" s="1" t="s">
        <v>1868</v>
      </c>
      <c r="AK110" s="81"/>
      <c r="AL110" s="82" t="s">
        <v>1469</v>
      </c>
      <c r="AM110" s="83">
        <v>6</v>
      </c>
      <c r="AN110" s="83">
        <f>VLOOKUP(B110,[6]VSV!$B:$L,11,0)</f>
        <v>6</v>
      </c>
      <c r="AO110" s="84" t="s">
        <v>1969</v>
      </c>
      <c r="AP110" s="84"/>
      <c r="AQ110" s="84">
        <f>VLOOKUP(A110,[6]VSV!$A:$AN,40,0)</f>
        <v>0</v>
      </c>
      <c r="AR110" s="84">
        <f>VLOOKUP(A110,[6]VSV!$A:$AO,41,0)</f>
        <v>0</v>
      </c>
      <c r="AS110" s="43"/>
      <c r="AT110" s="22">
        <f>VLOOKUP(C110,'[6]VSV (2)'!$B:$L,11,0)</f>
        <v>6</v>
      </c>
      <c r="AU110" s="22" t="b">
        <f t="shared" si="19"/>
        <v>1</v>
      </c>
      <c r="AV110" s="22">
        <f>VLOOKUP(C110,'[6]VSV (2)'!$B:$N,13,0)</f>
        <v>3041600</v>
      </c>
      <c r="AW110" s="22" t="b">
        <f t="shared" si="20"/>
        <v>1</v>
      </c>
      <c r="AX110" s="22">
        <f>VLOOKUP(C110,'[6]VSV (2)'!$B:$O,14,0)</f>
        <v>18249600</v>
      </c>
      <c r="AY110" s="22" t="b">
        <f t="shared" si="21"/>
        <v>1</v>
      </c>
      <c r="AZ110" s="22">
        <f>VLOOKUP(B110,[7]VSV!$B$6:$V$176,11,0)</f>
        <v>3041600</v>
      </c>
      <c r="BA110" s="22" t="b">
        <f t="shared" si="22"/>
        <v>1</v>
      </c>
      <c r="BB110" s="22" t="str">
        <f>VLOOKUP(B110,[7]VSV!$B$6:$V$176,21,0)</f>
        <v>Tham khảo giá theo báo giá của Công ty TNHH Tekmax</v>
      </c>
      <c r="BC110" s="22" t="b">
        <f t="shared" si="23"/>
        <v>1</v>
      </c>
      <c r="BD110" s="22" t="b">
        <f t="shared" si="24"/>
        <v>1</v>
      </c>
    </row>
    <row r="111" spans="1:56" ht="51" customHeight="1" x14ac:dyDescent="0.25">
      <c r="A111" s="22">
        <v>120</v>
      </c>
      <c r="B111" s="23">
        <v>109</v>
      </c>
      <c r="C111" s="23">
        <v>106</v>
      </c>
      <c r="D111" s="43" t="s">
        <v>1972</v>
      </c>
      <c r="E111" s="95" t="s">
        <v>1973</v>
      </c>
      <c r="F111" s="42" t="s">
        <v>1974</v>
      </c>
      <c r="G111" s="52" t="s">
        <v>42</v>
      </c>
      <c r="H111" s="146">
        <v>0</v>
      </c>
      <c r="I111" s="87"/>
      <c r="J111" s="149">
        <v>0</v>
      </c>
      <c r="K111" s="41">
        <v>5</v>
      </c>
      <c r="L111" s="29">
        <f t="shared" si="14"/>
        <v>5</v>
      </c>
      <c r="M111" s="41">
        <v>8163700</v>
      </c>
      <c r="N111" s="28">
        <f t="shared" si="15"/>
        <v>40818500</v>
      </c>
      <c r="O111" s="42"/>
      <c r="P111" s="42" t="s">
        <v>1975</v>
      </c>
      <c r="Q111" s="42"/>
      <c r="R111" s="42"/>
      <c r="S111" s="44"/>
      <c r="T111" s="42"/>
      <c r="U111" s="42"/>
      <c r="V111" s="42" t="s">
        <v>1913</v>
      </c>
      <c r="W111" s="76" t="s">
        <v>1914</v>
      </c>
      <c r="X111" s="43" t="s">
        <v>1867</v>
      </c>
      <c r="Y111" s="43"/>
      <c r="Z111" s="88"/>
      <c r="AA111" s="89"/>
      <c r="AB111" s="90"/>
      <c r="AC111" s="89"/>
      <c r="AD111" s="80" t="s">
        <v>1915</v>
      </c>
      <c r="AE111" s="80" t="s">
        <v>272</v>
      </c>
      <c r="AF111" s="78" t="s">
        <v>1913</v>
      </c>
      <c r="AG111" s="90"/>
      <c r="AH111" s="33" t="e">
        <f t="shared" si="17"/>
        <v>#DIV/0!</v>
      </c>
      <c r="AI111" s="34">
        <f t="shared" si="18"/>
        <v>40818500</v>
      </c>
      <c r="AJ111" s="1" t="s">
        <v>1868</v>
      </c>
      <c r="AK111" s="81"/>
      <c r="AL111" s="82" t="s">
        <v>1469</v>
      </c>
      <c r="AM111" s="83">
        <v>5</v>
      </c>
      <c r="AN111" s="83">
        <f>VLOOKUP(B111,[6]VSV!$B:$L,11,0)</f>
        <v>5</v>
      </c>
      <c r="AO111" s="84" t="s">
        <v>1972</v>
      </c>
      <c r="AP111" s="84"/>
      <c r="AQ111" s="84">
        <f>VLOOKUP(A111,[6]VSV!$A:$AN,40,0)</f>
        <v>0</v>
      </c>
      <c r="AR111" s="84">
        <f>VLOOKUP(A111,[6]VSV!$A:$AO,41,0)</f>
        <v>0</v>
      </c>
      <c r="AS111" s="43"/>
      <c r="AT111" s="22">
        <f>VLOOKUP(C111,'[6]VSV (2)'!$B:$L,11,0)</f>
        <v>5</v>
      </c>
      <c r="AU111" s="22" t="b">
        <f t="shared" si="19"/>
        <v>1</v>
      </c>
      <c r="AV111" s="22">
        <f>VLOOKUP(C111,'[6]VSV (2)'!$B:$N,13,0)</f>
        <v>8163700</v>
      </c>
      <c r="AW111" s="22" t="b">
        <f t="shared" si="20"/>
        <v>1</v>
      </c>
      <c r="AX111" s="22">
        <f>VLOOKUP(C111,'[6]VSV (2)'!$B:$O,14,0)</f>
        <v>40818500</v>
      </c>
      <c r="AY111" s="22" t="b">
        <f t="shared" si="21"/>
        <v>1</v>
      </c>
      <c r="AZ111" s="22">
        <f>VLOOKUP(B111,[7]VSV!$B$6:$V$176,11,0)</f>
        <v>8163700</v>
      </c>
      <c r="BA111" s="22" t="b">
        <f t="shared" si="22"/>
        <v>1</v>
      </c>
      <c r="BB111" s="22" t="str">
        <f>VLOOKUP(B111,[7]VSV!$B$6:$V$176,21,0)</f>
        <v>Tham khảo giá theo báo giá của Công ty TNHH Tekmax</v>
      </c>
      <c r="BC111" s="22" t="b">
        <f t="shared" si="23"/>
        <v>1</v>
      </c>
      <c r="BD111" s="22" t="b">
        <f t="shared" si="24"/>
        <v>1</v>
      </c>
    </row>
    <row r="112" spans="1:56" ht="44.25" customHeight="1" x14ac:dyDescent="0.25">
      <c r="A112" s="22">
        <v>121</v>
      </c>
      <c r="B112" s="23">
        <v>110</v>
      </c>
      <c r="C112" s="23">
        <v>107</v>
      </c>
      <c r="D112" s="43" t="s">
        <v>1976</v>
      </c>
      <c r="E112" s="43" t="s">
        <v>1977</v>
      </c>
      <c r="F112" s="42" t="s">
        <v>1978</v>
      </c>
      <c r="G112" s="52" t="s">
        <v>42</v>
      </c>
      <c r="H112" s="144">
        <v>1</v>
      </c>
      <c r="I112" s="87"/>
      <c r="J112" s="149">
        <v>0</v>
      </c>
      <c r="K112" s="41">
        <v>3</v>
      </c>
      <c r="L112" s="29">
        <f t="shared" si="14"/>
        <v>3</v>
      </c>
      <c r="M112" s="41">
        <v>4276650</v>
      </c>
      <c r="N112" s="28">
        <f t="shared" si="15"/>
        <v>12829950</v>
      </c>
      <c r="O112" s="42" t="s">
        <v>497</v>
      </c>
      <c r="P112" s="42" t="s">
        <v>498</v>
      </c>
      <c r="Q112" s="42" t="s">
        <v>315</v>
      </c>
      <c r="R112" s="42" t="s">
        <v>316</v>
      </c>
      <c r="S112" s="44" t="s">
        <v>1941</v>
      </c>
      <c r="T112" s="42" t="s">
        <v>318</v>
      </c>
      <c r="U112" s="42" t="s">
        <v>319</v>
      </c>
      <c r="V112" s="42" t="s">
        <v>320</v>
      </c>
      <c r="W112" s="76" t="str">
        <f t="shared" si="16"/>
        <v>IB2400261543; QĐTT số: 3233/QĐ-BVNTW; 26/09/2024; Bệnh viện Nhi Trung ương; 24 tháng</v>
      </c>
      <c r="X112" s="43" t="s">
        <v>1867</v>
      </c>
      <c r="Y112" s="43"/>
      <c r="Z112" s="88"/>
      <c r="AA112" s="89"/>
      <c r="AB112" s="90"/>
      <c r="AC112" s="89"/>
      <c r="AD112" s="80" t="s">
        <v>1915</v>
      </c>
      <c r="AE112" s="80" t="s">
        <v>272</v>
      </c>
      <c r="AF112" s="78" t="s">
        <v>320</v>
      </c>
      <c r="AG112" s="90"/>
      <c r="AH112" s="33" t="e">
        <f t="shared" si="17"/>
        <v>#DIV/0!</v>
      </c>
      <c r="AI112" s="34">
        <f t="shared" si="18"/>
        <v>12829950</v>
      </c>
      <c r="AJ112" s="1" t="s">
        <v>1868</v>
      </c>
      <c r="AK112" s="81"/>
      <c r="AL112" s="82" t="s">
        <v>1469</v>
      </c>
      <c r="AM112" s="83">
        <v>3</v>
      </c>
      <c r="AN112" s="83">
        <f>VLOOKUP(B112,[6]VSV!$B:$L,11,0)</f>
        <v>3</v>
      </c>
      <c r="AO112" s="84" t="s">
        <v>1976</v>
      </c>
      <c r="AP112" s="84"/>
      <c r="AQ112" s="84">
        <f>VLOOKUP(A112,[6]VSV!$A:$AN,40,0)</f>
        <v>0</v>
      </c>
      <c r="AR112" s="84">
        <f>VLOOKUP(A112,[6]VSV!$A:$AO,41,0)</f>
        <v>0</v>
      </c>
      <c r="AS112" s="43"/>
      <c r="AT112" s="22">
        <f>VLOOKUP(C112,'[6]VSV (2)'!$B:$L,11,0)</f>
        <v>3</v>
      </c>
      <c r="AU112" s="22" t="b">
        <f t="shared" si="19"/>
        <v>1</v>
      </c>
      <c r="AV112" s="22">
        <f>VLOOKUP(C112,'[6]VSV (2)'!$B:$N,13,0)</f>
        <v>4276650</v>
      </c>
      <c r="AW112" s="22" t="b">
        <f t="shared" si="20"/>
        <v>1</v>
      </c>
      <c r="AX112" s="22">
        <f>VLOOKUP(C112,'[6]VSV (2)'!$B:$O,14,0)</f>
        <v>12829950</v>
      </c>
      <c r="AY112" s="22" t="b">
        <f t="shared" si="21"/>
        <v>1</v>
      </c>
      <c r="AZ112" s="22">
        <f>VLOOKUP(B112,[7]VSV!$B$6:$V$176,11,0)</f>
        <v>4276650</v>
      </c>
      <c r="BA112" s="22" t="b">
        <f t="shared" si="22"/>
        <v>1</v>
      </c>
      <c r="BB112" s="22" t="str">
        <f>VLOOKUP(B112,[7]VSV!$B$6:$V$176,21,0)</f>
        <v>IB2400261543; QĐTT số: 3233/QĐ-BVNTW; 26/09/2024; Bệnh viện Nhi Trung ương; 24 tháng</v>
      </c>
      <c r="BC112" s="22" t="b">
        <f t="shared" si="23"/>
        <v>1</v>
      </c>
      <c r="BD112" s="22" t="b">
        <f t="shared" si="24"/>
        <v>1</v>
      </c>
    </row>
    <row r="113" spans="1:56" ht="73.5" customHeight="1" x14ac:dyDescent="0.25">
      <c r="A113" s="22">
        <v>126</v>
      </c>
      <c r="B113" s="23">
        <v>111</v>
      </c>
      <c r="C113" s="23">
        <v>108</v>
      </c>
      <c r="D113" s="43" t="s">
        <v>1979</v>
      </c>
      <c r="E113" s="43" t="s">
        <v>1980</v>
      </c>
      <c r="F113" s="42" t="s">
        <v>313</v>
      </c>
      <c r="G113" s="52" t="s">
        <v>42</v>
      </c>
      <c r="H113" s="146">
        <v>0</v>
      </c>
      <c r="I113" s="87"/>
      <c r="J113" s="149">
        <v>0</v>
      </c>
      <c r="K113" s="28">
        <f t="shared" ref="K113:K123" si="28">L113</f>
        <v>10</v>
      </c>
      <c r="L113" s="29">
        <f t="shared" si="14"/>
        <v>10</v>
      </c>
      <c r="M113" s="41">
        <v>4083950</v>
      </c>
      <c r="N113" s="28">
        <f t="shared" si="15"/>
        <v>40839500</v>
      </c>
      <c r="O113" s="42"/>
      <c r="P113" s="42" t="s">
        <v>1981</v>
      </c>
      <c r="Q113" s="42"/>
      <c r="R113" s="42"/>
      <c r="S113" s="44"/>
      <c r="T113" s="42"/>
      <c r="U113" s="42"/>
      <c r="V113" s="42" t="s">
        <v>320</v>
      </c>
      <c r="W113" s="87" t="s">
        <v>1956</v>
      </c>
      <c r="X113" s="43" t="s">
        <v>1867</v>
      </c>
      <c r="Y113" s="43"/>
      <c r="Z113" s="88"/>
      <c r="AA113" s="89"/>
      <c r="AB113" s="90"/>
      <c r="AC113" s="89"/>
      <c r="AD113" s="80" t="s">
        <v>1915</v>
      </c>
      <c r="AE113" s="80" t="s">
        <v>272</v>
      </c>
      <c r="AF113" s="78" t="s">
        <v>320</v>
      </c>
      <c r="AG113" s="90"/>
      <c r="AH113" s="33" t="e">
        <f t="shared" si="17"/>
        <v>#DIV/0!</v>
      </c>
      <c r="AI113" s="34">
        <f t="shared" si="18"/>
        <v>40839500</v>
      </c>
      <c r="AJ113" s="1" t="s">
        <v>1868</v>
      </c>
      <c r="AK113" s="81"/>
      <c r="AL113" s="82" t="s">
        <v>1469</v>
      </c>
      <c r="AM113" s="83">
        <v>40</v>
      </c>
      <c r="AN113" s="83">
        <f>VLOOKUP(B113,[6]VSV!$B:$L,11,0)</f>
        <v>10</v>
      </c>
      <c r="AO113" s="84" t="s">
        <v>1982</v>
      </c>
      <c r="AP113" s="84"/>
      <c r="AQ113" s="84">
        <f>VLOOKUP(A113,[6]VSV!$A:$AN,40,0)</f>
        <v>0</v>
      </c>
      <c r="AR113" s="84" t="str">
        <f>VLOOKUP(A113,[6]VSV!$A:$AO,41,0)</f>
        <v>Bộ hóa chất cho xét nghiệm Syphilis hóa phát quang</v>
      </c>
      <c r="AS113" s="43" t="s">
        <v>1979</v>
      </c>
      <c r="AT113" s="22">
        <f>VLOOKUP(C113,'[6]VSV (2)'!$B:$L,11,0)</f>
        <v>10</v>
      </c>
      <c r="AU113" s="22" t="b">
        <f t="shared" si="19"/>
        <v>1</v>
      </c>
      <c r="AV113" s="22">
        <f>VLOOKUP(C113,'[6]VSV (2)'!$B:$N,13,0)</f>
        <v>4083950</v>
      </c>
      <c r="AW113" s="22" t="b">
        <f t="shared" si="20"/>
        <v>1</v>
      </c>
      <c r="AX113" s="22">
        <f>VLOOKUP(C113,'[6]VSV (2)'!$B:$O,14,0)</f>
        <v>40839500</v>
      </c>
      <c r="AY113" s="22" t="b">
        <f t="shared" si="21"/>
        <v>1</v>
      </c>
      <c r="AZ113" s="22">
        <f>VLOOKUP(B113,[7]VSV!$B$6:$V$176,11,0)</f>
        <v>4083950</v>
      </c>
      <c r="BA113" s="22" t="b">
        <f t="shared" si="22"/>
        <v>1</v>
      </c>
      <c r="BB113" s="22" t="str">
        <f>VLOOKUP(B113,[7]VSV!$B$6:$V$176,21,0)</f>
        <v xml:space="preserve">Tham khảo giá theo báo giá của Công Ty Cổ Phần Trang Thiết Bị Và Phát Triển Dự Án Y Tế Việt Nam </v>
      </c>
      <c r="BC113" s="22" t="b">
        <f t="shared" si="23"/>
        <v>1</v>
      </c>
      <c r="BD113" s="22" t="b">
        <f t="shared" si="24"/>
        <v>0</v>
      </c>
    </row>
    <row r="114" spans="1:56" ht="71.25" customHeight="1" x14ac:dyDescent="0.25">
      <c r="A114" s="22">
        <v>127</v>
      </c>
      <c r="B114" s="23">
        <v>112</v>
      </c>
      <c r="C114" s="23">
        <v>109</v>
      </c>
      <c r="D114" s="43" t="s">
        <v>1983</v>
      </c>
      <c r="E114" s="43" t="s">
        <v>1984</v>
      </c>
      <c r="F114" s="42" t="s">
        <v>362</v>
      </c>
      <c r="G114" s="52" t="s">
        <v>42</v>
      </c>
      <c r="H114" s="146">
        <v>0</v>
      </c>
      <c r="I114" s="87"/>
      <c r="J114" s="149">
        <v>0</v>
      </c>
      <c r="K114" s="28">
        <f t="shared" si="28"/>
        <v>20</v>
      </c>
      <c r="L114" s="29">
        <f t="shared" si="14"/>
        <v>20</v>
      </c>
      <c r="M114" s="41">
        <v>23415698</v>
      </c>
      <c r="N114" s="28">
        <f t="shared" si="15"/>
        <v>468313960</v>
      </c>
      <c r="O114" s="42"/>
      <c r="P114" s="42" t="s">
        <v>1985</v>
      </c>
      <c r="Q114" s="42" t="s">
        <v>1986</v>
      </c>
      <c r="R114" s="42" t="s">
        <v>1987</v>
      </c>
      <c r="S114" s="44" t="s">
        <v>1988</v>
      </c>
      <c r="T114" s="42" t="s">
        <v>1989</v>
      </c>
      <c r="U114" s="42" t="s">
        <v>319</v>
      </c>
      <c r="V114" s="42" t="s">
        <v>426</v>
      </c>
      <c r="W114" s="76" t="str">
        <f t="shared" si="16"/>
        <v>IB2400074682; QĐTT số: 574/QĐ-BVKA; 04/6/2024; Bệnh Viện Kiến An; 24 tháng</v>
      </c>
      <c r="X114" s="43" t="s">
        <v>1867</v>
      </c>
      <c r="Y114" s="43"/>
      <c r="Z114" s="88"/>
      <c r="AA114" s="89"/>
      <c r="AB114" s="90"/>
      <c r="AC114" s="89"/>
      <c r="AD114" s="80" t="s">
        <v>1915</v>
      </c>
      <c r="AE114" s="80" t="s">
        <v>272</v>
      </c>
      <c r="AF114" s="78" t="s">
        <v>426</v>
      </c>
      <c r="AG114" s="90"/>
      <c r="AH114" s="33" t="e">
        <f t="shared" si="17"/>
        <v>#DIV/0!</v>
      </c>
      <c r="AI114" s="34">
        <f t="shared" si="18"/>
        <v>468313960</v>
      </c>
      <c r="AJ114" s="1" t="s">
        <v>1868</v>
      </c>
      <c r="AK114" s="81"/>
      <c r="AL114" s="82" t="s">
        <v>1469</v>
      </c>
      <c r="AM114" s="83">
        <v>100</v>
      </c>
      <c r="AN114" s="83">
        <f>VLOOKUP(B114,[6]VSV!$B:$L,11,0)</f>
        <v>20</v>
      </c>
      <c r="AO114" s="84" t="s">
        <v>1990</v>
      </c>
      <c r="AP114" s="84"/>
      <c r="AQ114" s="84">
        <f>VLOOKUP(A114,[6]VSV!$A:$AN,40,0)</f>
        <v>0</v>
      </c>
      <c r="AR114" s="84" t="str">
        <f>VLOOKUP(A114,[6]VSV!$A:$AO,41,0)</f>
        <v>Bộ hóa chất cho xét nghiệm PCT hóa phát quang</v>
      </c>
      <c r="AS114" s="43" t="s">
        <v>1983</v>
      </c>
      <c r="AT114" s="22">
        <f>VLOOKUP(C114,'[6]VSV (2)'!$B:$L,11,0)</f>
        <v>20</v>
      </c>
      <c r="AU114" s="22" t="b">
        <f t="shared" si="19"/>
        <v>1</v>
      </c>
      <c r="AV114" s="22">
        <f>VLOOKUP(C114,'[6]VSV (2)'!$B:$N,13,0)</f>
        <v>23415698</v>
      </c>
      <c r="AW114" s="22" t="b">
        <f t="shared" si="20"/>
        <v>1</v>
      </c>
      <c r="AX114" s="22">
        <f>VLOOKUP(C114,'[6]VSV (2)'!$B:$O,14,0)</f>
        <v>468313960</v>
      </c>
      <c r="AY114" s="22" t="b">
        <f t="shared" si="21"/>
        <v>1</v>
      </c>
      <c r="AZ114" s="22">
        <f>VLOOKUP(B114,[7]VSV!$B$6:$V$176,11,0)</f>
        <v>23415698</v>
      </c>
      <c r="BA114" s="22" t="b">
        <f t="shared" si="22"/>
        <v>1</v>
      </c>
      <c r="BB114" s="22" t="str">
        <f>VLOOKUP(B114,[7]VSV!$B$6:$V$176,21,0)</f>
        <v>IB2400074682; QĐTT số: 574/QĐ-BVKA; 04/6/2024; Bệnh Viện Kiến An; 24 tháng</v>
      </c>
      <c r="BC114" s="22" t="b">
        <f t="shared" si="23"/>
        <v>1</v>
      </c>
      <c r="BD114" s="22" t="b">
        <f t="shared" si="24"/>
        <v>0</v>
      </c>
    </row>
    <row r="115" spans="1:56" ht="84.75" customHeight="1" x14ac:dyDescent="0.25">
      <c r="A115" s="22">
        <v>128</v>
      </c>
      <c r="B115" s="23">
        <v>113</v>
      </c>
      <c r="C115" s="23">
        <v>110</v>
      </c>
      <c r="D115" s="43" t="s">
        <v>1991</v>
      </c>
      <c r="E115" s="43" t="s">
        <v>1992</v>
      </c>
      <c r="F115" s="42" t="s">
        <v>362</v>
      </c>
      <c r="G115" s="52" t="s">
        <v>42</v>
      </c>
      <c r="H115" s="146">
        <v>0</v>
      </c>
      <c r="I115" s="87"/>
      <c r="J115" s="149">
        <v>0</v>
      </c>
      <c r="K115" s="28">
        <f t="shared" si="28"/>
        <v>70</v>
      </c>
      <c r="L115" s="29">
        <f t="shared" si="14"/>
        <v>70</v>
      </c>
      <c r="M115" s="41">
        <v>3990000</v>
      </c>
      <c r="N115" s="28">
        <f t="shared" si="15"/>
        <v>279300000</v>
      </c>
      <c r="O115" s="42"/>
      <c r="P115" s="42" t="s">
        <v>1993</v>
      </c>
      <c r="Q115" s="42"/>
      <c r="R115" s="42"/>
      <c r="S115" s="44"/>
      <c r="T115" s="42"/>
      <c r="U115" s="42"/>
      <c r="V115" s="42" t="s">
        <v>320</v>
      </c>
      <c r="W115" s="87" t="s">
        <v>1956</v>
      </c>
      <c r="X115" s="43" t="s">
        <v>1867</v>
      </c>
      <c r="Y115" s="43"/>
      <c r="Z115" s="88"/>
      <c r="AA115" s="89"/>
      <c r="AB115" s="90"/>
      <c r="AC115" s="89"/>
      <c r="AD115" s="80" t="s">
        <v>1915</v>
      </c>
      <c r="AE115" s="80" t="s">
        <v>272</v>
      </c>
      <c r="AF115" s="78" t="s">
        <v>320</v>
      </c>
      <c r="AG115" s="90"/>
      <c r="AH115" s="33" t="e">
        <f t="shared" si="17"/>
        <v>#DIV/0!</v>
      </c>
      <c r="AI115" s="34">
        <f t="shared" si="18"/>
        <v>279300000</v>
      </c>
      <c r="AJ115" s="1" t="s">
        <v>1868</v>
      </c>
      <c r="AK115" s="81"/>
      <c r="AL115" s="82" t="s">
        <v>1469</v>
      </c>
      <c r="AM115" s="83">
        <v>120</v>
      </c>
      <c r="AN115" s="83">
        <f>VLOOKUP(B115,[6]VSV!$B:$L,11,0)</f>
        <v>70</v>
      </c>
      <c r="AO115" s="84" t="s">
        <v>1991</v>
      </c>
      <c r="AP115" s="84"/>
      <c r="AQ115" s="84">
        <f>VLOOKUP(A115,[6]VSV!$A:$AN,40,0)</f>
        <v>0</v>
      </c>
      <c r="AR115" s="32"/>
      <c r="AS115" s="43"/>
      <c r="AT115" s="22">
        <f>VLOOKUP(C115,'[6]VSV (2)'!$B:$L,11,0)</f>
        <v>70</v>
      </c>
      <c r="AU115" s="22" t="b">
        <f t="shared" si="19"/>
        <v>1</v>
      </c>
      <c r="AV115" s="22">
        <f>VLOOKUP(C115,'[6]VSV (2)'!$B:$N,13,0)</f>
        <v>3990000</v>
      </c>
      <c r="AW115" s="22" t="b">
        <f t="shared" si="20"/>
        <v>1</v>
      </c>
      <c r="AX115" s="22">
        <f>VLOOKUP(C115,'[6]VSV (2)'!$B:$O,14,0)</f>
        <v>279300000</v>
      </c>
      <c r="AY115" s="22" t="b">
        <f t="shared" si="21"/>
        <v>1</v>
      </c>
      <c r="AZ115" s="22">
        <f>VLOOKUP(B115,[7]VSV!$B$6:$V$176,11,0)</f>
        <v>3990000</v>
      </c>
      <c r="BA115" s="22" t="b">
        <f t="shared" si="22"/>
        <v>1</v>
      </c>
      <c r="BB115" s="22" t="str">
        <f>VLOOKUP(B115,[7]VSV!$B$6:$V$176,21,0)</f>
        <v xml:space="preserve">Tham khảo giá theo báo giá của Công Ty Cổ Phần Trang Thiết Bị Và Phát Triển Dự Án Y Tế Việt Nam </v>
      </c>
      <c r="BC115" s="22" t="b">
        <f t="shared" si="23"/>
        <v>1</v>
      </c>
      <c r="BD115" s="22" t="b">
        <f t="shared" si="24"/>
        <v>0</v>
      </c>
    </row>
    <row r="116" spans="1:56" ht="76.5" customHeight="1" x14ac:dyDescent="0.25">
      <c r="A116" s="22">
        <v>129</v>
      </c>
      <c r="B116" s="23">
        <v>114</v>
      </c>
      <c r="C116" s="23">
        <v>111</v>
      </c>
      <c r="D116" s="43" t="s">
        <v>1994</v>
      </c>
      <c r="E116" s="43" t="s">
        <v>1995</v>
      </c>
      <c r="F116" s="42" t="s">
        <v>362</v>
      </c>
      <c r="G116" s="52" t="s">
        <v>42</v>
      </c>
      <c r="H116" s="146">
        <v>0</v>
      </c>
      <c r="I116" s="87"/>
      <c r="J116" s="149">
        <v>0</v>
      </c>
      <c r="K116" s="28">
        <f t="shared" si="28"/>
        <v>50</v>
      </c>
      <c r="L116" s="29">
        <f t="shared" si="14"/>
        <v>50</v>
      </c>
      <c r="M116" s="41">
        <v>2557685</v>
      </c>
      <c r="N116" s="28">
        <f t="shared" si="15"/>
        <v>127884250</v>
      </c>
      <c r="O116" s="42"/>
      <c r="P116" s="42" t="s">
        <v>1996</v>
      </c>
      <c r="Q116" s="42"/>
      <c r="R116" s="42"/>
      <c r="S116" s="44"/>
      <c r="T116" s="42"/>
      <c r="U116" s="42"/>
      <c r="V116" s="42" t="s">
        <v>320</v>
      </c>
      <c r="W116" s="87" t="s">
        <v>1956</v>
      </c>
      <c r="X116" s="43" t="s">
        <v>1867</v>
      </c>
      <c r="Y116" s="43"/>
      <c r="Z116" s="88"/>
      <c r="AA116" s="89"/>
      <c r="AB116" s="90"/>
      <c r="AC116" s="89"/>
      <c r="AD116" s="80" t="s">
        <v>1915</v>
      </c>
      <c r="AE116" s="80" t="s">
        <v>272</v>
      </c>
      <c r="AF116" s="78" t="s">
        <v>320</v>
      </c>
      <c r="AG116" s="90"/>
      <c r="AH116" s="33" t="e">
        <f t="shared" si="17"/>
        <v>#DIV/0!</v>
      </c>
      <c r="AI116" s="34">
        <f t="shared" si="18"/>
        <v>127884250</v>
      </c>
      <c r="AJ116" s="1" t="s">
        <v>1868</v>
      </c>
      <c r="AK116" s="81"/>
      <c r="AL116" s="82" t="s">
        <v>1469</v>
      </c>
      <c r="AM116" s="83">
        <v>140</v>
      </c>
      <c r="AN116" s="83">
        <f>VLOOKUP(B116,[6]VSV!$B:$L,11,0)</f>
        <v>50</v>
      </c>
      <c r="AO116" s="84" t="s">
        <v>1997</v>
      </c>
      <c r="AP116" s="84"/>
      <c r="AQ116" s="84">
        <f>VLOOKUP(A116,[6]VSV!$A:$AN,40,0)</f>
        <v>0</v>
      </c>
      <c r="AR116" s="84" t="str">
        <f>VLOOKUP(A116,[6]VSV!$A:$AO,41,0)</f>
        <v>Bộ hóa chất cho xét nghiệm HBeAg  hóa phát quang</v>
      </c>
      <c r="AS116" s="43" t="s">
        <v>1994</v>
      </c>
      <c r="AT116" s="22">
        <f>VLOOKUP(C116,'[6]VSV (2)'!$B:$L,11,0)</f>
        <v>50</v>
      </c>
      <c r="AU116" s="22" t="b">
        <f t="shared" si="19"/>
        <v>1</v>
      </c>
      <c r="AV116" s="22">
        <f>VLOOKUP(C116,'[6]VSV (2)'!$B:$N,13,0)</f>
        <v>2557685</v>
      </c>
      <c r="AW116" s="22" t="b">
        <f t="shared" si="20"/>
        <v>1</v>
      </c>
      <c r="AX116" s="22">
        <f>VLOOKUP(C116,'[6]VSV (2)'!$B:$O,14,0)</f>
        <v>127884250</v>
      </c>
      <c r="AY116" s="22" t="b">
        <f t="shared" si="21"/>
        <v>1</v>
      </c>
      <c r="AZ116" s="22">
        <f>VLOOKUP(B116,[7]VSV!$B$6:$V$176,11,0)</f>
        <v>2557685</v>
      </c>
      <c r="BA116" s="22" t="b">
        <f t="shared" si="22"/>
        <v>1</v>
      </c>
      <c r="BB116" s="22" t="str">
        <f>VLOOKUP(B116,[7]VSV!$B$6:$V$176,21,0)</f>
        <v xml:space="preserve">Tham khảo giá theo báo giá của Công Ty Cổ Phần Trang Thiết Bị Và Phát Triển Dự Án Y Tế Việt Nam </v>
      </c>
      <c r="BC116" s="22" t="b">
        <f t="shared" si="23"/>
        <v>1</v>
      </c>
      <c r="BD116" s="22" t="b">
        <f t="shared" si="24"/>
        <v>0</v>
      </c>
    </row>
    <row r="117" spans="1:56" ht="72.75" customHeight="1" x14ac:dyDescent="0.25">
      <c r="A117" s="22">
        <v>130</v>
      </c>
      <c r="B117" s="23">
        <v>115</v>
      </c>
      <c r="C117" s="23">
        <v>112</v>
      </c>
      <c r="D117" s="43" t="s">
        <v>1998</v>
      </c>
      <c r="E117" s="43" t="s">
        <v>1999</v>
      </c>
      <c r="F117" s="42" t="s">
        <v>362</v>
      </c>
      <c r="G117" s="52" t="s">
        <v>42</v>
      </c>
      <c r="H117" s="146">
        <v>0</v>
      </c>
      <c r="I117" s="87"/>
      <c r="J117" s="149">
        <v>0</v>
      </c>
      <c r="K117" s="28">
        <f t="shared" si="28"/>
        <v>20</v>
      </c>
      <c r="L117" s="29">
        <f t="shared" si="14"/>
        <v>20</v>
      </c>
      <c r="M117" s="41">
        <v>4882905</v>
      </c>
      <c r="N117" s="28">
        <f t="shared" si="15"/>
        <v>97658100</v>
      </c>
      <c r="O117" s="42"/>
      <c r="P117" s="42" t="s">
        <v>2000</v>
      </c>
      <c r="Q117" s="42"/>
      <c r="R117" s="42"/>
      <c r="S117" s="44"/>
      <c r="T117" s="42"/>
      <c r="U117" s="42"/>
      <c r="V117" s="42" t="s">
        <v>320</v>
      </c>
      <c r="W117" s="87" t="s">
        <v>1956</v>
      </c>
      <c r="X117" s="43" t="s">
        <v>1867</v>
      </c>
      <c r="Y117" s="43"/>
      <c r="Z117" s="88"/>
      <c r="AA117" s="89"/>
      <c r="AB117" s="90"/>
      <c r="AC117" s="89"/>
      <c r="AD117" s="80" t="s">
        <v>1915</v>
      </c>
      <c r="AE117" s="80" t="s">
        <v>272</v>
      </c>
      <c r="AF117" s="78" t="s">
        <v>320</v>
      </c>
      <c r="AG117" s="90"/>
      <c r="AH117" s="33" t="e">
        <f t="shared" si="17"/>
        <v>#DIV/0!</v>
      </c>
      <c r="AI117" s="34">
        <f t="shared" si="18"/>
        <v>97658100</v>
      </c>
      <c r="AJ117" s="1" t="s">
        <v>1868</v>
      </c>
      <c r="AK117" s="81"/>
      <c r="AL117" s="82" t="s">
        <v>1469</v>
      </c>
      <c r="AM117" s="83">
        <v>60</v>
      </c>
      <c r="AN117" s="83">
        <f>VLOOKUP(B117,[6]VSV!$B:$L,11,0)</f>
        <v>20</v>
      </c>
      <c r="AO117" s="84" t="s">
        <v>2001</v>
      </c>
      <c r="AP117" s="84"/>
      <c r="AQ117" s="84">
        <f>VLOOKUP(A117,[6]VSV!$A:$AN,40,0)</f>
        <v>0</v>
      </c>
      <c r="AR117" s="84" t="str">
        <f>VLOOKUP(A117,[6]VSV!$A:$AO,41,0)</f>
        <v>Bộ hóa chất cho xét nghiệm CMV IgM  hóa phát quang</v>
      </c>
      <c r="AS117" s="43" t="s">
        <v>1998</v>
      </c>
      <c r="AT117" s="22">
        <f>VLOOKUP(C117,'[6]VSV (2)'!$B:$L,11,0)</f>
        <v>20</v>
      </c>
      <c r="AU117" s="22" t="b">
        <f t="shared" si="19"/>
        <v>1</v>
      </c>
      <c r="AV117" s="22">
        <f>VLOOKUP(C117,'[6]VSV (2)'!$B:$N,13,0)</f>
        <v>4882905</v>
      </c>
      <c r="AW117" s="22" t="b">
        <f t="shared" si="20"/>
        <v>1</v>
      </c>
      <c r="AX117" s="22">
        <f>VLOOKUP(C117,'[6]VSV (2)'!$B:$O,14,0)</f>
        <v>97658100</v>
      </c>
      <c r="AY117" s="22" t="b">
        <f t="shared" si="21"/>
        <v>1</v>
      </c>
      <c r="AZ117" s="22">
        <f>VLOOKUP(B117,[7]VSV!$B$6:$V$176,11,0)</f>
        <v>4882905</v>
      </c>
      <c r="BA117" s="22" t="b">
        <f t="shared" si="22"/>
        <v>1</v>
      </c>
      <c r="BB117" s="22" t="str">
        <f>VLOOKUP(B117,[7]VSV!$B$6:$V$176,21,0)</f>
        <v xml:space="preserve">Tham khảo giá theo báo giá của Công Ty Cổ Phần Trang Thiết Bị Và Phát Triển Dự Án Y Tế Việt Nam </v>
      </c>
      <c r="BC117" s="22" t="b">
        <f t="shared" si="23"/>
        <v>1</v>
      </c>
      <c r="BD117" s="22" t="b">
        <f t="shared" si="24"/>
        <v>0</v>
      </c>
    </row>
    <row r="118" spans="1:56" ht="75.75" customHeight="1" x14ac:dyDescent="0.25">
      <c r="A118" s="22">
        <v>131</v>
      </c>
      <c r="B118" s="23">
        <v>116</v>
      </c>
      <c r="C118" s="23">
        <v>113</v>
      </c>
      <c r="D118" s="43" t="s">
        <v>2002</v>
      </c>
      <c r="E118" s="43" t="s">
        <v>2003</v>
      </c>
      <c r="F118" s="42" t="s">
        <v>362</v>
      </c>
      <c r="G118" s="52" t="s">
        <v>42</v>
      </c>
      <c r="H118" s="146">
        <v>0</v>
      </c>
      <c r="I118" s="87"/>
      <c r="J118" s="149">
        <v>0</v>
      </c>
      <c r="K118" s="28">
        <f t="shared" si="28"/>
        <v>10</v>
      </c>
      <c r="L118" s="29">
        <f t="shared" si="14"/>
        <v>10</v>
      </c>
      <c r="M118" s="41">
        <v>6975564.9999999991</v>
      </c>
      <c r="N118" s="28">
        <f t="shared" si="15"/>
        <v>69755649.999999985</v>
      </c>
      <c r="O118" s="42"/>
      <c r="P118" s="42" t="s">
        <v>2004</v>
      </c>
      <c r="Q118" s="42"/>
      <c r="R118" s="42"/>
      <c r="S118" s="44"/>
      <c r="T118" s="42"/>
      <c r="U118" s="42"/>
      <c r="V118" s="42" t="s">
        <v>320</v>
      </c>
      <c r="W118" s="87" t="s">
        <v>1956</v>
      </c>
      <c r="X118" s="43" t="s">
        <v>1867</v>
      </c>
      <c r="Y118" s="43"/>
      <c r="Z118" s="88"/>
      <c r="AA118" s="89"/>
      <c r="AB118" s="90"/>
      <c r="AC118" s="89"/>
      <c r="AD118" s="80" t="s">
        <v>1915</v>
      </c>
      <c r="AE118" s="80" t="s">
        <v>272</v>
      </c>
      <c r="AF118" s="78" t="s">
        <v>320</v>
      </c>
      <c r="AG118" s="90"/>
      <c r="AH118" s="33" t="e">
        <f t="shared" si="17"/>
        <v>#DIV/0!</v>
      </c>
      <c r="AI118" s="34">
        <f t="shared" si="18"/>
        <v>69755649.999999985</v>
      </c>
      <c r="AJ118" s="1" t="s">
        <v>1868</v>
      </c>
      <c r="AK118" s="81"/>
      <c r="AL118" s="82" t="s">
        <v>1469</v>
      </c>
      <c r="AM118" s="83">
        <v>48</v>
      </c>
      <c r="AN118" s="83">
        <f>VLOOKUP(B118,[6]VSV!$B:$L,11,0)</f>
        <v>10</v>
      </c>
      <c r="AO118" s="84" t="s">
        <v>2005</v>
      </c>
      <c r="AP118" s="84"/>
      <c r="AQ118" s="84">
        <f>VLOOKUP(A118,[6]VSV!$A:$AN,40,0)</f>
        <v>0</v>
      </c>
      <c r="AR118" s="84" t="str">
        <f>VLOOKUP(A118,[6]VSV!$A:$AO,41,0)</f>
        <v>Bộ hóa chất cho xét nghiệm CMV IgG  hóa phát quang</v>
      </c>
      <c r="AS118" s="43" t="s">
        <v>2002</v>
      </c>
      <c r="AT118" s="22">
        <f>VLOOKUP(C118,'[6]VSV (2)'!$B:$L,11,0)</f>
        <v>10</v>
      </c>
      <c r="AU118" s="22" t="b">
        <f t="shared" si="19"/>
        <v>1</v>
      </c>
      <c r="AV118" s="22">
        <f>VLOOKUP(C118,'[6]VSV (2)'!$B:$N,13,0)</f>
        <v>6975564.9999999991</v>
      </c>
      <c r="AW118" s="22" t="b">
        <f t="shared" si="20"/>
        <v>1</v>
      </c>
      <c r="AX118" s="22">
        <f>VLOOKUP(C118,'[6]VSV (2)'!$B:$O,14,0)</f>
        <v>69755649.999999985</v>
      </c>
      <c r="AY118" s="22" t="b">
        <f t="shared" si="21"/>
        <v>1</v>
      </c>
      <c r="AZ118" s="22">
        <f>VLOOKUP(B118,[7]VSV!$B$6:$V$176,11,0)</f>
        <v>6975564.9999999991</v>
      </c>
      <c r="BA118" s="22" t="b">
        <f t="shared" si="22"/>
        <v>1</v>
      </c>
      <c r="BB118" s="22" t="str">
        <f>VLOOKUP(B118,[7]VSV!$B$6:$V$176,21,0)</f>
        <v xml:space="preserve">Tham khảo giá theo báo giá của Công Ty Cổ Phần Trang Thiết Bị Và Phát Triển Dự Án Y Tế Việt Nam </v>
      </c>
      <c r="BC118" s="22" t="b">
        <f t="shared" si="23"/>
        <v>1</v>
      </c>
      <c r="BD118" s="22" t="b">
        <f t="shared" si="24"/>
        <v>0</v>
      </c>
    </row>
    <row r="119" spans="1:56" ht="84" customHeight="1" x14ac:dyDescent="0.25">
      <c r="A119" s="22">
        <v>132</v>
      </c>
      <c r="B119" s="23">
        <v>117</v>
      </c>
      <c r="C119" s="23">
        <v>114</v>
      </c>
      <c r="D119" s="43" t="s">
        <v>2006</v>
      </c>
      <c r="E119" s="43" t="s">
        <v>2007</v>
      </c>
      <c r="F119" s="42" t="s">
        <v>362</v>
      </c>
      <c r="G119" s="52" t="s">
        <v>42</v>
      </c>
      <c r="H119" s="146">
        <v>0</v>
      </c>
      <c r="I119" s="87"/>
      <c r="J119" s="149">
        <v>0</v>
      </c>
      <c r="K119" s="28">
        <f t="shared" si="28"/>
        <v>10</v>
      </c>
      <c r="L119" s="29">
        <f t="shared" si="14"/>
        <v>10</v>
      </c>
      <c r="M119" s="41">
        <v>5115379.5</v>
      </c>
      <c r="N119" s="28">
        <f t="shared" si="15"/>
        <v>51153795</v>
      </c>
      <c r="O119" s="42"/>
      <c r="P119" s="42" t="s">
        <v>2008</v>
      </c>
      <c r="Q119" s="42"/>
      <c r="R119" s="42"/>
      <c r="S119" s="44"/>
      <c r="T119" s="42"/>
      <c r="U119" s="42"/>
      <c r="V119" s="42" t="s">
        <v>320</v>
      </c>
      <c r="W119" s="87" t="s">
        <v>1956</v>
      </c>
      <c r="X119" s="43" t="s">
        <v>1867</v>
      </c>
      <c r="Y119" s="43"/>
      <c r="Z119" s="88"/>
      <c r="AA119" s="89"/>
      <c r="AB119" s="90"/>
      <c r="AC119" s="89"/>
      <c r="AD119" s="80" t="s">
        <v>1915</v>
      </c>
      <c r="AE119" s="80" t="s">
        <v>272</v>
      </c>
      <c r="AF119" s="78" t="s">
        <v>320</v>
      </c>
      <c r="AG119" s="90"/>
      <c r="AH119" s="33" t="e">
        <f t="shared" si="17"/>
        <v>#DIV/0!</v>
      </c>
      <c r="AI119" s="34">
        <f t="shared" si="18"/>
        <v>51153795</v>
      </c>
      <c r="AJ119" s="1" t="s">
        <v>1868</v>
      </c>
      <c r="AK119" s="81"/>
      <c r="AL119" s="82" t="s">
        <v>1469</v>
      </c>
      <c r="AM119" s="83">
        <v>48</v>
      </c>
      <c r="AN119" s="83">
        <f>VLOOKUP(B119,[6]VSV!$B:$L,11,0)</f>
        <v>10</v>
      </c>
      <c r="AO119" s="84" t="s">
        <v>2009</v>
      </c>
      <c r="AP119" s="84"/>
      <c r="AQ119" s="84">
        <f>VLOOKUP(A119,[6]VSV!$A:$AN,40,0)</f>
        <v>0</v>
      </c>
      <c r="AR119" s="84" t="str">
        <f>VLOOKUP(A119,[6]VSV!$A:$AO,41,0)</f>
        <v>Bộ hóa chất cho xét nghiệm Anti-HCV  hóa phát quang</v>
      </c>
      <c r="AS119" s="43" t="s">
        <v>2006</v>
      </c>
      <c r="AT119" s="22">
        <f>VLOOKUP(C119,'[6]VSV (2)'!$B:$L,11,0)</f>
        <v>10</v>
      </c>
      <c r="AU119" s="22" t="b">
        <f t="shared" si="19"/>
        <v>1</v>
      </c>
      <c r="AV119" s="22">
        <f>VLOOKUP(C119,'[6]VSV (2)'!$B:$N,13,0)</f>
        <v>5115379.5</v>
      </c>
      <c r="AW119" s="22" t="b">
        <f t="shared" si="20"/>
        <v>1</v>
      </c>
      <c r="AX119" s="22">
        <f>VLOOKUP(C119,'[6]VSV (2)'!$B:$O,14,0)</f>
        <v>51153795</v>
      </c>
      <c r="AY119" s="22" t="b">
        <f t="shared" si="21"/>
        <v>1</v>
      </c>
      <c r="AZ119" s="22">
        <f>VLOOKUP(B119,[7]VSV!$B$6:$V$176,11,0)</f>
        <v>5115379.5</v>
      </c>
      <c r="BA119" s="22" t="b">
        <f t="shared" si="22"/>
        <v>1</v>
      </c>
      <c r="BB119" s="22" t="str">
        <f>VLOOKUP(B119,[7]VSV!$B$6:$V$176,21,0)</f>
        <v xml:space="preserve">Tham khảo giá theo báo giá của Công Ty Cổ Phần Trang Thiết Bị Và Phát Triển Dự Án Y Tế Việt Nam </v>
      </c>
      <c r="BC119" s="22" t="b">
        <f t="shared" si="23"/>
        <v>1</v>
      </c>
      <c r="BD119" s="22" t="b">
        <f t="shared" si="24"/>
        <v>0</v>
      </c>
    </row>
    <row r="120" spans="1:56" ht="72.75" customHeight="1" x14ac:dyDescent="0.25">
      <c r="A120" s="22">
        <v>133</v>
      </c>
      <c r="B120" s="23">
        <v>118</v>
      </c>
      <c r="C120" s="23">
        <v>115</v>
      </c>
      <c r="D120" s="43" t="s">
        <v>2010</v>
      </c>
      <c r="E120" s="43" t="s">
        <v>2011</v>
      </c>
      <c r="F120" s="42" t="s">
        <v>362</v>
      </c>
      <c r="G120" s="52" t="s">
        <v>42</v>
      </c>
      <c r="H120" s="146">
        <v>0</v>
      </c>
      <c r="I120" s="87"/>
      <c r="J120" s="149">
        <v>0</v>
      </c>
      <c r="K120" s="28">
        <f t="shared" si="28"/>
        <v>50</v>
      </c>
      <c r="L120" s="29">
        <f t="shared" si="14"/>
        <v>50</v>
      </c>
      <c r="M120" s="41">
        <v>7208030</v>
      </c>
      <c r="N120" s="28">
        <f t="shared" si="15"/>
        <v>360401500</v>
      </c>
      <c r="O120" s="42"/>
      <c r="P120" s="42" t="s">
        <v>2012</v>
      </c>
      <c r="Q120" s="42"/>
      <c r="R120" s="42"/>
      <c r="S120" s="44"/>
      <c r="T120" s="42"/>
      <c r="U120" s="42"/>
      <c r="V120" s="42" t="s">
        <v>320</v>
      </c>
      <c r="W120" s="87" t="s">
        <v>1956</v>
      </c>
      <c r="X120" s="43" t="s">
        <v>1867</v>
      </c>
      <c r="Y120" s="43"/>
      <c r="Z120" s="88"/>
      <c r="AA120" s="89"/>
      <c r="AB120" s="90"/>
      <c r="AC120" s="89"/>
      <c r="AD120" s="80" t="s">
        <v>1915</v>
      </c>
      <c r="AE120" s="80" t="s">
        <v>272</v>
      </c>
      <c r="AF120" s="78" t="s">
        <v>320</v>
      </c>
      <c r="AG120" s="90"/>
      <c r="AH120" s="33" t="e">
        <f t="shared" si="17"/>
        <v>#DIV/0!</v>
      </c>
      <c r="AI120" s="34">
        <f t="shared" si="18"/>
        <v>360401500</v>
      </c>
      <c r="AJ120" s="1" t="s">
        <v>1868</v>
      </c>
      <c r="AK120" s="81"/>
      <c r="AL120" s="82" t="s">
        <v>1469</v>
      </c>
      <c r="AM120" s="83">
        <v>120</v>
      </c>
      <c r="AN120" s="83">
        <f>VLOOKUP(B120,[6]VSV!$B:$L,11,0)</f>
        <v>50</v>
      </c>
      <c r="AO120" s="84" t="s">
        <v>2013</v>
      </c>
      <c r="AP120" s="84"/>
      <c r="AQ120" s="84">
        <f>VLOOKUP(A120,[6]VSV!$A:$AN,40,0)</f>
        <v>0</v>
      </c>
      <c r="AR120" s="84" t="str">
        <f>VLOOKUP(A120,[6]VSV!$A:$AO,41,0)</f>
        <v>Bộ hóa chất cho xét nghiệm Anti-HBs  hóa phát quang</v>
      </c>
      <c r="AS120" s="43" t="s">
        <v>2010</v>
      </c>
      <c r="AT120" s="22">
        <f>VLOOKUP(C120,'[6]VSV (2)'!$B:$L,11,0)</f>
        <v>50</v>
      </c>
      <c r="AU120" s="22" t="b">
        <f t="shared" si="19"/>
        <v>1</v>
      </c>
      <c r="AV120" s="22">
        <f>VLOOKUP(C120,'[6]VSV (2)'!$B:$N,13,0)</f>
        <v>7208030</v>
      </c>
      <c r="AW120" s="22" t="b">
        <f t="shared" si="20"/>
        <v>1</v>
      </c>
      <c r="AX120" s="22">
        <f>VLOOKUP(C120,'[6]VSV (2)'!$B:$O,14,0)</f>
        <v>360401500</v>
      </c>
      <c r="AY120" s="22" t="b">
        <f t="shared" si="21"/>
        <v>1</v>
      </c>
      <c r="AZ120" s="22">
        <f>VLOOKUP(B120,[7]VSV!$B$6:$V$176,11,0)</f>
        <v>7208030</v>
      </c>
      <c r="BA120" s="22" t="b">
        <f t="shared" si="22"/>
        <v>1</v>
      </c>
      <c r="BB120" s="22" t="str">
        <f>VLOOKUP(B120,[7]VSV!$B$6:$V$176,21,0)</f>
        <v xml:space="preserve">Tham khảo giá theo báo giá của Công Ty Cổ Phần Trang Thiết Bị Và Phát Triển Dự Án Y Tế Việt Nam </v>
      </c>
      <c r="BC120" s="22" t="b">
        <f t="shared" si="23"/>
        <v>1</v>
      </c>
      <c r="BD120" s="22" t="b">
        <f t="shared" si="24"/>
        <v>0</v>
      </c>
    </row>
    <row r="121" spans="1:56" ht="75.75" customHeight="1" x14ac:dyDescent="0.25">
      <c r="A121" s="22">
        <v>134</v>
      </c>
      <c r="B121" s="23">
        <v>119</v>
      </c>
      <c r="C121" s="23">
        <v>116</v>
      </c>
      <c r="D121" s="43" t="s">
        <v>2014</v>
      </c>
      <c r="E121" s="43" t="s">
        <v>2015</v>
      </c>
      <c r="F121" s="42" t="s">
        <v>362</v>
      </c>
      <c r="G121" s="52" t="s">
        <v>42</v>
      </c>
      <c r="H121" s="146">
        <v>0</v>
      </c>
      <c r="I121" s="87"/>
      <c r="J121" s="149">
        <v>0</v>
      </c>
      <c r="K121" s="28">
        <f t="shared" si="28"/>
        <v>15</v>
      </c>
      <c r="L121" s="29">
        <f t="shared" si="14"/>
        <v>15</v>
      </c>
      <c r="M121" s="41">
        <v>2557685</v>
      </c>
      <c r="N121" s="28">
        <f t="shared" si="15"/>
        <v>38365275</v>
      </c>
      <c r="O121" s="42"/>
      <c r="P121" s="42" t="s">
        <v>2016</v>
      </c>
      <c r="Q121" s="42"/>
      <c r="R121" s="42"/>
      <c r="S121" s="44"/>
      <c r="T121" s="42"/>
      <c r="U121" s="42"/>
      <c r="V121" s="42" t="s">
        <v>320</v>
      </c>
      <c r="W121" s="87" t="s">
        <v>1956</v>
      </c>
      <c r="X121" s="43" t="s">
        <v>1867</v>
      </c>
      <c r="Y121" s="43"/>
      <c r="Z121" s="88"/>
      <c r="AA121" s="89"/>
      <c r="AB121" s="90"/>
      <c r="AC121" s="89"/>
      <c r="AD121" s="80" t="s">
        <v>1915</v>
      </c>
      <c r="AE121" s="80" t="s">
        <v>272</v>
      </c>
      <c r="AF121" s="78" t="s">
        <v>320</v>
      </c>
      <c r="AG121" s="90"/>
      <c r="AH121" s="33" t="e">
        <f t="shared" si="17"/>
        <v>#DIV/0!</v>
      </c>
      <c r="AI121" s="34">
        <f t="shared" si="18"/>
        <v>38365275</v>
      </c>
      <c r="AJ121" s="1" t="s">
        <v>1868</v>
      </c>
      <c r="AK121" s="81"/>
      <c r="AL121" s="82" t="s">
        <v>1469</v>
      </c>
      <c r="AM121" s="83">
        <v>60</v>
      </c>
      <c r="AN121" s="83">
        <f>VLOOKUP(B121,[6]VSV!$B:$L,11,0)</f>
        <v>15</v>
      </c>
      <c r="AO121" s="84" t="s">
        <v>2017</v>
      </c>
      <c r="AP121" s="84"/>
      <c r="AQ121" s="84">
        <f>VLOOKUP(A121,[6]VSV!$A:$AN,40,0)</f>
        <v>0</v>
      </c>
      <c r="AR121" s="84" t="str">
        <f>VLOOKUP(A121,[6]VSV!$A:$AO,41,0)</f>
        <v>Bộ hóa chất cho xét nghiệm Anti-Hbe  hóa phát quang</v>
      </c>
      <c r="AS121" s="43" t="s">
        <v>2014</v>
      </c>
      <c r="AT121" s="22">
        <f>VLOOKUP(C121,'[6]VSV (2)'!$B:$L,11,0)</f>
        <v>15</v>
      </c>
      <c r="AU121" s="22" t="b">
        <f t="shared" si="19"/>
        <v>1</v>
      </c>
      <c r="AV121" s="22">
        <f>VLOOKUP(C121,'[6]VSV (2)'!$B:$N,13,0)</f>
        <v>2557685</v>
      </c>
      <c r="AW121" s="22" t="b">
        <f t="shared" si="20"/>
        <v>1</v>
      </c>
      <c r="AX121" s="22">
        <f>VLOOKUP(C121,'[6]VSV (2)'!$B:$O,14,0)</f>
        <v>38365275</v>
      </c>
      <c r="AY121" s="22" t="b">
        <f t="shared" si="21"/>
        <v>1</v>
      </c>
      <c r="AZ121" s="22">
        <f>VLOOKUP(B121,[7]VSV!$B$6:$V$176,11,0)</f>
        <v>2557685</v>
      </c>
      <c r="BA121" s="22" t="b">
        <f t="shared" si="22"/>
        <v>1</v>
      </c>
      <c r="BB121" s="22" t="str">
        <f>VLOOKUP(B121,[7]VSV!$B$6:$V$176,21,0)</f>
        <v xml:space="preserve">Tham khảo giá theo báo giá của Công Ty Cổ Phần Trang Thiết Bị Và Phát Triển Dự Án Y Tế Việt Nam </v>
      </c>
      <c r="BC121" s="22" t="b">
        <f t="shared" si="23"/>
        <v>1</v>
      </c>
      <c r="BD121" s="22" t="b">
        <f t="shared" si="24"/>
        <v>0</v>
      </c>
    </row>
    <row r="122" spans="1:56" ht="73.5" customHeight="1" x14ac:dyDescent="0.25">
      <c r="A122" s="22">
        <v>135</v>
      </c>
      <c r="B122" s="23">
        <v>120</v>
      </c>
      <c r="C122" s="23">
        <v>117</v>
      </c>
      <c r="D122" s="43" t="s">
        <v>2018</v>
      </c>
      <c r="E122" s="43" t="s">
        <v>1999</v>
      </c>
      <c r="F122" s="42" t="s">
        <v>362</v>
      </c>
      <c r="G122" s="52" t="s">
        <v>42</v>
      </c>
      <c r="H122" s="146">
        <v>0</v>
      </c>
      <c r="I122" s="87"/>
      <c r="J122" s="149">
        <v>0</v>
      </c>
      <c r="K122" s="28">
        <f t="shared" si="28"/>
        <v>20</v>
      </c>
      <c r="L122" s="29">
        <f t="shared" si="14"/>
        <v>20</v>
      </c>
      <c r="M122" s="41">
        <v>4882905</v>
      </c>
      <c r="N122" s="28">
        <f t="shared" si="15"/>
        <v>97658100</v>
      </c>
      <c r="O122" s="42"/>
      <c r="P122" s="42" t="s">
        <v>2019</v>
      </c>
      <c r="Q122" s="42"/>
      <c r="R122" s="42"/>
      <c r="S122" s="44"/>
      <c r="T122" s="42"/>
      <c r="U122" s="42"/>
      <c r="V122" s="42" t="s">
        <v>320</v>
      </c>
      <c r="W122" s="87" t="s">
        <v>1956</v>
      </c>
      <c r="X122" s="43" t="s">
        <v>1867</v>
      </c>
      <c r="Y122" s="43"/>
      <c r="Z122" s="88"/>
      <c r="AA122" s="89"/>
      <c r="AB122" s="90"/>
      <c r="AC122" s="89"/>
      <c r="AD122" s="80" t="s">
        <v>1915</v>
      </c>
      <c r="AE122" s="80" t="s">
        <v>272</v>
      </c>
      <c r="AF122" s="78" t="s">
        <v>320</v>
      </c>
      <c r="AG122" s="90"/>
      <c r="AH122" s="33" t="e">
        <f t="shared" si="17"/>
        <v>#DIV/0!</v>
      </c>
      <c r="AI122" s="34">
        <f t="shared" si="18"/>
        <v>97658100</v>
      </c>
      <c r="AJ122" s="1" t="s">
        <v>1868</v>
      </c>
      <c r="AK122" s="81"/>
      <c r="AL122" s="82" t="s">
        <v>1469</v>
      </c>
      <c r="AM122" s="83">
        <v>60</v>
      </c>
      <c r="AN122" s="83">
        <f>VLOOKUP(B122,[6]VSV!$B:$L,11,0)</f>
        <v>20</v>
      </c>
      <c r="AO122" s="84" t="s">
        <v>2020</v>
      </c>
      <c r="AP122" s="84"/>
      <c r="AQ122" s="84">
        <f>VLOOKUP(A122,[6]VSV!$A:$AN,40,0)</f>
        <v>0</v>
      </c>
      <c r="AR122" s="84" t="str">
        <f>VLOOKUP(A122,[6]VSV!$A:$AO,41,0)</f>
        <v>Bộ hóa chất cho xét nghiệm Anti-HBc  hóa phát quang</v>
      </c>
      <c r="AS122" s="43" t="s">
        <v>2018</v>
      </c>
      <c r="AT122" s="22">
        <f>VLOOKUP(C122,'[6]VSV (2)'!$B:$L,11,0)</f>
        <v>20</v>
      </c>
      <c r="AU122" s="22" t="b">
        <f t="shared" si="19"/>
        <v>1</v>
      </c>
      <c r="AV122" s="22">
        <f>VLOOKUP(C122,'[6]VSV (2)'!$B:$N,13,0)</f>
        <v>4882905</v>
      </c>
      <c r="AW122" s="22" t="b">
        <f t="shared" si="20"/>
        <v>1</v>
      </c>
      <c r="AX122" s="22">
        <f>VLOOKUP(C122,'[6]VSV (2)'!$B:$O,14,0)</f>
        <v>97658100</v>
      </c>
      <c r="AY122" s="22" t="b">
        <f t="shared" si="21"/>
        <v>1</v>
      </c>
      <c r="AZ122" s="22">
        <f>VLOOKUP(B122,[7]VSV!$B$6:$V$176,11,0)</f>
        <v>4882905</v>
      </c>
      <c r="BA122" s="22" t="b">
        <f t="shared" si="22"/>
        <v>1</v>
      </c>
      <c r="BB122" s="22" t="str">
        <f>VLOOKUP(B122,[7]VSV!$B$6:$V$176,21,0)</f>
        <v xml:space="preserve">Tham khảo giá theo báo giá của Công Ty Cổ Phần Trang Thiết Bị Và Phát Triển Dự Án Y Tế Việt Nam </v>
      </c>
      <c r="BC122" s="22" t="b">
        <f t="shared" si="23"/>
        <v>1</v>
      </c>
      <c r="BD122" s="22" t="b">
        <f t="shared" si="24"/>
        <v>0</v>
      </c>
    </row>
    <row r="123" spans="1:56" ht="75" customHeight="1" x14ac:dyDescent="0.25">
      <c r="A123" s="22">
        <v>136</v>
      </c>
      <c r="B123" s="23">
        <v>121</v>
      </c>
      <c r="C123" s="23">
        <v>118</v>
      </c>
      <c r="D123" s="43" t="s">
        <v>2021</v>
      </c>
      <c r="E123" s="43" t="s">
        <v>2022</v>
      </c>
      <c r="F123" s="42" t="s">
        <v>362</v>
      </c>
      <c r="G123" s="52" t="s">
        <v>42</v>
      </c>
      <c r="H123" s="146">
        <v>0</v>
      </c>
      <c r="I123" s="87"/>
      <c r="J123" s="149">
        <v>0</v>
      </c>
      <c r="K123" s="28">
        <f t="shared" si="28"/>
        <v>8</v>
      </c>
      <c r="L123" s="29">
        <f t="shared" si="14"/>
        <v>8</v>
      </c>
      <c r="M123" s="41">
        <v>4185319.9999999995</v>
      </c>
      <c r="N123" s="28">
        <f t="shared" si="15"/>
        <v>33482559.999999996</v>
      </c>
      <c r="O123" s="42"/>
      <c r="P123" s="42" t="s">
        <v>2023</v>
      </c>
      <c r="Q123" s="42"/>
      <c r="R123" s="42"/>
      <c r="S123" s="44"/>
      <c r="T123" s="42"/>
      <c r="U123" s="42"/>
      <c r="V123" s="42" t="s">
        <v>320</v>
      </c>
      <c r="W123" s="76" t="s">
        <v>1956</v>
      </c>
      <c r="X123" s="43" t="s">
        <v>1867</v>
      </c>
      <c r="Y123" s="43"/>
      <c r="Z123" s="88"/>
      <c r="AA123" s="89"/>
      <c r="AB123" s="90"/>
      <c r="AC123" s="89"/>
      <c r="AD123" s="80" t="s">
        <v>1915</v>
      </c>
      <c r="AE123" s="80" t="s">
        <v>272</v>
      </c>
      <c r="AF123" s="78" t="s">
        <v>320</v>
      </c>
      <c r="AG123" s="90"/>
      <c r="AH123" s="33" t="e">
        <f t="shared" si="17"/>
        <v>#DIV/0!</v>
      </c>
      <c r="AI123" s="34">
        <f t="shared" si="18"/>
        <v>33482559.999999996</v>
      </c>
      <c r="AJ123" s="1" t="s">
        <v>1868</v>
      </c>
      <c r="AK123" s="81"/>
      <c r="AL123" s="82" t="s">
        <v>1469</v>
      </c>
      <c r="AM123" s="83">
        <v>30</v>
      </c>
      <c r="AN123" s="83">
        <f>VLOOKUP(B123,[6]VSV!$B:$L,11,0)</f>
        <v>8</v>
      </c>
      <c r="AO123" s="84" t="s">
        <v>2024</v>
      </c>
      <c r="AP123" s="84"/>
      <c r="AQ123" s="84">
        <f>VLOOKUP(A123,[6]VSV!$A:$AN,40,0)</f>
        <v>0</v>
      </c>
      <c r="AR123" s="84" t="str">
        <f>VLOOKUP(A123,[6]VSV!$A:$AO,41,0)</f>
        <v>Dung dịch rửa phản ứng dùng cho xét nghiệm  HBcrAg</v>
      </c>
      <c r="AS123" s="43" t="s">
        <v>2021</v>
      </c>
      <c r="AT123" s="22">
        <f>VLOOKUP(C123,'[6]VSV (2)'!$B:$L,11,0)</f>
        <v>8</v>
      </c>
      <c r="AU123" s="22" t="b">
        <f t="shared" si="19"/>
        <v>1</v>
      </c>
      <c r="AV123" s="22">
        <f>VLOOKUP(C123,'[6]VSV (2)'!$B:$N,13,0)</f>
        <v>4185319.9999999995</v>
      </c>
      <c r="AW123" s="22" t="b">
        <f t="shared" si="20"/>
        <v>1</v>
      </c>
      <c r="AX123" s="22">
        <f>VLOOKUP(C123,'[6]VSV (2)'!$B:$O,14,0)</f>
        <v>33482559.999999996</v>
      </c>
      <c r="AY123" s="22" t="b">
        <f t="shared" si="21"/>
        <v>1</v>
      </c>
      <c r="AZ123" s="22">
        <f>VLOOKUP(B123,[7]VSV!$B$6:$V$176,11,0)</f>
        <v>4185319.9999999995</v>
      </c>
      <c r="BA123" s="22" t="b">
        <f t="shared" si="22"/>
        <v>1</v>
      </c>
      <c r="BB123" s="22" t="str">
        <f>VLOOKUP(B123,[7]VSV!$B$6:$V$176,21,0)</f>
        <v xml:space="preserve">Tham khảo giá theo báo giá của Công Ty Cổ Phần Trang Thiết Bị Và Phát Triển Dự Án Y Tế Việt Nam </v>
      </c>
      <c r="BC123" s="22" t="b">
        <f t="shared" si="23"/>
        <v>1</v>
      </c>
      <c r="BD123" s="22" t="b">
        <f t="shared" si="24"/>
        <v>0</v>
      </c>
    </row>
    <row r="124" spans="1:56" ht="49.5" customHeight="1" x14ac:dyDescent="0.25">
      <c r="A124" s="22">
        <v>137</v>
      </c>
      <c r="B124" s="23">
        <v>122</v>
      </c>
      <c r="C124" s="23">
        <v>119</v>
      </c>
      <c r="D124" s="32" t="s">
        <v>2025</v>
      </c>
      <c r="E124" s="43" t="s">
        <v>2026</v>
      </c>
      <c r="F124" s="42" t="s">
        <v>1477</v>
      </c>
      <c r="G124" s="52" t="s">
        <v>1478</v>
      </c>
      <c r="H124" s="146">
        <v>0</v>
      </c>
      <c r="I124" s="87"/>
      <c r="J124" s="149">
        <v>0</v>
      </c>
      <c r="K124" s="41">
        <v>90</v>
      </c>
      <c r="L124" s="29">
        <f t="shared" si="14"/>
        <v>90</v>
      </c>
      <c r="M124" s="151">
        <v>187845</v>
      </c>
      <c r="N124" s="28">
        <f t="shared" si="15"/>
        <v>16906050</v>
      </c>
      <c r="O124" s="42" t="s">
        <v>2027</v>
      </c>
      <c r="P124" s="42" t="s">
        <v>2028</v>
      </c>
      <c r="Q124" s="42" t="s">
        <v>2029</v>
      </c>
      <c r="R124" s="42" t="s">
        <v>2030</v>
      </c>
      <c r="S124" s="44" t="s">
        <v>1466</v>
      </c>
      <c r="T124" s="42" t="s">
        <v>2031</v>
      </c>
      <c r="U124" s="42" t="s">
        <v>354</v>
      </c>
      <c r="V124" s="42" t="s">
        <v>2032</v>
      </c>
      <c r="W124" s="76" t="str">
        <f t="shared" ref="W124:W173" si="29">Q124&amp;"; QĐTT số: "&amp;R124&amp;"; "&amp;S124&amp;"; "&amp;T124&amp;"; "&amp;U124</f>
        <v>IB2500037648; QĐTT số: KQ2500037648_2503050802; 05/3/2025; Bệnh viện đa khoa tỉnh Hải Dương; 12 tháng</v>
      </c>
      <c r="X124" s="43" t="s">
        <v>1867</v>
      </c>
      <c r="Y124" s="43"/>
      <c r="Z124" s="88"/>
      <c r="AA124" s="89"/>
      <c r="AB124" s="90"/>
      <c r="AC124" s="89"/>
      <c r="AD124" s="80" t="s">
        <v>1915</v>
      </c>
      <c r="AE124" s="80" t="s">
        <v>272</v>
      </c>
      <c r="AF124" s="78" t="s">
        <v>1467</v>
      </c>
      <c r="AG124" s="90"/>
      <c r="AH124" s="33" t="e">
        <f t="shared" si="17"/>
        <v>#DIV/0!</v>
      </c>
      <c r="AI124" s="34">
        <f t="shared" si="18"/>
        <v>16906050</v>
      </c>
      <c r="AK124" s="81"/>
      <c r="AL124" s="82" t="s">
        <v>1469</v>
      </c>
      <c r="AM124" s="83">
        <v>90</v>
      </c>
      <c r="AN124" s="83">
        <f>VLOOKUP(B124,[6]VSV!$B:$L,11,0)</f>
        <v>90</v>
      </c>
      <c r="AO124" s="84" t="s">
        <v>2025</v>
      </c>
      <c r="AP124" s="84"/>
      <c r="AQ124" s="84">
        <f>VLOOKUP(A124,[6]VSV!$A:$AN,40,0)</f>
        <v>0</v>
      </c>
      <c r="AR124" s="84" t="str">
        <f>VLOOKUP(A124,[6]VSV!$A:$AO,41,0)</f>
        <v>Dung dịch pha loãng mẫu bệnh phẩm dùng cho xét nghiệm  HBcrAg</v>
      </c>
      <c r="AS124" s="43"/>
      <c r="AT124" s="22">
        <f>VLOOKUP(C124,'[6]VSV (2)'!$B:$L,11,0)</f>
        <v>90</v>
      </c>
      <c r="AU124" s="22" t="b">
        <f t="shared" si="19"/>
        <v>1</v>
      </c>
      <c r="AV124" s="22">
        <f>VLOOKUP(C124,'[6]VSV (2)'!$B:$N,13,0)</f>
        <v>187845</v>
      </c>
      <c r="AW124" s="22" t="b">
        <f t="shared" si="20"/>
        <v>1</v>
      </c>
      <c r="AX124" s="22">
        <f>VLOOKUP(C124,'[6]VSV (2)'!$B:$O,14,0)</f>
        <v>16906050</v>
      </c>
      <c r="AY124" s="22" t="b">
        <f t="shared" si="21"/>
        <v>1</v>
      </c>
      <c r="AZ124" s="22">
        <f>VLOOKUP(B124,[7]VSV!$B$6:$V$176,11,0)</f>
        <v>187845</v>
      </c>
      <c r="BA124" s="22" t="b">
        <f t="shared" si="22"/>
        <v>1</v>
      </c>
      <c r="BB124" s="22" t="str">
        <f>VLOOKUP(B124,[7]VSV!$B$6:$V$176,21,0)</f>
        <v>IB2500037648; QĐTT số: KQ2500037648_2503050802; 05/3/2025; Bệnh viện đa khoa tỉnh Hải Dương; 12 tháng</v>
      </c>
      <c r="BC124" s="22" t="b">
        <f t="shared" si="23"/>
        <v>1</v>
      </c>
      <c r="BD124" s="22" t="b">
        <f t="shared" si="24"/>
        <v>1</v>
      </c>
    </row>
    <row r="125" spans="1:56" ht="51.75" customHeight="1" x14ac:dyDescent="0.25">
      <c r="A125" s="22">
        <v>138</v>
      </c>
      <c r="B125" s="23">
        <v>123</v>
      </c>
      <c r="C125" s="23">
        <v>120</v>
      </c>
      <c r="D125" s="43" t="s">
        <v>2033</v>
      </c>
      <c r="E125" s="43" t="s">
        <v>1728</v>
      </c>
      <c r="F125" s="42" t="s">
        <v>1729</v>
      </c>
      <c r="G125" s="52" t="s">
        <v>1730</v>
      </c>
      <c r="H125" s="146">
        <v>0</v>
      </c>
      <c r="I125" s="87"/>
      <c r="J125" s="149">
        <v>0</v>
      </c>
      <c r="K125" s="41">
        <v>250</v>
      </c>
      <c r="L125" s="29">
        <f t="shared" si="14"/>
        <v>250</v>
      </c>
      <c r="M125" s="41">
        <v>2120</v>
      </c>
      <c r="N125" s="28">
        <f t="shared" si="15"/>
        <v>530000</v>
      </c>
      <c r="O125" s="42" t="s">
        <v>2034</v>
      </c>
      <c r="P125" s="42" t="s">
        <v>2035</v>
      </c>
      <c r="Q125" s="42" t="s">
        <v>1732</v>
      </c>
      <c r="R125" s="42" t="s">
        <v>1733</v>
      </c>
      <c r="S125" s="44" t="s">
        <v>1734</v>
      </c>
      <c r="T125" s="42" t="s">
        <v>1735</v>
      </c>
      <c r="U125" s="42" t="s">
        <v>47</v>
      </c>
      <c r="V125" s="42" t="s">
        <v>1736</v>
      </c>
      <c r="W125" s="76" t="str">
        <f t="shared" si="29"/>
        <v>IB2400553079; QĐTT số: KQ2400553079_2501231043; 23/01/2025; Bệnh viện Thanh Nhàn; 365 ngày</v>
      </c>
      <c r="X125" s="43" t="s">
        <v>1867</v>
      </c>
      <c r="Y125" s="43"/>
      <c r="Z125" s="88"/>
      <c r="AA125" s="89"/>
      <c r="AB125" s="90"/>
      <c r="AC125" s="89"/>
      <c r="AD125" s="80" t="s">
        <v>1468</v>
      </c>
      <c r="AE125" s="80"/>
      <c r="AF125" s="78" t="s">
        <v>1562</v>
      </c>
      <c r="AG125" s="90"/>
      <c r="AH125" s="33" t="e">
        <f t="shared" si="17"/>
        <v>#DIV/0!</v>
      </c>
      <c r="AI125" s="34">
        <f t="shared" si="18"/>
        <v>530000</v>
      </c>
      <c r="AJ125" s="1" t="s">
        <v>1868</v>
      </c>
      <c r="AK125" s="81"/>
      <c r="AL125" s="82" t="s">
        <v>1469</v>
      </c>
      <c r="AM125" s="83">
        <v>250</v>
      </c>
      <c r="AN125" s="83">
        <f>VLOOKUP(B125,[6]VSV!$B:$L,11,0)</f>
        <v>250</v>
      </c>
      <c r="AO125" s="84" t="s">
        <v>2033</v>
      </c>
      <c r="AP125" s="84"/>
      <c r="AQ125" s="84">
        <f>VLOOKUP(A125,[6]VSV!$A:$AN,40,0)</f>
        <v>0</v>
      </c>
      <c r="AR125" s="84" t="str">
        <f>VLOOKUP(A125,[6]VSV!$A:$AO,41,0)</f>
        <v>Cartridges trống dùng cho xét nghiệm  HBcrAg</v>
      </c>
      <c r="AS125" s="43"/>
      <c r="AT125" s="22">
        <f>VLOOKUP(C125,'[6]VSV (2)'!$B:$L,11,0)</f>
        <v>250</v>
      </c>
      <c r="AU125" s="22" t="b">
        <f t="shared" si="19"/>
        <v>1</v>
      </c>
      <c r="AV125" s="22">
        <f>VLOOKUP(C125,'[6]VSV (2)'!$B:$N,13,0)</f>
        <v>2120</v>
      </c>
      <c r="AW125" s="22" t="b">
        <f t="shared" si="20"/>
        <v>1</v>
      </c>
      <c r="AX125" s="22">
        <f>VLOOKUP(C125,'[6]VSV (2)'!$B:$O,14,0)</f>
        <v>530000</v>
      </c>
      <c r="AY125" s="22" t="b">
        <f t="shared" si="21"/>
        <v>1</v>
      </c>
      <c r="AZ125" s="22">
        <f>VLOOKUP(B125,[7]VSV!$B$6:$V$176,11,0)</f>
        <v>2120</v>
      </c>
      <c r="BA125" s="22" t="b">
        <f t="shared" si="22"/>
        <v>1</v>
      </c>
      <c r="BB125" s="22" t="str">
        <f>VLOOKUP(B125,[7]VSV!$B$6:$V$176,21,0)</f>
        <v>IB2400553079; QĐTT số: KQ2400553079_2501231043; 23/01/2025; Bệnh viện Thanh Nhàn; 365 ngày</v>
      </c>
      <c r="BC125" s="22" t="b">
        <f t="shared" si="23"/>
        <v>1</v>
      </c>
      <c r="BD125" s="22" t="b">
        <f t="shared" si="24"/>
        <v>1</v>
      </c>
    </row>
    <row r="126" spans="1:56" ht="66" customHeight="1" x14ac:dyDescent="0.25">
      <c r="A126" s="22">
        <v>139</v>
      </c>
      <c r="B126" s="23">
        <v>124</v>
      </c>
      <c r="C126" s="23">
        <v>121</v>
      </c>
      <c r="D126" s="43" t="s">
        <v>2036</v>
      </c>
      <c r="E126" s="43" t="s">
        <v>2037</v>
      </c>
      <c r="F126" s="42" t="s">
        <v>2038</v>
      </c>
      <c r="G126" s="52" t="s">
        <v>2039</v>
      </c>
      <c r="H126" s="146">
        <v>0</v>
      </c>
      <c r="I126" s="87"/>
      <c r="J126" s="41">
        <v>10</v>
      </c>
      <c r="K126" s="41">
        <v>90</v>
      </c>
      <c r="L126" s="29">
        <f t="shared" si="14"/>
        <v>90</v>
      </c>
      <c r="M126" s="41">
        <v>40200</v>
      </c>
      <c r="N126" s="28">
        <f t="shared" si="15"/>
        <v>3618000</v>
      </c>
      <c r="O126" s="42"/>
      <c r="P126" s="42" t="s">
        <v>2040</v>
      </c>
      <c r="Q126" s="42"/>
      <c r="R126" s="42"/>
      <c r="S126" s="44"/>
      <c r="T126" s="42"/>
      <c r="U126" s="42"/>
      <c r="V126" s="42" t="s">
        <v>1467</v>
      </c>
      <c r="W126" s="76" t="s">
        <v>1908</v>
      </c>
      <c r="X126" s="43" t="s">
        <v>1867</v>
      </c>
      <c r="Y126" s="43" t="s">
        <v>2041</v>
      </c>
      <c r="Z126" s="88"/>
      <c r="AA126" s="89"/>
      <c r="AB126" s="90"/>
      <c r="AC126" s="89"/>
      <c r="AD126" s="80" t="s">
        <v>1468</v>
      </c>
      <c r="AE126" s="80"/>
      <c r="AF126" s="78" t="s">
        <v>1467</v>
      </c>
      <c r="AG126" s="90"/>
      <c r="AH126" s="33" t="e">
        <f t="shared" si="17"/>
        <v>#DIV/0!</v>
      </c>
      <c r="AI126" s="34">
        <f t="shared" si="18"/>
        <v>3618000</v>
      </c>
      <c r="AJ126" s="1" t="s">
        <v>1868</v>
      </c>
      <c r="AK126" s="81"/>
      <c r="AL126" s="82" t="s">
        <v>1469</v>
      </c>
      <c r="AM126" s="83">
        <v>90</v>
      </c>
      <c r="AN126" s="83">
        <f>VLOOKUP(B126,[6]VSV!$B:$L,11,0)</f>
        <v>90</v>
      </c>
      <c r="AO126" s="84" t="s">
        <v>2036</v>
      </c>
      <c r="AP126" s="84"/>
      <c r="AQ126" s="84">
        <f>VLOOKUP(A126,[6]VSV!$A:$AN,40,0)</f>
        <v>0</v>
      </c>
      <c r="AR126" s="84" t="str">
        <f>VLOOKUP(A126,[6]VSV!$A:$AO,41,0)</f>
        <v>Dung dịch cơ chất dùng cho xét nghiệm  HBcrAg</v>
      </c>
      <c r="AS126" s="43"/>
      <c r="AT126" s="22">
        <f>VLOOKUP(C126,'[6]VSV (2)'!$B:$L,11,0)</f>
        <v>90</v>
      </c>
      <c r="AU126" s="22" t="b">
        <f t="shared" si="19"/>
        <v>1</v>
      </c>
      <c r="AV126" s="22">
        <f>VLOOKUP(C126,'[6]VSV (2)'!$B:$N,13,0)</f>
        <v>40200</v>
      </c>
      <c r="AW126" s="22" t="b">
        <f t="shared" si="20"/>
        <v>1</v>
      </c>
      <c r="AX126" s="22">
        <f>VLOOKUP(C126,'[6]VSV (2)'!$B:$O,14,0)</f>
        <v>3618000</v>
      </c>
      <c r="AY126" s="22" t="b">
        <f t="shared" si="21"/>
        <v>1</v>
      </c>
      <c r="AZ126" s="22">
        <f>VLOOKUP(B126,[7]VSV!$B$6:$V$176,11,0)</f>
        <v>40200</v>
      </c>
      <c r="BA126" s="22" t="b">
        <f t="shared" si="22"/>
        <v>1</v>
      </c>
      <c r="BB126" s="22" t="str">
        <f>VLOOKUP(B126,[7]VSV!$B$6:$V$176,21,0)</f>
        <v>Tham khảo</v>
      </c>
      <c r="BC126" s="22" t="b">
        <f t="shared" si="23"/>
        <v>1</v>
      </c>
      <c r="BD126" s="22" t="b">
        <f t="shared" si="24"/>
        <v>1</v>
      </c>
    </row>
    <row r="127" spans="1:56" ht="61.5" customHeight="1" x14ac:dyDescent="0.25">
      <c r="A127" s="22">
        <v>140</v>
      </c>
      <c r="B127" s="23">
        <v>125</v>
      </c>
      <c r="C127" s="23">
        <v>122</v>
      </c>
      <c r="D127" s="43" t="s">
        <v>2042</v>
      </c>
      <c r="E127" s="43" t="s">
        <v>2043</v>
      </c>
      <c r="F127" s="42" t="s">
        <v>2044</v>
      </c>
      <c r="G127" s="52" t="s">
        <v>1491</v>
      </c>
      <c r="H127" s="146">
        <v>0</v>
      </c>
      <c r="I127" s="87"/>
      <c r="J127" s="41">
        <v>10</v>
      </c>
      <c r="K127" s="41">
        <v>90</v>
      </c>
      <c r="L127" s="29">
        <f t="shared" si="14"/>
        <v>90</v>
      </c>
      <c r="M127" s="41">
        <f>145950/10</f>
        <v>14595</v>
      </c>
      <c r="N127" s="28">
        <f t="shared" si="15"/>
        <v>1313550</v>
      </c>
      <c r="O127" s="42" t="s">
        <v>2045</v>
      </c>
      <c r="P127" s="42" t="s">
        <v>2046</v>
      </c>
      <c r="Q127" s="42" t="s">
        <v>2047</v>
      </c>
      <c r="R127" s="42" t="s">
        <v>2048</v>
      </c>
      <c r="S127" s="44" t="s">
        <v>2049</v>
      </c>
      <c r="T127" s="42" t="s">
        <v>2050</v>
      </c>
      <c r="U127" s="42" t="s">
        <v>354</v>
      </c>
      <c r="V127" s="42" t="s">
        <v>2051</v>
      </c>
      <c r="W127" s="76" t="str">
        <f t="shared" si="29"/>
        <v>IB2400475979; QĐTT số: 140/QĐ-BVSN; 12/02/2025; Bệnh viện Chuyên khoa Sản - Nhi tỉnh Sóc Trăng; 12 tháng</v>
      </c>
      <c r="X127" s="43" t="s">
        <v>1867</v>
      </c>
      <c r="Y127" s="43"/>
      <c r="Z127" s="88"/>
      <c r="AA127" s="89"/>
      <c r="AB127" s="90"/>
      <c r="AC127" s="89"/>
      <c r="AD127" s="80" t="s">
        <v>1468</v>
      </c>
      <c r="AE127" s="80"/>
      <c r="AF127" s="78" t="s">
        <v>2051</v>
      </c>
      <c r="AG127" s="90"/>
      <c r="AH127" s="33" t="e">
        <f t="shared" si="17"/>
        <v>#DIV/0!</v>
      </c>
      <c r="AI127" s="34">
        <f t="shared" si="18"/>
        <v>1313550</v>
      </c>
      <c r="AJ127" s="1" t="s">
        <v>1868</v>
      </c>
      <c r="AK127" s="81"/>
      <c r="AL127" s="82" t="s">
        <v>1469</v>
      </c>
      <c r="AM127" s="83">
        <v>90</v>
      </c>
      <c r="AN127" s="83">
        <f>VLOOKUP(B127,[6]VSV!$B:$L,11,0)</f>
        <v>90</v>
      </c>
      <c r="AO127" s="84" t="s">
        <v>2042</v>
      </c>
      <c r="AP127" s="84"/>
      <c r="AQ127" s="84">
        <f>VLOOKUP(A127,[6]VSV!$A:$AN,40,0)</f>
        <v>0</v>
      </c>
      <c r="AR127" s="84" t="str">
        <f>VLOOKUP(A127,[6]VSV!$A:$AO,41,0)</f>
        <v>Đầu côn hút mẫu bệnh phẩm dùng cho xét nghiệm  HBcrAg</v>
      </c>
      <c r="AS127" s="43"/>
      <c r="AT127" s="22">
        <f>VLOOKUP(C127,'[6]VSV (2)'!$B:$L,11,0)</f>
        <v>90</v>
      </c>
      <c r="AU127" s="22" t="b">
        <f t="shared" si="19"/>
        <v>1</v>
      </c>
      <c r="AV127" s="22">
        <f>VLOOKUP(C127,'[6]VSV (2)'!$B:$N,13,0)</f>
        <v>14595</v>
      </c>
      <c r="AW127" s="22" t="b">
        <f t="shared" si="20"/>
        <v>1</v>
      </c>
      <c r="AX127" s="22">
        <f>VLOOKUP(C127,'[6]VSV (2)'!$B:$O,14,0)</f>
        <v>1313550</v>
      </c>
      <c r="AY127" s="22" t="b">
        <f t="shared" si="21"/>
        <v>1</v>
      </c>
      <c r="AZ127" s="22">
        <f>VLOOKUP(B127,[7]VSV!$B$6:$V$176,11,0)</f>
        <v>14595</v>
      </c>
      <c r="BA127" s="22" t="b">
        <f t="shared" si="22"/>
        <v>1</v>
      </c>
      <c r="BB127" s="22" t="str">
        <f>VLOOKUP(B127,[7]VSV!$B$6:$V$176,21,0)</f>
        <v>IB2400475979; QĐTT số: 140/QĐ-BVSN; 12/02/2025; Bệnh viện Chuyên khoa Sản - Nhi tỉnh Sóc Trăng; 12 tháng</v>
      </c>
      <c r="BC127" s="22" t="b">
        <f t="shared" si="23"/>
        <v>1</v>
      </c>
      <c r="BD127" s="22" t="b">
        <f t="shared" si="24"/>
        <v>1</v>
      </c>
    </row>
    <row r="128" spans="1:56" ht="27.75" customHeight="1" x14ac:dyDescent="0.25">
      <c r="A128" s="22">
        <v>141</v>
      </c>
      <c r="B128" s="23">
        <v>126</v>
      </c>
      <c r="C128" s="23">
        <v>123</v>
      </c>
      <c r="D128" s="43" t="s">
        <v>2052</v>
      </c>
      <c r="E128" s="43" t="s">
        <v>2053</v>
      </c>
      <c r="F128" s="42" t="s">
        <v>2054</v>
      </c>
      <c r="G128" s="23" t="s">
        <v>1537</v>
      </c>
      <c r="H128" s="144">
        <v>15000</v>
      </c>
      <c r="I128" s="87"/>
      <c r="J128" s="149">
        <v>0</v>
      </c>
      <c r="K128" s="41">
        <v>10000</v>
      </c>
      <c r="L128" s="29">
        <f t="shared" si="14"/>
        <v>10000</v>
      </c>
      <c r="M128" s="41">
        <v>6000</v>
      </c>
      <c r="N128" s="28">
        <f t="shared" si="15"/>
        <v>60000000</v>
      </c>
      <c r="O128" s="42" t="s">
        <v>2052</v>
      </c>
      <c r="P128" s="42" t="s">
        <v>2055</v>
      </c>
      <c r="Q128" s="42" t="s">
        <v>2056</v>
      </c>
      <c r="R128" s="42" t="s">
        <v>2057</v>
      </c>
      <c r="S128" s="44" t="s">
        <v>2058</v>
      </c>
      <c r="T128" s="42" t="s">
        <v>2059</v>
      </c>
      <c r="U128" s="42" t="s">
        <v>47</v>
      </c>
      <c r="V128" s="42" t="s">
        <v>1677</v>
      </c>
      <c r="W128" s="76" t="str">
        <f t="shared" si="29"/>
        <v>IB2500050445; QĐTT số:  KQ2500050445_2503181509; 18/3/2025; Bệnh viện đa khoa tỉnh Bắc Giang; 365 ngày</v>
      </c>
      <c r="X128" s="43" t="s">
        <v>1867</v>
      </c>
      <c r="Y128" s="43"/>
      <c r="Z128" s="88"/>
      <c r="AA128" s="89"/>
      <c r="AB128" s="90">
        <v>7000</v>
      </c>
      <c r="AC128" s="89"/>
      <c r="AD128" s="80" t="s">
        <v>1468</v>
      </c>
      <c r="AE128" s="80"/>
      <c r="AF128" s="78" t="s">
        <v>1677</v>
      </c>
      <c r="AG128" s="96">
        <v>4150</v>
      </c>
      <c r="AH128" s="33">
        <f t="shared" si="17"/>
        <v>0.44578313253012047</v>
      </c>
      <c r="AI128" s="34">
        <f t="shared" si="18"/>
        <v>18500000</v>
      </c>
      <c r="AJ128" s="1" t="s">
        <v>1868</v>
      </c>
      <c r="AL128" s="82" t="s">
        <v>1469</v>
      </c>
      <c r="AM128" s="83">
        <v>10000</v>
      </c>
      <c r="AN128" s="83">
        <f>VLOOKUP(B128,[6]VSV!$B:$L,11,0)</f>
        <v>10000</v>
      </c>
      <c r="AO128" s="84" t="s">
        <v>2052</v>
      </c>
      <c r="AP128" s="84"/>
      <c r="AQ128" s="84">
        <f>VLOOKUP(A128,[6]VSV!$A:$AN,40,0)</f>
        <v>0</v>
      </c>
      <c r="AR128" s="84">
        <f>VLOOKUP(A128,[6]VSV!$A:$AO,41,0)</f>
        <v>0</v>
      </c>
      <c r="AS128" s="43"/>
      <c r="AT128" s="22">
        <f>VLOOKUP(C128,'[6]VSV (2)'!$B:$L,11,0)</f>
        <v>10000</v>
      </c>
      <c r="AU128" s="22" t="b">
        <f t="shared" si="19"/>
        <v>1</v>
      </c>
      <c r="AV128" s="22">
        <f>VLOOKUP(C128,'[6]VSV (2)'!$B:$N,13,0)</f>
        <v>6000</v>
      </c>
      <c r="AW128" s="22" t="b">
        <f t="shared" si="20"/>
        <v>1</v>
      </c>
      <c r="AX128" s="22">
        <f>VLOOKUP(C128,'[6]VSV (2)'!$B:$O,14,0)</f>
        <v>60000000</v>
      </c>
      <c r="AY128" s="22" t="b">
        <f t="shared" si="21"/>
        <v>1</v>
      </c>
      <c r="AZ128" s="22">
        <f>VLOOKUP(B128,[7]VSV!$B$6:$V$176,11,0)</f>
        <v>6000</v>
      </c>
      <c r="BA128" s="22" t="b">
        <f t="shared" si="22"/>
        <v>1</v>
      </c>
      <c r="BB128" s="22" t="str">
        <f>VLOOKUP(B128,[7]VSV!$B$6:$V$176,21,0)</f>
        <v>IB2500050445; QĐTT số:  KQ2500050445_2503181509; 18/3/2025; Bệnh viện đa khoa tỉnh Bắc Giang; 365 ngày</v>
      </c>
      <c r="BC128" s="22" t="b">
        <f t="shared" si="23"/>
        <v>1</v>
      </c>
      <c r="BD128" s="22" t="b">
        <f t="shared" si="24"/>
        <v>1</v>
      </c>
    </row>
    <row r="129" spans="1:56" ht="22.5" x14ac:dyDescent="0.25">
      <c r="A129" s="22">
        <v>146</v>
      </c>
      <c r="B129" s="23">
        <v>127</v>
      </c>
      <c r="C129" s="23">
        <v>124</v>
      </c>
      <c r="D129" s="43" t="s">
        <v>2060</v>
      </c>
      <c r="E129" s="43" t="s">
        <v>2061</v>
      </c>
      <c r="F129" s="42" t="s">
        <v>1477</v>
      </c>
      <c r="G129" s="52" t="s">
        <v>1478</v>
      </c>
      <c r="H129" s="146">
        <v>0</v>
      </c>
      <c r="I129" s="87"/>
      <c r="J129" s="149">
        <v>0</v>
      </c>
      <c r="K129" s="41">
        <v>30</v>
      </c>
      <c r="L129" s="29">
        <f t="shared" si="14"/>
        <v>30</v>
      </c>
      <c r="M129" s="41">
        <v>235445</v>
      </c>
      <c r="N129" s="28">
        <f t="shared" si="15"/>
        <v>7063350</v>
      </c>
      <c r="O129" s="42"/>
      <c r="P129" s="42" t="s">
        <v>2062</v>
      </c>
      <c r="Q129" s="42"/>
      <c r="R129" s="42"/>
      <c r="S129" s="44"/>
      <c r="T129" s="42"/>
      <c r="U129" s="42"/>
      <c r="V129" s="42"/>
      <c r="W129" s="76" t="s">
        <v>1750</v>
      </c>
      <c r="X129" s="43" t="s">
        <v>1867</v>
      </c>
      <c r="Y129" s="43"/>
      <c r="Z129" s="88"/>
      <c r="AA129" s="89"/>
      <c r="AB129" s="90"/>
      <c r="AC129" s="89" t="s">
        <v>1868</v>
      </c>
      <c r="AD129" s="80" t="s">
        <v>1468</v>
      </c>
      <c r="AE129" s="80"/>
      <c r="AF129" s="78" t="s">
        <v>1751</v>
      </c>
      <c r="AG129" s="90"/>
      <c r="AH129" s="33" t="e">
        <f t="shared" si="17"/>
        <v>#DIV/0!</v>
      </c>
      <c r="AI129" s="34">
        <f t="shared" si="18"/>
        <v>7063350</v>
      </c>
      <c r="AJ129" s="1" t="s">
        <v>1868</v>
      </c>
      <c r="AK129" s="81"/>
      <c r="AL129" s="82" t="s">
        <v>1469</v>
      </c>
      <c r="AM129" s="83">
        <v>30</v>
      </c>
      <c r="AN129" s="83">
        <f>VLOOKUP(B129,[6]VSV!$B:$L,11,0)</f>
        <v>30</v>
      </c>
      <c r="AO129" s="84" t="s">
        <v>2060</v>
      </c>
      <c r="AP129" s="84"/>
      <c r="AQ129" s="84">
        <f>VLOOKUP(A129,[6]VSV!$A:$AN,40,0)</f>
        <v>0</v>
      </c>
      <c r="AR129" s="84">
        <f>VLOOKUP(A129,[6]VSV!$A:$AO,41,0)</f>
        <v>0</v>
      </c>
      <c r="AS129" s="43"/>
      <c r="AT129" s="22">
        <f>VLOOKUP(C129,'[6]VSV (2)'!$B:$L,11,0)</f>
        <v>30</v>
      </c>
      <c r="AU129" s="22" t="b">
        <f t="shared" si="19"/>
        <v>1</v>
      </c>
      <c r="AV129" s="22">
        <f>VLOOKUP(C129,'[6]VSV (2)'!$B:$N,13,0)</f>
        <v>235445</v>
      </c>
      <c r="AW129" s="22" t="b">
        <f t="shared" si="20"/>
        <v>1</v>
      </c>
      <c r="AX129" s="22">
        <f>VLOOKUP(C129,'[6]VSV (2)'!$B:$O,14,0)</f>
        <v>7063350</v>
      </c>
      <c r="AY129" s="22" t="b">
        <f t="shared" si="21"/>
        <v>1</v>
      </c>
      <c r="AZ129" s="22">
        <f>VLOOKUP(B129,[7]VSV!$B$6:$V$176,11,0)</f>
        <v>235445</v>
      </c>
      <c r="BA129" s="22" t="b">
        <f t="shared" si="22"/>
        <v>1</v>
      </c>
      <c r="BB129" s="22" t="str">
        <f>VLOOKUP(B129,[7]VSV!$B$6:$V$176,21,0)</f>
        <v>Tham khảo giá</v>
      </c>
      <c r="BC129" s="22" t="b">
        <f t="shared" si="23"/>
        <v>1</v>
      </c>
      <c r="BD129" s="22" t="b">
        <f t="shared" si="24"/>
        <v>1</v>
      </c>
    </row>
    <row r="130" spans="1:56" ht="30.75" customHeight="1" x14ac:dyDescent="0.25">
      <c r="A130" s="22">
        <v>147</v>
      </c>
      <c r="B130" s="23">
        <v>128</v>
      </c>
      <c r="C130" s="23">
        <v>125</v>
      </c>
      <c r="D130" s="43" t="s">
        <v>2063</v>
      </c>
      <c r="E130" s="43" t="s">
        <v>2064</v>
      </c>
      <c r="F130" s="42" t="s">
        <v>1477</v>
      </c>
      <c r="G130" s="52" t="s">
        <v>1478</v>
      </c>
      <c r="H130" s="146">
        <v>0</v>
      </c>
      <c r="I130" s="87"/>
      <c r="J130" s="149">
        <v>0</v>
      </c>
      <c r="K130" s="28">
        <f>L130</f>
        <v>30</v>
      </c>
      <c r="L130" s="29">
        <f t="shared" si="14"/>
        <v>30</v>
      </c>
      <c r="M130" s="41">
        <v>180180</v>
      </c>
      <c r="N130" s="28">
        <f t="shared" si="15"/>
        <v>5405400</v>
      </c>
      <c r="O130" s="42" t="s">
        <v>2065</v>
      </c>
      <c r="P130" s="42" t="s">
        <v>2066</v>
      </c>
      <c r="Q130" s="42" t="s">
        <v>2029</v>
      </c>
      <c r="R130" s="42" t="s">
        <v>2030</v>
      </c>
      <c r="S130" s="44" t="s">
        <v>2067</v>
      </c>
      <c r="T130" s="42" t="s">
        <v>2031</v>
      </c>
      <c r="U130" s="42" t="s">
        <v>354</v>
      </c>
      <c r="V130" s="42" t="s">
        <v>1467</v>
      </c>
      <c r="W130" s="76" t="str">
        <f t="shared" si="29"/>
        <v>IB2500037648; QĐTT số: KQ2500037648_2503050802; 05/03/2025; Bệnh viện đa khoa tỉnh Hải Dương; 12 tháng</v>
      </c>
      <c r="X130" s="43" t="s">
        <v>1867</v>
      </c>
      <c r="Y130" s="43"/>
      <c r="Z130" s="88"/>
      <c r="AA130" s="89"/>
      <c r="AB130" s="90"/>
      <c r="AC130" s="89"/>
      <c r="AD130" s="80" t="s">
        <v>1468</v>
      </c>
      <c r="AE130" s="80"/>
      <c r="AF130" s="78" t="s">
        <v>1467</v>
      </c>
      <c r="AG130" s="90"/>
      <c r="AH130" s="33" t="e">
        <f t="shared" si="17"/>
        <v>#DIV/0!</v>
      </c>
      <c r="AI130" s="34">
        <f t="shared" si="18"/>
        <v>5405400</v>
      </c>
      <c r="AJ130" s="1" t="s">
        <v>1868</v>
      </c>
      <c r="AK130" s="81"/>
      <c r="AL130" s="82" t="s">
        <v>1469</v>
      </c>
      <c r="AM130" s="83">
        <v>60</v>
      </c>
      <c r="AN130" s="83">
        <f>VLOOKUP(B130,[6]VSV!$B:$L,11,0)</f>
        <v>30</v>
      </c>
      <c r="AO130" s="84" t="s">
        <v>2063</v>
      </c>
      <c r="AP130" s="84"/>
      <c r="AQ130" s="84">
        <f>VLOOKUP(A130,[6]VSV!$A:$AN,40,0)</f>
        <v>0</v>
      </c>
      <c r="AR130" s="84">
        <f>VLOOKUP(A130,[6]VSV!$A:$AO,41,0)</f>
        <v>0</v>
      </c>
      <c r="AS130" s="43"/>
      <c r="AT130" s="22">
        <f>VLOOKUP(C130,'[6]VSV (2)'!$B:$L,11,0)</f>
        <v>30</v>
      </c>
      <c r="AU130" s="22" t="b">
        <f t="shared" si="19"/>
        <v>1</v>
      </c>
      <c r="AV130" s="22">
        <f>VLOOKUP(C130,'[6]VSV (2)'!$B:$N,13,0)</f>
        <v>180180</v>
      </c>
      <c r="AW130" s="22" t="b">
        <f t="shared" si="20"/>
        <v>1</v>
      </c>
      <c r="AX130" s="22">
        <f>VLOOKUP(C130,'[6]VSV (2)'!$B:$O,14,0)</f>
        <v>5405400</v>
      </c>
      <c r="AY130" s="22" t="b">
        <f t="shared" si="21"/>
        <v>1</v>
      </c>
      <c r="AZ130" s="22">
        <f>VLOOKUP(B130,[7]VSV!$B$6:$V$176,11,0)</f>
        <v>180180</v>
      </c>
      <c r="BA130" s="22" t="b">
        <f t="shared" si="22"/>
        <v>1</v>
      </c>
      <c r="BB130" s="22" t="str">
        <f>VLOOKUP(B130,[7]VSV!$B$6:$V$176,21,0)</f>
        <v>IB2500037648; QĐTT số: KQ2500037648_2503050802; 05/03/2025; Bệnh viện đa khoa tỉnh Hải Dương; 12 tháng</v>
      </c>
      <c r="BC130" s="22" t="b">
        <f t="shared" si="23"/>
        <v>1</v>
      </c>
      <c r="BD130" s="22" t="b">
        <f t="shared" si="24"/>
        <v>0</v>
      </c>
    </row>
    <row r="131" spans="1:56" ht="81" customHeight="1" x14ac:dyDescent="0.25">
      <c r="A131" s="22">
        <v>148</v>
      </c>
      <c r="B131" s="23">
        <v>129</v>
      </c>
      <c r="C131" s="23">
        <v>126</v>
      </c>
      <c r="D131" s="43" t="s">
        <v>2068</v>
      </c>
      <c r="E131" s="95" t="s">
        <v>2069</v>
      </c>
      <c r="F131" s="42" t="s">
        <v>2070</v>
      </c>
      <c r="G131" s="52" t="s">
        <v>1537</v>
      </c>
      <c r="H131" s="146">
        <v>0</v>
      </c>
      <c r="I131" s="87"/>
      <c r="J131" s="149">
        <v>0</v>
      </c>
      <c r="K131" s="41">
        <v>10000</v>
      </c>
      <c r="L131" s="29">
        <f t="shared" si="14"/>
        <v>10000</v>
      </c>
      <c r="M131" s="151">
        <f>2168000/1000</f>
        <v>2168</v>
      </c>
      <c r="N131" s="28">
        <f t="shared" si="15"/>
        <v>21680000</v>
      </c>
      <c r="O131" s="42" t="s">
        <v>2071</v>
      </c>
      <c r="P131" s="42" t="s">
        <v>2072</v>
      </c>
      <c r="Q131" s="42" t="s">
        <v>992</v>
      </c>
      <c r="R131" s="42" t="s">
        <v>993</v>
      </c>
      <c r="S131" s="44" t="s">
        <v>994</v>
      </c>
      <c r="T131" s="42" t="s">
        <v>995</v>
      </c>
      <c r="U131" s="42" t="s">
        <v>996</v>
      </c>
      <c r="V131" s="42" t="s">
        <v>2073</v>
      </c>
      <c r="W131" s="76" t="str">
        <f t="shared" si="29"/>
        <v>IB2500047377; QĐTT số: KQ2500047377_2506111044; 11/6/2025; Bệnh viện Đại học Y Dược Thành phố Hồ Chí Minh; 19 tháng</v>
      </c>
      <c r="X131" s="43" t="s">
        <v>1867</v>
      </c>
      <c r="Y131" s="43"/>
      <c r="Z131" s="88"/>
      <c r="AA131" s="89"/>
      <c r="AB131" s="90"/>
      <c r="AC131" s="89"/>
      <c r="AD131" s="80" t="s">
        <v>1915</v>
      </c>
      <c r="AE131" s="80" t="s">
        <v>272</v>
      </c>
      <c r="AF131" s="78" t="s">
        <v>2073</v>
      </c>
      <c r="AG131" s="90"/>
      <c r="AH131" s="33" t="e">
        <f t="shared" si="17"/>
        <v>#DIV/0!</v>
      </c>
      <c r="AI131" s="34">
        <f t="shared" si="18"/>
        <v>21680000</v>
      </c>
      <c r="AJ131" s="1" t="s">
        <v>1868</v>
      </c>
      <c r="AK131" s="81"/>
      <c r="AL131" s="82" t="s">
        <v>1469</v>
      </c>
      <c r="AM131" s="83">
        <v>10000</v>
      </c>
      <c r="AN131" s="83">
        <f>VLOOKUP(B131,[6]VSV!$B:$L,11,0)</f>
        <v>10000</v>
      </c>
      <c r="AO131" s="84" t="s">
        <v>2074</v>
      </c>
      <c r="AP131" s="84"/>
      <c r="AQ131" s="84">
        <f>VLOOKUP(A131,[6]VSV!$A:$AN,40,0)</f>
        <v>0</v>
      </c>
      <c r="AR131" s="32" t="s">
        <v>2068</v>
      </c>
      <c r="AS131" s="43" t="s">
        <v>2068</v>
      </c>
      <c r="AT131" s="22">
        <f>VLOOKUP(C131,'[6]VSV (2)'!$B:$L,11,0)</f>
        <v>10000</v>
      </c>
      <c r="AU131" s="22" t="b">
        <f t="shared" si="19"/>
        <v>1</v>
      </c>
      <c r="AV131" s="22">
        <f>VLOOKUP(C131,'[6]VSV (2)'!$B:$N,13,0)</f>
        <v>2168</v>
      </c>
      <c r="AW131" s="22" t="b">
        <f t="shared" si="20"/>
        <v>1</v>
      </c>
      <c r="AX131" s="22">
        <f>VLOOKUP(C131,'[6]VSV (2)'!$B:$O,14,0)</f>
        <v>21680000</v>
      </c>
      <c r="AY131" s="22" t="b">
        <f t="shared" si="21"/>
        <v>1</v>
      </c>
      <c r="AZ131" s="22">
        <f>VLOOKUP(B131,[7]VSV!$B$6:$V$176,11,0)</f>
        <v>2168</v>
      </c>
      <c r="BA131" s="22" t="b">
        <f t="shared" si="22"/>
        <v>1</v>
      </c>
      <c r="BB131" s="22" t="str">
        <f>VLOOKUP(B131,[7]VSV!$B$6:$V$176,21,0)</f>
        <v>IB2500047377; QĐTT số: KQ2500047377_2506111044; 11/6/2025; Bệnh viện Đại học Y Dược Thành phố Hồ Chí Minh; 19 tháng</v>
      </c>
      <c r="BC131" s="22" t="b">
        <f t="shared" si="23"/>
        <v>1</v>
      </c>
      <c r="BD131" s="22" t="b">
        <f t="shared" si="24"/>
        <v>1</v>
      </c>
    </row>
    <row r="132" spans="1:56" ht="46.5" customHeight="1" x14ac:dyDescent="0.25">
      <c r="A132" s="22">
        <v>149</v>
      </c>
      <c r="B132" s="23">
        <v>130</v>
      </c>
      <c r="C132" s="23">
        <v>127</v>
      </c>
      <c r="D132" s="43" t="s">
        <v>2075</v>
      </c>
      <c r="E132" s="43" t="s">
        <v>2076</v>
      </c>
      <c r="F132" s="42" t="s">
        <v>1371</v>
      </c>
      <c r="G132" s="52" t="s">
        <v>42</v>
      </c>
      <c r="H132" s="146">
        <v>0</v>
      </c>
      <c r="I132" s="87"/>
      <c r="J132" s="149">
        <v>0</v>
      </c>
      <c r="K132" s="41">
        <v>2</v>
      </c>
      <c r="L132" s="29">
        <f t="shared" si="14"/>
        <v>2</v>
      </c>
      <c r="M132" s="41">
        <v>1630535</v>
      </c>
      <c r="N132" s="28">
        <f t="shared" si="15"/>
        <v>3261070</v>
      </c>
      <c r="O132" s="42" t="s">
        <v>1368</v>
      </c>
      <c r="P132" s="42" t="s">
        <v>1369</v>
      </c>
      <c r="Q132" s="42" t="s">
        <v>43</v>
      </c>
      <c r="R132" s="42" t="s">
        <v>44</v>
      </c>
      <c r="S132" s="44" t="s">
        <v>45</v>
      </c>
      <c r="T132" s="26" t="s">
        <v>46</v>
      </c>
      <c r="U132" s="42" t="s">
        <v>47</v>
      </c>
      <c r="V132" s="42" t="s">
        <v>1268</v>
      </c>
      <c r="W132" s="76" t="str">
        <f t="shared" si="29"/>
        <v>IB2400465997; QĐTT số: 743/QĐ-BVQY103; 28/02/2025; Bệnh viện Quân y 103; 365 ngày</v>
      </c>
      <c r="X132" s="43" t="s">
        <v>1867</v>
      </c>
      <c r="Y132" s="43"/>
      <c r="Z132" s="88"/>
      <c r="AA132" s="89"/>
      <c r="AB132" s="90"/>
      <c r="AC132" s="89"/>
      <c r="AD132" s="80" t="s">
        <v>1578</v>
      </c>
      <c r="AE132" s="80" t="s">
        <v>272</v>
      </c>
      <c r="AF132" s="78" t="s">
        <v>1268</v>
      </c>
      <c r="AG132" s="79">
        <v>1630535</v>
      </c>
      <c r="AH132" s="33">
        <f t="shared" si="17"/>
        <v>0</v>
      </c>
      <c r="AI132" s="34">
        <f t="shared" si="18"/>
        <v>0</v>
      </c>
      <c r="AK132" s="81" t="s">
        <v>2077</v>
      </c>
      <c r="AL132" s="82" t="s">
        <v>1469</v>
      </c>
      <c r="AM132" s="83">
        <v>2</v>
      </c>
      <c r="AN132" s="83">
        <f>VLOOKUP(B132,[6]VSV!$B:$L,11,0)</f>
        <v>2</v>
      </c>
      <c r="AO132" s="84" t="s">
        <v>2075</v>
      </c>
      <c r="AP132" s="84"/>
      <c r="AQ132" s="84">
        <f>VLOOKUP(A132,[6]VSV!$A:$AN,40,0)</f>
        <v>0</v>
      </c>
      <c r="AR132" s="84">
        <f>VLOOKUP(A132,[6]VSV!$A:$AO,41,0)</f>
        <v>0</v>
      </c>
      <c r="AS132" s="43"/>
      <c r="AT132" s="22">
        <f>VLOOKUP(C132,'[6]VSV (2)'!$B:$L,11,0)</f>
        <v>2</v>
      </c>
      <c r="AU132" s="22" t="b">
        <f t="shared" si="19"/>
        <v>1</v>
      </c>
      <c r="AV132" s="22">
        <f>VLOOKUP(C132,'[6]VSV (2)'!$B:$N,13,0)</f>
        <v>1630535</v>
      </c>
      <c r="AW132" s="22" t="b">
        <f t="shared" si="20"/>
        <v>1</v>
      </c>
      <c r="AX132" s="22">
        <f>VLOOKUP(C132,'[6]VSV (2)'!$B:$O,14,0)</f>
        <v>3261070</v>
      </c>
      <c r="AY132" s="22" t="b">
        <f t="shared" si="21"/>
        <v>1</v>
      </c>
      <c r="AZ132" s="22">
        <f>VLOOKUP(B132,[7]VSV!$B$6:$V$176,11,0)</f>
        <v>1630535</v>
      </c>
      <c r="BA132" s="22" t="b">
        <f t="shared" si="22"/>
        <v>1</v>
      </c>
      <c r="BB132" s="22" t="str">
        <f>VLOOKUP(B132,[7]VSV!$B$6:$V$176,21,0)</f>
        <v>IB2400465997; QĐTT số: 743/QĐ-BVQY103; 28/02/2025; Bệnh viện Quân y 103; 365 ngày</v>
      </c>
      <c r="BC132" s="22" t="b">
        <f t="shared" si="23"/>
        <v>1</v>
      </c>
      <c r="BD132" s="22" t="b">
        <f t="shared" si="24"/>
        <v>1</v>
      </c>
    </row>
    <row r="133" spans="1:56" ht="69" customHeight="1" x14ac:dyDescent="0.25">
      <c r="A133" s="22">
        <v>150</v>
      </c>
      <c r="B133" s="23">
        <v>131</v>
      </c>
      <c r="C133" s="23">
        <v>128</v>
      </c>
      <c r="D133" s="43" t="s">
        <v>2078</v>
      </c>
      <c r="E133" s="43" t="s">
        <v>2079</v>
      </c>
      <c r="F133" s="42" t="s">
        <v>2080</v>
      </c>
      <c r="G133" s="52" t="s">
        <v>1537</v>
      </c>
      <c r="H133" s="146">
        <v>0</v>
      </c>
      <c r="I133" s="87"/>
      <c r="J133" s="149">
        <v>0</v>
      </c>
      <c r="K133" s="28">
        <f>L133</f>
        <v>2000</v>
      </c>
      <c r="L133" s="29">
        <f t="shared" si="14"/>
        <v>2000</v>
      </c>
      <c r="M133" s="151">
        <v>6431</v>
      </c>
      <c r="N133" s="28">
        <f t="shared" si="15"/>
        <v>12862000</v>
      </c>
      <c r="O133" s="42" t="s">
        <v>2081</v>
      </c>
      <c r="P133" s="42" t="s">
        <v>2082</v>
      </c>
      <c r="Q133" s="42" t="s">
        <v>992</v>
      </c>
      <c r="R133" s="42" t="s">
        <v>993</v>
      </c>
      <c r="S133" s="44" t="s">
        <v>994</v>
      </c>
      <c r="T133" s="42" t="s">
        <v>995</v>
      </c>
      <c r="U133" s="42" t="s">
        <v>996</v>
      </c>
      <c r="V133" s="42" t="s">
        <v>2073</v>
      </c>
      <c r="W133" s="76" t="str">
        <f t="shared" si="29"/>
        <v>IB2500047377; QĐTT số: KQ2500047377_2506111044; 11/6/2025; Bệnh viện Đại học Y Dược Thành phố Hồ Chí Minh; 19 tháng</v>
      </c>
      <c r="X133" s="43" t="s">
        <v>1867</v>
      </c>
      <c r="Y133" s="43"/>
      <c r="Z133" s="88"/>
      <c r="AA133" s="89"/>
      <c r="AB133" s="90"/>
      <c r="AC133" s="89"/>
      <c r="AD133" s="80" t="s">
        <v>1915</v>
      </c>
      <c r="AE133" s="80" t="s">
        <v>272</v>
      </c>
      <c r="AF133" s="78" t="s">
        <v>2073</v>
      </c>
      <c r="AG133" s="90"/>
      <c r="AH133" s="33" t="e">
        <f t="shared" si="17"/>
        <v>#DIV/0!</v>
      </c>
      <c r="AI133" s="34">
        <f t="shared" si="18"/>
        <v>12862000</v>
      </c>
      <c r="AJ133" s="1" t="s">
        <v>1868</v>
      </c>
      <c r="AK133" s="81"/>
      <c r="AL133" s="82" t="s">
        <v>1469</v>
      </c>
      <c r="AM133" s="83">
        <v>2400</v>
      </c>
      <c r="AN133" s="83">
        <f>VLOOKUP(B133,[6]VSV!$B:$L,11,0)</f>
        <v>2000</v>
      </c>
      <c r="AO133" s="84" t="s">
        <v>2083</v>
      </c>
      <c r="AP133" s="84"/>
      <c r="AQ133" s="84">
        <f>VLOOKUP(A133,[6]VSV!$A:$AN,40,0)</f>
        <v>0</v>
      </c>
      <c r="AR133" s="84">
        <f>VLOOKUP(A133,[6]VSV!$A:$AO,41,0)</f>
        <v>0</v>
      </c>
      <c r="AS133" s="43" t="s">
        <v>2078</v>
      </c>
      <c r="AT133" s="22">
        <f>VLOOKUP(C133,'[6]VSV (2)'!$B:$L,11,0)</f>
        <v>2000</v>
      </c>
      <c r="AU133" s="22" t="b">
        <f t="shared" si="19"/>
        <v>1</v>
      </c>
      <c r="AV133" s="22">
        <f>VLOOKUP(C133,'[6]VSV (2)'!$B:$N,13,0)</f>
        <v>6431</v>
      </c>
      <c r="AW133" s="22" t="b">
        <f t="shared" si="20"/>
        <v>1</v>
      </c>
      <c r="AX133" s="22">
        <f>VLOOKUP(C133,'[6]VSV (2)'!$B:$O,14,0)</f>
        <v>12862000</v>
      </c>
      <c r="AY133" s="22" t="b">
        <f t="shared" si="21"/>
        <v>1</v>
      </c>
      <c r="AZ133" s="22">
        <f>VLOOKUP(B133,[7]VSV!$B$6:$V$176,11,0)</f>
        <v>6431</v>
      </c>
      <c r="BA133" s="22" t="b">
        <f t="shared" si="22"/>
        <v>1</v>
      </c>
      <c r="BB133" s="22" t="str">
        <f>VLOOKUP(B133,[7]VSV!$B$6:$V$176,21,0)</f>
        <v>IB2500047377; QĐTT số: KQ2500047377_2506111044; 11/6/2025; Bệnh viện Đại học Y Dược Thành phố Hồ Chí Minh; 19 tháng</v>
      </c>
      <c r="BC133" s="22" t="b">
        <f t="shared" si="23"/>
        <v>1</v>
      </c>
      <c r="BD133" s="22" t="b">
        <f t="shared" si="24"/>
        <v>0</v>
      </c>
    </row>
    <row r="134" spans="1:56" ht="60.75" customHeight="1" x14ac:dyDescent="0.25">
      <c r="A134" s="22">
        <v>151</v>
      </c>
      <c r="B134" s="23">
        <v>132</v>
      </c>
      <c r="C134" s="23">
        <v>129</v>
      </c>
      <c r="D134" s="43" t="s">
        <v>2084</v>
      </c>
      <c r="E134" s="43" t="s">
        <v>2085</v>
      </c>
      <c r="F134" s="42" t="s">
        <v>2086</v>
      </c>
      <c r="G134" s="52" t="s">
        <v>42</v>
      </c>
      <c r="H134" s="146">
        <v>0</v>
      </c>
      <c r="I134" s="87"/>
      <c r="J134" s="149">
        <v>0</v>
      </c>
      <c r="K134" s="41">
        <v>300</v>
      </c>
      <c r="L134" s="29">
        <f t="shared" si="14"/>
        <v>300</v>
      </c>
      <c r="M134" s="151">
        <v>43000</v>
      </c>
      <c r="N134" s="28">
        <f t="shared" si="15"/>
        <v>12900000</v>
      </c>
      <c r="O134" s="42" t="s">
        <v>2087</v>
      </c>
      <c r="P134" s="42" t="s">
        <v>2088</v>
      </c>
      <c r="Q134" s="42" t="s">
        <v>2089</v>
      </c>
      <c r="R134" s="42" t="s">
        <v>2090</v>
      </c>
      <c r="S134" s="44" t="s">
        <v>1706</v>
      </c>
      <c r="T134" s="42" t="s">
        <v>2091</v>
      </c>
      <c r="U134" s="42" t="s">
        <v>319</v>
      </c>
      <c r="V134" s="42" t="s">
        <v>2092</v>
      </c>
      <c r="W134" s="76" t="str">
        <f t="shared" si="29"/>
        <v>IB2500097942; QĐTT số: KQ2500097942_2505141419; 14/5/2025; Bệnh viện ĐK tỉnh Hà Nam; 24 tháng</v>
      </c>
      <c r="X134" s="43" t="s">
        <v>1867</v>
      </c>
      <c r="Y134" s="43"/>
      <c r="Z134" s="88"/>
      <c r="AA134" s="89"/>
      <c r="AB134" s="90"/>
      <c r="AC134" s="89"/>
      <c r="AD134" s="80" t="s">
        <v>1915</v>
      </c>
      <c r="AE134" s="80" t="s">
        <v>272</v>
      </c>
      <c r="AF134" s="78" t="s">
        <v>2092</v>
      </c>
      <c r="AG134" s="90"/>
      <c r="AH134" s="33" t="e">
        <f t="shared" si="17"/>
        <v>#DIV/0!</v>
      </c>
      <c r="AI134" s="34">
        <f t="shared" si="18"/>
        <v>12900000</v>
      </c>
      <c r="AJ134" s="1" t="s">
        <v>1868</v>
      </c>
      <c r="AK134" s="81"/>
      <c r="AL134" s="82" t="s">
        <v>1469</v>
      </c>
      <c r="AM134" s="83">
        <v>300</v>
      </c>
      <c r="AN134" s="83">
        <f>VLOOKUP(B134,[6]VSV!$B:$L,11,0)</f>
        <v>300</v>
      </c>
      <c r="AO134" s="84" t="s">
        <v>2093</v>
      </c>
      <c r="AP134" s="84"/>
      <c r="AQ134" s="84">
        <f>VLOOKUP(A134,[6]VSV!$A:$AN,40,0)</f>
        <v>0</v>
      </c>
      <c r="AR134" s="84">
        <f>VLOOKUP(A134,[6]VSV!$A:$AO,41,0)</f>
        <v>0</v>
      </c>
      <c r="AS134" s="43" t="s">
        <v>2084</v>
      </c>
      <c r="AT134" s="22">
        <f>VLOOKUP(C134,'[6]VSV (2)'!$B:$L,11,0)</f>
        <v>300</v>
      </c>
      <c r="AU134" s="22" t="b">
        <f t="shared" si="19"/>
        <v>1</v>
      </c>
      <c r="AV134" s="22">
        <f>VLOOKUP(C134,'[6]VSV (2)'!$B:$N,13,0)</f>
        <v>43000</v>
      </c>
      <c r="AW134" s="22" t="b">
        <f t="shared" si="20"/>
        <v>1</v>
      </c>
      <c r="AX134" s="22">
        <f>VLOOKUP(C134,'[6]VSV (2)'!$B:$O,14,0)</f>
        <v>12900000</v>
      </c>
      <c r="AY134" s="22" t="b">
        <f t="shared" si="21"/>
        <v>1</v>
      </c>
      <c r="AZ134" s="22">
        <f>VLOOKUP(B134,[7]VSV!$B$6:$V$176,11,0)</f>
        <v>43000</v>
      </c>
      <c r="BA134" s="22" t="b">
        <f t="shared" si="22"/>
        <v>1</v>
      </c>
      <c r="BB134" s="22" t="str">
        <f>VLOOKUP(B134,[7]VSV!$B$6:$V$176,21,0)</f>
        <v>IB2500097942; QĐTT số: KQ2500097942_2505141419; 14/5/2025; Bệnh viện ĐK tỉnh Hà Nam; 24 tháng</v>
      </c>
      <c r="BC134" s="22" t="b">
        <f t="shared" si="23"/>
        <v>1</v>
      </c>
      <c r="BD134" s="22" t="b">
        <f t="shared" si="24"/>
        <v>1</v>
      </c>
    </row>
    <row r="135" spans="1:56" ht="36" customHeight="1" x14ac:dyDescent="0.25">
      <c r="A135" s="22">
        <v>152</v>
      </c>
      <c r="B135" s="23">
        <v>133</v>
      </c>
      <c r="C135" s="23">
        <v>130</v>
      </c>
      <c r="D135" s="43" t="s">
        <v>2094</v>
      </c>
      <c r="E135" s="43" t="s">
        <v>2095</v>
      </c>
      <c r="F135" s="42" t="s">
        <v>2096</v>
      </c>
      <c r="G135" s="52" t="s">
        <v>1473</v>
      </c>
      <c r="H135" s="150">
        <v>300</v>
      </c>
      <c r="I135" s="87"/>
      <c r="J135" s="149">
        <v>0</v>
      </c>
      <c r="K135" s="41">
        <v>1400</v>
      </c>
      <c r="L135" s="29">
        <f t="shared" ref="L135:L173" si="30">AN135</f>
        <v>1400</v>
      </c>
      <c r="M135" s="151">
        <v>3000</v>
      </c>
      <c r="N135" s="28">
        <f t="shared" ref="N135:N173" si="31">M135*L135</f>
        <v>4200000</v>
      </c>
      <c r="O135" s="42" t="s">
        <v>2097</v>
      </c>
      <c r="P135" s="42" t="s">
        <v>2098</v>
      </c>
      <c r="Q135" s="42" t="s">
        <v>1742</v>
      </c>
      <c r="R135" s="42" t="s">
        <v>1743</v>
      </c>
      <c r="S135" s="44" t="s">
        <v>1744</v>
      </c>
      <c r="T135" s="42" t="s">
        <v>1745</v>
      </c>
      <c r="U135" s="42" t="s">
        <v>47</v>
      </c>
      <c r="V135" s="42" t="s">
        <v>2099</v>
      </c>
      <c r="W135" s="76" t="str">
        <f t="shared" si="29"/>
        <v>IB2400160524; QĐTT số: 2472/QĐ-BV; 09/9/2024; Bệnh viện 30/4; 365 ngày</v>
      </c>
      <c r="X135" s="43" t="s">
        <v>2100</v>
      </c>
      <c r="Y135" s="43"/>
      <c r="Z135" s="88"/>
      <c r="AA135" s="89"/>
      <c r="AB135" s="90"/>
      <c r="AC135" s="89" t="s">
        <v>2100</v>
      </c>
      <c r="AD135" s="80" t="s">
        <v>1468</v>
      </c>
      <c r="AE135" s="80"/>
      <c r="AF135" s="78" t="s">
        <v>2099</v>
      </c>
      <c r="AG135" s="90"/>
      <c r="AH135" s="33" t="e">
        <f t="shared" ref="AH135:AH173" si="32">(M135-AG135)/AG135</f>
        <v>#DIV/0!</v>
      </c>
      <c r="AI135" s="34">
        <f t="shared" ref="AI135:AI173" si="33">N135-(L135*AG135)</f>
        <v>4200000</v>
      </c>
      <c r="AJ135" s="1" t="s">
        <v>2100</v>
      </c>
      <c r="AK135" s="81"/>
      <c r="AL135" s="82" t="s">
        <v>1469</v>
      </c>
      <c r="AM135" s="83">
        <v>1400</v>
      </c>
      <c r="AN135" s="83">
        <f>VLOOKUP(B135,[6]VSV!$B:$L,11,0)</f>
        <v>1400</v>
      </c>
      <c r="AO135" s="84" t="s">
        <v>2094</v>
      </c>
      <c r="AP135" s="84"/>
      <c r="AQ135" s="84">
        <f>VLOOKUP(A135,[6]VSV!$A:$AN,40,0)</f>
        <v>0</v>
      </c>
      <c r="AR135" s="84">
        <f>VLOOKUP(A135,[6]VSV!$A:$AO,41,0)</f>
        <v>0</v>
      </c>
      <c r="AS135" s="43"/>
      <c r="AT135" s="22">
        <f>VLOOKUP(C135,'[6]VSV (2)'!$B:$L,11,0)</f>
        <v>1400</v>
      </c>
      <c r="AU135" s="22" t="b">
        <f t="shared" ref="AU135:AU173" si="34">AT135=L135</f>
        <v>1</v>
      </c>
      <c r="AV135" s="22">
        <f>VLOOKUP(C135,'[6]VSV (2)'!$B:$N,13,0)</f>
        <v>3000</v>
      </c>
      <c r="AW135" s="22" t="b">
        <f t="shared" ref="AW135:AW173" si="35">AV135=M135</f>
        <v>1</v>
      </c>
      <c r="AX135" s="22">
        <f>VLOOKUP(C135,'[6]VSV (2)'!$B:$O,14,0)</f>
        <v>4200000</v>
      </c>
      <c r="AY135" s="22" t="b">
        <f t="shared" ref="AY135:AY173" si="36">AX135=N135</f>
        <v>1</v>
      </c>
      <c r="AZ135" s="22">
        <f>VLOOKUP(B135,[7]VSV!$B$6:$V$176,11,0)</f>
        <v>3000</v>
      </c>
      <c r="BA135" s="22" t="b">
        <f t="shared" ref="BA135:BA173" si="37">AZ135=M135</f>
        <v>1</v>
      </c>
      <c r="BB135" s="22" t="str">
        <f>VLOOKUP(B135,[7]VSV!$B$6:$V$176,21,0)</f>
        <v>IB2400160524; QĐTT số: 2472/QĐ-BV; 09/9/2024; Bệnh viện 30/4; 365 ngày</v>
      </c>
      <c r="BC135" s="22" t="b">
        <f t="shared" ref="BC135:BC173" si="38">BB135=W135</f>
        <v>1</v>
      </c>
      <c r="BD135" s="22" t="b">
        <f t="shared" ref="BD135:BD173" si="39">AM135=AN135</f>
        <v>1</v>
      </c>
    </row>
    <row r="136" spans="1:56" ht="129" customHeight="1" x14ac:dyDescent="0.15">
      <c r="A136" s="22">
        <v>153</v>
      </c>
      <c r="B136" s="23">
        <v>134</v>
      </c>
      <c r="C136" s="23">
        <v>131</v>
      </c>
      <c r="D136" s="43" t="s">
        <v>2101</v>
      </c>
      <c r="E136" s="97" t="s">
        <v>2102</v>
      </c>
      <c r="F136" s="42" t="s">
        <v>2103</v>
      </c>
      <c r="G136" s="52" t="s">
        <v>1473</v>
      </c>
      <c r="H136" s="146">
        <v>0</v>
      </c>
      <c r="I136" s="87"/>
      <c r="J136" s="149">
        <v>0</v>
      </c>
      <c r="K136" s="41">
        <v>500</v>
      </c>
      <c r="L136" s="29">
        <f t="shared" si="30"/>
        <v>500</v>
      </c>
      <c r="M136" s="41">
        <v>75000</v>
      </c>
      <c r="N136" s="28">
        <f t="shared" si="31"/>
        <v>37500000</v>
      </c>
      <c r="O136" s="42"/>
      <c r="P136" s="42" t="s">
        <v>2104</v>
      </c>
      <c r="Q136" s="42" t="s">
        <v>2105</v>
      </c>
      <c r="R136" s="42" t="s">
        <v>2106</v>
      </c>
      <c r="S136" s="44" t="s">
        <v>2107</v>
      </c>
      <c r="T136" s="98" t="s">
        <v>2108</v>
      </c>
      <c r="U136" s="42" t="s">
        <v>354</v>
      </c>
      <c r="V136" s="42" t="s">
        <v>1687</v>
      </c>
      <c r="W136" s="76" t="str">
        <f t="shared" si="29"/>
        <v>IB2400446876; QĐTT số: 1645/QĐ-BVSN; 10/12/2024; Bệnh viện Sản Nhi Ninh Bình; 12 tháng</v>
      </c>
      <c r="X136" s="43" t="s">
        <v>2100</v>
      </c>
      <c r="Y136" s="43"/>
      <c r="Z136" s="88"/>
      <c r="AA136" s="89"/>
      <c r="AB136" s="90"/>
      <c r="AC136" s="89" t="s">
        <v>2100</v>
      </c>
      <c r="AD136" s="80" t="s">
        <v>1468</v>
      </c>
      <c r="AE136" s="80"/>
      <c r="AF136" s="78" t="s">
        <v>1687</v>
      </c>
      <c r="AG136" s="90"/>
      <c r="AH136" s="33" t="e">
        <f t="shared" si="32"/>
        <v>#DIV/0!</v>
      </c>
      <c r="AI136" s="34">
        <f t="shared" si="33"/>
        <v>37500000</v>
      </c>
      <c r="AJ136" s="1" t="s">
        <v>2100</v>
      </c>
      <c r="AK136" s="81"/>
      <c r="AL136" s="82" t="s">
        <v>1469</v>
      </c>
      <c r="AM136" s="83">
        <v>500</v>
      </c>
      <c r="AN136" s="83">
        <f>VLOOKUP(B136,[6]VSV!$B:$L,11,0)</f>
        <v>500</v>
      </c>
      <c r="AO136" s="84" t="s">
        <v>2101</v>
      </c>
      <c r="AP136" s="84"/>
      <c r="AQ136" s="84">
        <f>VLOOKUP(A136,[6]VSV!$A:$AN,40,0)</f>
        <v>0</v>
      </c>
      <c r="AR136" s="84">
        <f>VLOOKUP(A136,[6]VSV!$A:$AO,41,0)</f>
        <v>0</v>
      </c>
      <c r="AS136" s="43"/>
      <c r="AT136" s="22">
        <f>VLOOKUP(C136,'[6]VSV (2)'!$B:$L,11,0)</f>
        <v>500</v>
      </c>
      <c r="AU136" s="22" t="b">
        <f t="shared" si="34"/>
        <v>1</v>
      </c>
      <c r="AV136" s="22">
        <f>VLOOKUP(C136,'[6]VSV (2)'!$B:$N,13,0)</f>
        <v>75000</v>
      </c>
      <c r="AW136" s="22" t="b">
        <f t="shared" si="35"/>
        <v>1</v>
      </c>
      <c r="AX136" s="22">
        <f>VLOOKUP(C136,'[6]VSV (2)'!$B:$O,14,0)</f>
        <v>37500000</v>
      </c>
      <c r="AY136" s="22" t="b">
        <f t="shared" si="36"/>
        <v>1</v>
      </c>
      <c r="AZ136" s="22">
        <f>VLOOKUP(B136,[7]VSV!$B$6:$V$176,11,0)</f>
        <v>75000</v>
      </c>
      <c r="BA136" s="22" t="b">
        <f t="shared" si="37"/>
        <v>1</v>
      </c>
      <c r="BB136" s="22" t="str">
        <f>VLOOKUP(B136,[7]VSV!$B$6:$V$176,21,0)</f>
        <v>IB2400446876; QĐTT số: 1645/QĐ-BVSN; 10/12/2024; Bệnh viện Sản Nhi Ninh Bình; 12 tháng</v>
      </c>
      <c r="BC136" s="22" t="b">
        <f t="shared" si="38"/>
        <v>1</v>
      </c>
      <c r="BD136" s="22" t="b">
        <f t="shared" si="39"/>
        <v>1</v>
      </c>
    </row>
    <row r="137" spans="1:56" ht="72" customHeight="1" x14ac:dyDescent="0.25">
      <c r="A137" s="22">
        <v>154</v>
      </c>
      <c r="B137" s="23">
        <v>135</v>
      </c>
      <c r="C137" s="23">
        <v>132</v>
      </c>
      <c r="D137" s="43" t="s">
        <v>2109</v>
      </c>
      <c r="E137" s="32" t="s">
        <v>2110</v>
      </c>
      <c r="F137" s="42" t="s">
        <v>2111</v>
      </c>
      <c r="G137" s="52" t="s">
        <v>1473</v>
      </c>
      <c r="H137" s="146">
        <v>0</v>
      </c>
      <c r="I137" s="87"/>
      <c r="J137" s="149">
        <v>0</v>
      </c>
      <c r="K137" s="41">
        <v>1800</v>
      </c>
      <c r="L137" s="29">
        <f t="shared" si="30"/>
        <v>1800</v>
      </c>
      <c r="M137" s="41">
        <v>5900</v>
      </c>
      <c r="N137" s="28">
        <f t="shared" si="31"/>
        <v>10620000</v>
      </c>
      <c r="O137" s="42" t="s">
        <v>2112</v>
      </c>
      <c r="P137" s="42" t="s">
        <v>2113</v>
      </c>
      <c r="Q137" s="42" t="s">
        <v>1253</v>
      </c>
      <c r="R137" s="42" t="s">
        <v>1254</v>
      </c>
      <c r="S137" s="44" t="s">
        <v>1255</v>
      </c>
      <c r="T137" s="42" t="s">
        <v>1256</v>
      </c>
      <c r="U137" s="42" t="s">
        <v>319</v>
      </c>
      <c r="V137" s="42" t="s">
        <v>2114</v>
      </c>
      <c r="W137" s="76" t="str">
        <f t="shared" si="29"/>
        <v>IB2300381998; QĐTT số: 923/QĐ-SYT; 13/8/2024; Sở Y tế Đồng Nai; 24 tháng</v>
      </c>
      <c r="X137" s="43" t="s">
        <v>2100</v>
      </c>
      <c r="Y137" s="43" t="s">
        <v>2115</v>
      </c>
      <c r="Z137" s="88"/>
      <c r="AA137" s="89"/>
      <c r="AB137" s="90"/>
      <c r="AC137" s="89" t="s">
        <v>2100</v>
      </c>
      <c r="AD137" s="80" t="s">
        <v>1468</v>
      </c>
      <c r="AE137" s="80"/>
      <c r="AF137" s="78" t="s">
        <v>2114</v>
      </c>
      <c r="AG137" s="90"/>
      <c r="AH137" s="33" t="e">
        <f t="shared" si="32"/>
        <v>#DIV/0!</v>
      </c>
      <c r="AI137" s="34">
        <f t="shared" si="33"/>
        <v>10620000</v>
      </c>
      <c r="AJ137" s="1" t="s">
        <v>2100</v>
      </c>
      <c r="AK137" s="81"/>
      <c r="AL137" s="82" t="s">
        <v>1469</v>
      </c>
      <c r="AM137" s="83">
        <v>1800</v>
      </c>
      <c r="AN137" s="83">
        <f>VLOOKUP(B137,[6]VSV!$B:$L,11,0)</f>
        <v>1800</v>
      </c>
      <c r="AO137" s="84" t="s">
        <v>2109</v>
      </c>
      <c r="AP137" s="84"/>
      <c r="AQ137" s="84">
        <f>VLOOKUP(A137,[6]VSV!$A:$AN,40,0)</f>
        <v>0</v>
      </c>
      <c r="AR137" s="84">
        <f>VLOOKUP(A137,[6]VSV!$A:$AO,41,0)</f>
        <v>0</v>
      </c>
      <c r="AS137" s="43"/>
      <c r="AT137" s="22">
        <f>VLOOKUP(C137,'[6]VSV (2)'!$B:$L,11,0)</f>
        <v>1800</v>
      </c>
      <c r="AU137" s="22" t="b">
        <f t="shared" si="34"/>
        <v>1</v>
      </c>
      <c r="AV137" s="22">
        <f>VLOOKUP(C137,'[6]VSV (2)'!$B:$N,13,0)</f>
        <v>5900</v>
      </c>
      <c r="AW137" s="22" t="b">
        <f t="shared" si="35"/>
        <v>1</v>
      </c>
      <c r="AX137" s="22">
        <f>VLOOKUP(C137,'[6]VSV (2)'!$B:$O,14,0)</f>
        <v>10620000</v>
      </c>
      <c r="AY137" s="22" t="b">
        <f t="shared" si="36"/>
        <v>1</v>
      </c>
      <c r="AZ137" s="22">
        <f>VLOOKUP(B137,[7]VSV!$B$6:$V$176,11,0)</f>
        <v>5900</v>
      </c>
      <c r="BA137" s="22" t="b">
        <f t="shared" si="37"/>
        <v>1</v>
      </c>
      <c r="BB137" s="22" t="str">
        <f>VLOOKUP(B137,[7]VSV!$B$6:$V$176,21,0)</f>
        <v>IB2300381998; QĐTT số: 923/QĐ-SYT; 13/8/2024; Sở Y tế Đồng Nai; 24 tháng</v>
      </c>
      <c r="BC137" s="22" t="b">
        <f t="shared" si="38"/>
        <v>1</v>
      </c>
      <c r="BD137" s="22" t="b">
        <f t="shared" si="39"/>
        <v>1</v>
      </c>
    </row>
    <row r="138" spans="1:56" ht="66" customHeight="1" x14ac:dyDescent="0.25">
      <c r="A138" s="22">
        <v>155</v>
      </c>
      <c r="B138" s="23">
        <v>136</v>
      </c>
      <c r="C138" s="23">
        <v>133</v>
      </c>
      <c r="D138" s="43" t="s">
        <v>2116</v>
      </c>
      <c r="E138" s="43" t="s">
        <v>2117</v>
      </c>
      <c r="F138" s="42" t="s">
        <v>2118</v>
      </c>
      <c r="G138" s="52" t="s">
        <v>42</v>
      </c>
      <c r="H138" s="146">
        <v>0</v>
      </c>
      <c r="I138" s="87"/>
      <c r="J138" s="149">
        <v>0</v>
      </c>
      <c r="K138" s="28">
        <f>L138</f>
        <v>300</v>
      </c>
      <c r="L138" s="29">
        <f t="shared" si="30"/>
        <v>300</v>
      </c>
      <c r="M138" s="151">
        <v>199745</v>
      </c>
      <c r="N138" s="28">
        <f t="shared" si="31"/>
        <v>59923500</v>
      </c>
      <c r="O138" s="42" t="s">
        <v>2119</v>
      </c>
      <c r="P138" s="42" t="s">
        <v>2120</v>
      </c>
      <c r="Q138" s="42" t="s">
        <v>992</v>
      </c>
      <c r="R138" s="42" t="s">
        <v>993</v>
      </c>
      <c r="S138" s="44" t="s">
        <v>994</v>
      </c>
      <c r="T138" s="42" t="s">
        <v>995</v>
      </c>
      <c r="U138" s="42" t="s">
        <v>996</v>
      </c>
      <c r="V138" s="42" t="s">
        <v>2073</v>
      </c>
      <c r="W138" s="76" t="str">
        <f t="shared" si="29"/>
        <v>IB2500047377; QĐTT số: KQ2500047377_2506111044; 11/6/2025; Bệnh viện Đại học Y Dược Thành phố Hồ Chí Minh; 19 tháng</v>
      </c>
      <c r="X138" s="43" t="s">
        <v>2100</v>
      </c>
      <c r="Y138" s="43"/>
      <c r="Z138" s="88"/>
      <c r="AA138" s="89"/>
      <c r="AB138" s="90"/>
      <c r="AC138" s="89" t="s">
        <v>2100</v>
      </c>
      <c r="AD138" s="80" t="s">
        <v>2121</v>
      </c>
      <c r="AE138" s="80" t="s">
        <v>272</v>
      </c>
      <c r="AF138" s="78" t="s">
        <v>2073</v>
      </c>
      <c r="AG138" s="90"/>
      <c r="AH138" s="33" t="e">
        <f t="shared" si="32"/>
        <v>#DIV/0!</v>
      </c>
      <c r="AI138" s="34">
        <f t="shared" si="33"/>
        <v>59923500</v>
      </c>
      <c r="AJ138" s="1" t="s">
        <v>2100</v>
      </c>
      <c r="AK138" s="81"/>
      <c r="AL138" s="82" t="s">
        <v>1469</v>
      </c>
      <c r="AM138" s="83">
        <v>600</v>
      </c>
      <c r="AN138" s="83">
        <f>VLOOKUP(B138,[6]VSV!$B:$L,11,0)</f>
        <v>300</v>
      </c>
      <c r="AO138" s="84" t="s">
        <v>2116</v>
      </c>
      <c r="AP138" s="84"/>
      <c r="AQ138" s="84">
        <f>VLOOKUP(A138,[6]VSV!$A:$AN,40,0)</f>
        <v>0</v>
      </c>
      <c r="AR138" s="84">
        <f>VLOOKUP(A138,[6]VSV!$A:$AO,41,0)</f>
        <v>0</v>
      </c>
      <c r="AS138" s="43"/>
      <c r="AT138" s="22">
        <f>VLOOKUP(C138,'[6]VSV (2)'!$B:$L,11,0)</f>
        <v>300</v>
      </c>
      <c r="AU138" s="22" t="b">
        <f t="shared" si="34"/>
        <v>1</v>
      </c>
      <c r="AV138" s="22">
        <f>VLOOKUP(C138,'[6]VSV (2)'!$B:$N,13,0)</f>
        <v>199745</v>
      </c>
      <c r="AW138" s="22" t="b">
        <f t="shared" si="35"/>
        <v>1</v>
      </c>
      <c r="AX138" s="22">
        <f>VLOOKUP(C138,'[6]VSV (2)'!$B:$O,14,0)</f>
        <v>59923500</v>
      </c>
      <c r="AY138" s="22" t="b">
        <f t="shared" si="36"/>
        <v>1</v>
      </c>
      <c r="AZ138" s="22">
        <f>VLOOKUP(B138,[7]VSV!$B$6:$V$176,11,0)</f>
        <v>199745</v>
      </c>
      <c r="BA138" s="22" t="b">
        <f t="shared" si="37"/>
        <v>1</v>
      </c>
      <c r="BB138" s="22" t="str">
        <f>VLOOKUP(B138,[7]VSV!$B$6:$V$176,21,0)</f>
        <v>IB2500047377; QĐTT số: KQ2500047377_2506111044; 11/6/2025; Bệnh viện Đại học Y Dược Thành phố Hồ Chí Minh; 19 tháng</v>
      </c>
      <c r="BC138" s="22" t="b">
        <f t="shared" si="38"/>
        <v>1</v>
      </c>
      <c r="BD138" s="22" t="b">
        <f t="shared" si="39"/>
        <v>0</v>
      </c>
    </row>
    <row r="139" spans="1:56" ht="72" customHeight="1" x14ac:dyDescent="0.25">
      <c r="A139" s="22">
        <v>156</v>
      </c>
      <c r="B139" s="23">
        <v>137</v>
      </c>
      <c r="C139" s="23">
        <v>134</v>
      </c>
      <c r="D139" s="43" t="s">
        <v>2122</v>
      </c>
      <c r="E139" s="43" t="s">
        <v>2123</v>
      </c>
      <c r="F139" s="42"/>
      <c r="G139" s="52" t="s">
        <v>1473</v>
      </c>
      <c r="H139" s="146">
        <v>0</v>
      </c>
      <c r="I139" s="87"/>
      <c r="J139" s="149">
        <v>0</v>
      </c>
      <c r="K139" s="41">
        <v>1000</v>
      </c>
      <c r="L139" s="29">
        <f t="shared" si="30"/>
        <v>1000</v>
      </c>
      <c r="M139" s="41">
        <v>75000</v>
      </c>
      <c r="N139" s="28">
        <f t="shared" si="31"/>
        <v>75000000</v>
      </c>
      <c r="O139" s="42" t="s">
        <v>2124</v>
      </c>
      <c r="P139" s="42" t="s">
        <v>2125</v>
      </c>
      <c r="Q139" s="42" t="s">
        <v>2126</v>
      </c>
      <c r="R139" s="42" t="s">
        <v>2127</v>
      </c>
      <c r="S139" s="44" t="s">
        <v>2128</v>
      </c>
      <c r="T139" s="42" t="s">
        <v>2129</v>
      </c>
      <c r="U139" s="42" t="s">
        <v>2130</v>
      </c>
      <c r="V139" s="42" t="s">
        <v>2131</v>
      </c>
      <c r="W139" s="76" t="str">
        <f t="shared" si="29"/>
        <v>IB2500084377; QĐTT số: KQ2500084377_2505051358; 05/05/2025; Bệnh viện Đa khoa tỉnh Lạng Sơn; 180 ngày</v>
      </c>
      <c r="X139" s="43" t="s">
        <v>2100</v>
      </c>
      <c r="Y139" s="43"/>
      <c r="Z139" s="88"/>
      <c r="AA139" s="89"/>
      <c r="AB139" s="90"/>
      <c r="AC139" s="89" t="s">
        <v>2100</v>
      </c>
      <c r="AD139" s="80" t="s">
        <v>1468</v>
      </c>
      <c r="AE139" s="80"/>
      <c r="AF139" s="78" t="s">
        <v>2131</v>
      </c>
      <c r="AG139" s="90"/>
      <c r="AH139" s="33" t="e">
        <f t="shared" si="32"/>
        <v>#DIV/0!</v>
      </c>
      <c r="AI139" s="34">
        <f t="shared" si="33"/>
        <v>75000000</v>
      </c>
      <c r="AJ139" s="1" t="s">
        <v>2100</v>
      </c>
      <c r="AK139" s="81"/>
      <c r="AL139" s="82" t="s">
        <v>1469</v>
      </c>
      <c r="AM139" s="83">
        <v>1000</v>
      </c>
      <c r="AN139" s="83">
        <f>VLOOKUP(B139,[6]VSV!$B:$L,11,0)</f>
        <v>1000</v>
      </c>
      <c r="AO139" s="84" t="s">
        <v>2122</v>
      </c>
      <c r="AP139" s="84"/>
      <c r="AQ139" s="84">
        <f>VLOOKUP(A139,[6]VSV!$A:$AN,40,0)</f>
        <v>0</v>
      </c>
      <c r="AR139" s="84">
        <f>VLOOKUP(A139,[6]VSV!$A:$AO,41,0)</f>
        <v>0</v>
      </c>
      <c r="AS139" s="43"/>
      <c r="AT139" s="22">
        <f>VLOOKUP(C139,'[6]VSV (2)'!$B:$L,11,0)</f>
        <v>1000</v>
      </c>
      <c r="AU139" s="22" t="b">
        <f t="shared" si="34"/>
        <v>1</v>
      </c>
      <c r="AV139" s="22">
        <f>VLOOKUP(C139,'[6]VSV (2)'!$B:$N,13,0)</f>
        <v>75000</v>
      </c>
      <c r="AW139" s="22" t="b">
        <f t="shared" si="35"/>
        <v>1</v>
      </c>
      <c r="AX139" s="22">
        <f>VLOOKUP(C139,'[6]VSV (2)'!$B:$O,14,0)</f>
        <v>75000000</v>
      </c>
      <c r="AY139" s="22" t="b">
        <f t="shared" si="36"/>
        <v>1</v>
      </c>
      <c r="AZ139" s="22">
        <f>VLOOKUP(B139,[7]VSV!$B$6:$V$176,11,0)</f>
        <v>75000</v>
      </c>
      <c r="BA139" s="22" t="b">
        <f t="shared" si="37"/>
        <v>1</v>
      </c>
      <c r="BB139" s="22" t="str">
        <f>VLOOKUP(B139,[7]VSV!$B$6:$V$176,21,0)</f>
        <v>IB2500084377; QĐTT số: KQ2500084377_2505051358; 05/05/2025; Bệnh viện Đa khoa tỉnh Lạng Sơn; 180 ngày</v>
      </c>
      <c r="BC139" s="22" t="b">
        <f t="shared" si="38"/>
        <v>1</v>
      </c>
      <c r="BD139" s="22" t="b">
        <f t="shared" si="39"/>
        <v>1</v>
      </c>
    </row>
    <row r="140" spans="1:56" ht="41.25" customHeight="1" x14ac:dyDescent="0.25">
      <c r="A140" s="22">
        <v>159</v>
      </c>
      <c r="B140" s="23">
        <v>138</v>
      </c>
      <c r="C140" s="23">
        <v>135</v>
      </c>
      <c r="D140" s="43" t="s">
        <v>2132</v>
      </c>
      <c r="E140" s="43" t="s">
        <v>1739</v>
      </c>
      <c r="F140" s="42" t="s">
        <v>1729</v>
      </c>
      <c r="G140" s="52" t="s">
        <v>1730</v>
      </c>
      <c r="H140" s="146">
        <v>0</v>
      </c>
      <c r="I140" s="87"/>
      <c r="J140" s="149">
        <v>0</v>
      </c>
      <c r="K140" s="41">
        <v>250</v>
      </c>
      <c r="L140" s="29">
        <f t="shared" si="30"/>
        <v>250</v>
      </c>
      <c r="M140" s="151">
        <v>6420</v>
      </c>
      <c r="N140" s="28">
        <f t="shared" si="31"/>
        <v>1605000</v>
      </c>
      <c r="O140" s="42" t="s">
        <v>2133</v>
      </c>
      <c r="P140" s="42" t="s">
        <v>2134</v>
      </c>
      <c r="Q140" s="42" t="s">
        <v>2135</v>
      </c>
      <c r="R140" s="42" t="s">
        <v>2136</v>
      </c>
      <c r="S140" s="44">
        <v>45759</v>
      </c>
      <c r="T140" s="42" t="s">
        <v>546</v>
      </c>
      <c r="U140" s="42" t="s">
        <v>354</v>
      </c>
      <c r="V140" s="42" t="s">
        <v>1736</v>
      </c>
      <c r="W140" s="76" t="str">
        <f t="shared" si="29"/>
        <v>IB2500053609; QĐTT số: KQ2500053609_2504110829; 45759; Bệnh viện Bưu Điện; 12 tháng</v>
      </c>
      <c r="X140" s="43" t="s">
        <v>2100</v>
      </c>
      <c r="Y140" s="43"/>
      <c r="Z140" s="88"/>
      <c r="AA140" s="89"/>
      <c r="AB140" s="90"/>
      <c r="AC140" s="89" t="s">
        <v>2100</v>
      </c>
      <c r="AD140" s="80" t="s">
        <v>1468</v>
      </c>
      <c r="AE140" s="80"/>
      <c r="AF140" s="78" t="s">
        <v>1562</v>
      </c>
      <c r="AG140" s="90"/>
      <c r="AH140" s="33" t="e">
        <f t="shared" si="32"/>
        <v>#DIV/0!</v>
      </c>
      <c r="AI140" s="34">
        <f t="shared" si="33"/>
        <v>1605000</v>
      </c>
      <c r="AJ140" s="1" t="s">
        <v>2100</v>
      </c>
      <c r="AK140" s="81"/>
      <c r="AL140" s="82" t="s">
        <v>1469</v>
      </c>
      <c r="AM140" s="83">
        <v>250</v>
      </c>
      <c r="AN140" s="83">
        <f>VLOOKUP(B140,[6]VSV!$B:$L,11,0)</f>
        <v>250</v>
      </c>
      <c r="AO140" s="84" t="s">
        <v>2132</v>
      </c>
      <c r="AP140" s="84"/>
      <c r="AQ140" s="84">
        <f>VLOOKUP(A140,[6]VSV!$A:$AN,40,0)</f>
        <v>0</v>
      </c>
      <c r="AR140" s="84">
        <f>VLOOKUP(A140,[6]VSV!$A:$AO,41,0)</f>
        <v>0</v>
      </c>
      <c r="AS140" s="43"/>
      <c r="AT140" s="22">
        <f>VLOOKUP(C140,'[6]VSV (2)'!$B:$L,11,0)</f>
        <v>250</v>
      </c>
      <c r="AU140" s="22" t="b">
        <f t="shared" si="34"/>
        <v>1</v>
      </c>
      <c r="AV140" s="22">
        <f>VLOOKUP(C140,'[6]VSV (2)'!$B:$N,13,0)</f>
        <v>6420</v>
      </c>
      <c r="AW140" s="22" t="b">
        <f t="shared" si="35"/>
        <v>1</v>
      </c>
      <c r="AX140" s="22">
        <f>VLOOKUP(C140,'[6]VSV (2)'!$B:$O,14,0)</f>
        <v>1605000</v>
      </c>
      <c r="AY140" s="22" t="b">
        <f t="shared" si="36"/>
        <v>1</v>
      </c>
      <c r="AZ140" s="22">
        <f>VLOOKUP(B140,[7]VSV!$B$6:$V$176,11,0)</f>
        <v>6420</v>
      </c>
      <c r="BA140" s="22" t="b">
        <f t="shared" si="37"/>
        <v>1</v>
      </c>
      <c r="BB140" s="22" t="str">
        <f>VLOOKUP(B140,[7]VSV!$B$6:$V$176,21,0)</f>
        <v>IB2500053609; QĐTT số: KQ2500053609_2504110829; 45759; Bệnh viện Bưu Điện; 12 tháng</v>
      </c>
      <c r="BC140" s="22" t="b">
        <f t="shared" si="38"/>
        <v>1</v>
      </c>
      <c r="BD140" s="22" t="b">
        <f t="shared" si="39"/>
        <v>1</v>
      </c>
    </row>
    <row r="141" spans="1:56" ht="72.75" customHeight="1" x14ac:dyDescent="0.25">
      <c r="A141" s="22">
        <v>160</v>
      </c>
      <c r="B141" s="23">
        <v>139</v>
      </c>
      <c r="C141" s="23">
        <v>136</v>
      </c>
      <c r="D141" s="43" t="s">
        <v>2137</v>
      </c>
      <c r="E141" s="92" t="s">
        <v>2138</v>
      </c>
      <c r="F141" s="42" t="s">
        <v>362</v>
      </c>
      <c r="G141" s="52" t="s">
        <v>1473</v>
      </c>
      <c r="H141" s="146">
        <v>0</v>
      </c>
      <c r="I141" s="87"/>
      <c r="J141" s="149">
        <v>0</v>
      </c>
      <c r="K141" s="28">
        <f t="shared" ref="K141:K144" si="40">L141</f>
        <v>200</v>
      </c>
      <c r="L141" s="29">
        <f t="shared" si="30"/>
        <v>200</v>
      </c>
      <c r="M141" s="41">
        <f>7709783/100</f>
        <v>77097.83</v>
      </c>
      <c r="N141" s="28">
        <f t="shared" si="31"/>
        <v>15419566</v>
      </c>
      <c r="O141" s="42" t="s">
        <v>2139</v>
      </c>
      <c r="P141" s="42" t="s">
        <v>2140</v>
      </c>
      <c r="Q141" s="42" t="s">
        <v>2141</v>
      </c>
      <c r="R141" s="42" t="s">
        <v>2142</v>
      </c>
      <c r="S141" s="44" t="s">
        <v>2143</v>
      </c>
      <c r="T141" s="42" t="s">
        <v>2144</v>
      </c>
      <c r="U141" s="42" t="s">
        <v>354</v>
      </c>
      <c r="V141" s="42" t="s">
        <v>2145</v>
      </c>
      <c r="W141" s="76" t="str">
        <f t="shared" si="29"/>
        <v xml:space="preserve">
IB2500046819; QĐTT số: KQ2500046819_2503271733; 27/3/2025; Bệnh viện Phụ sản Hà Nội; 12 tháng</v>
      </c>
      <c r="X141" s="43" t="s">
        <v>2100</v>
      </c>
      <c r="Y141" s="43"/>
      <c r="Z141" s="88"/>
      <c r="AA141" s="89"/>
      <c r="AB141" s="90"/>
      <c r="AC141" s="89" t="s">
        <v>2100</v>
      </c>
      <c r="AD141" s="80" t="s">
        <v>1578</v>
      </c>
      <c r="AE141" s="80" t="s">
        <v>272</v>
      </c>
      <c r="AF141" s="78" t="s">
        <v>2145</v>
      </c>
      <c r="AG141" s="90"/>
      <c r="AH141" s="33" t="e">
        <f t="shared" si="32"/>
        <v>#DIV/0!</v>
      </c>
      <c r="AI141" s="34">
        <f t="shared" si="33"/>
        <v>15419566</v>
      </c>
      <c r="AJ141" s="1" t="s">
        <v>2100</v>
      </c>
      <c r="AK141" s="81"/>
      <c r="AL141" s="82" t="s">
        <v>1469</v>
      </c>
      <c r="AM141" s="83">
        <v>500</v>
      </c>
      <c r="AN141" s="83">
        <f>VLOOKUP(B141,[6]VSV!$B:$L,11,0)</f>
        <v>200</v>
      </c>
      <c r="AO141" s="84" t="s">
        <v>2137</v>
      </c>
      <c r="AP141" s="84"/>
      <c r="AQ141" s="84">
        <f>VLOOKUP(A141,[6]VSV!$A:$AN,40,0)</f>
        <v>0</v>
      </c>
      <c r="AR141" s="84">
        <f>VLOOKUP(A141,[6]VSV!$A:$AO,41,0)</f>
        <v>0</v>
      </c>
      <c r="AS141" s="43"/>
      <c r="AT141" s="22">
        <f>VLOOKUP(C141,'[6]VSV (2)'!$B:$L,11,0)</f>
        <v>200</v>
      </c>
      <c r="AU141" s="22" t="b">
        <f t="shared" si="34"/>
        <v>1</v>
      </c>
      <c r="AV141" s="22">
        <f>VLOOKUP(C141,'[6]VSV (2)'!$B:$N,13,0)</f>
        <v>77097.83</v>
      </c>
      <c r="AW141" s="22" t="b">
        <f t="shared" si="35"/>
        <v>1</v>
      </c>
      <c r="AX141" s="22">
        <f>VLOOKUP(C141,'[6]VSV (2)'!$B:$O,14,0)</f>
        <v>15419566</v>
      </c>
      <c r="AY141" s="22" t="b">
        <f t="shared" si="36"/>
        <v>1</v>
      </c>
      <c r="AZ141" s="22">
        <f>VLOOKUP(B141,[7]VSV!$B$6:$V$176,11,0)</f>
        <v>77097.83</v>
      </c>
      <c r="BA141" s="22" t="b">
        <f t="shared" si="37"/>
        <v>1</v>
      </c>
      <c r="BB141" s="22" t="str">
        <f>VLOOKUP(B141,[7]VSV!$B$6:$V$176,21,0)</f>
        <v xml:space="preserve">
IB2500046819; QĐTT số: KQ2500046819_2503271733; 27/3/2025; Bệnh viện Phụ sản Hà Nội; 12 tháng</v>
      </c>
      <c r="BC141" s="22" t="b">
        <f t="shared" si="38"/>
        <v>1</v>
      </c>
      <c r="BD141" s="22" t="b">
        <f t="shared" si="39"/>
        <v>0</v>
      </c>
    </row>
    <row r="142" spans="1:56" ht="72" customHeight="1" x14ac:dyDescent="0.25">
      <c r="A142" s="22">
        <v>161</v>
      </c>
      <c r="B142" s="23">
        <v>140</v>
      </c>
      <c r="C142" s="23">
        <v>137</v>
      </c>
      <c r="D142" s="43" t="s">
        <v>2146</v>
      </c>
      <c r="E142" s="43" t="s">
        <v>2147</v>
      </c>
      <c r="F142" s="42" t="s">
        <v>362</v>
      </c>
      <c r="G142" s="52" t="s">
        <v>1473</v>
      </c>
      <c r="H142" s="146">
        <v>0</v>
      </c>
      <c r="I142" s="87"/>
      <c r="J142" s="149">
        <v>0</v>
      </c>
      <c r="K142" s="28">
        <f t="shared" si="40"/>
        <v>200</v>
      </c>
      <c r="L142" s="29">
        <f t="shared" si="30"/>
        <v>200</v>
      </c>
      <c r="M142" s="41">
        <f>5384610/100</f>
        <v>53846.1</v>
      </c>
      <c r="N142" s="28">
        <f t="shared" si="31"/>
        <v>10769220</v>
      </c>
      <c r="O142" s="42" t="s">
        <v>2148</v>
      </c>
      <c r="P142" s="42" t="s">
        <v>2149</v>
      </c>
      <c r="Q142" s="42" t="s">
        <v>2141</v>
      </c>
      <c r="R142" s="42" t="s">
        <v>2142</v>
      </c>
      <c r="S142" s="44" t="s">
        <v>2143</v>
      </c>
      <c r="T142" s="42" t="s">
        <v>2144</v>
      </c>
      <c r="U142" s="42" t="s">
        <v>354</v>
      </c>
      <c r="V142" s="42" t="s">
        <v>2145</v>
      </c>
      <c r="W142" s="76" t="str">
        <f t="shared" si="29"/>
        <v xml:space="preserve">
IB2500046819; QĐTT số: KQ2500046819_2503271733; 27/3/2025; Bệnh viện Phụ sản Hà Nội; 12 tháng</v>
      </c>
      <c r="X142" s="43" t="s">
        <v>2100</v>
      </c>
      <c r="Y142" s="43"/>
      <c r="Z142" s="88"/>
      <c r="AA142" s="89"/>
      <c r="AB142" s="90"/>
      <c r="AC142" s="89" t="s">
        <v>2100</v>
      </c>
      <c r="AD142" s="80" t="s">
        <v>1578</v>
      </c>
      <c r="AE142" s="80" t="s">
        <v>272</v>
      </c>
      <c r="AF142" s="78" t="s">
        <v>2145</v>
      </c>
      <c r="AG142" s="90"/>
      <c r="AH142" s="33" t="e">
        <f t="shared" si="32"/>
        <v>#DIV/0!</v>
      </c>
      <c r="AI142" s="34">
        <f t="shared" si="33"/>
        <v>10769220</v>
      </c>
      <c r="AJ142" s="1" t="s">
        <v>2100</v>
      </c>
      <c r="AK142" s="81"/>
      <c r="AL142" s="82" t="s">
        <v>1469</v>
      </c>
      <c r="AM142" s="83">
        <v>500</v>
      </c>
      <c r="AN142" s="83">
        <f>VLOOKUP(B142,[6]VSV!$B:$L,11,0)</f>
        <v>200</v>
      </c>
      <c r="AO142" s="84" t="s">
        <v>2146</v>
      </c>
      <c r="AP142" s="84"/>
      <c r="AQ142" s="84">
        <f>VLOOKUP(A142,[6]VSV!$A:$AN,40,0)</f>
        <v>0</v>
      </c>
      <c r="AR142" s="84">
        <f>VLOOKUP(A142,[6]VSV!$A:$AO,41,0)</f>
        <v>0</v>
      </c>
      <c r="AS142" s="43"/>
      <c r="AT142" s="22">
        <f>VLOOKUP(C142,'[6]VSV (2)'!$B:$L,11,0)</f>
        <v>200</v>
      </c>
      <c r="AU142" s="22" t="b">
        <f t="shared" si="34"/>
        <v>1</v>
      </c>
      <c r="AV142" s="22">
        <f>VLOOKUP(C142,'[6]VSV (2)'!$B:$N,13,0)</f>
        <v>53846.1</v>
      </c>
      <c r="AW142" s="22" t="b">
        <f t="shared" si="35"/>
        <v>1</v>
      </c>
      <c r="AX142" s="22">
        <f>VLOOKUP(C142,'[6]VSV (2)'!$B:$O,14,0)</f>
        <v>10769220</v>
      </c>
      <c r="AY142" s="22" t="b">
        <f t="shared" si="36"/>
        <v>1</v>
      </c>
      <c r="AZ142" s="22">
        <f>VLOOKUP(B142,[7]VSV!$B$6:$V$176,11,0)</f>
        <v>53846.1</v>
      </c>
      <c r="BA142" s="22" t="b">
        <f t="shared" si="37"/>
        <v>1</v>
      </c>
      <c r="BB142" s="22" t="str">
        <f>VLOOKUP(B142,[7]VSV!$B$6:$V$176,21,0)</f>
        <v xml:space="preserve">
IB2500046819; QĐTT số: KQ2500046819_2503271733; 27/3/2025; Bệnh viện Phụ sản Hà Nội; 12 tháng</v>
      </c>
      <c r="BC142" s="22" t="b">
        <f t="shared" si="38"/>
        <v>1</v>
      </c>
      <c r="BD142" s="22" t="b">
        <f t="shared" si="39"/>
        <v>0</v>
      </c>
    </row>
    <row r="143" spans="1:56" ht="83.25" customHeight="1" x14ac:dyDescent="0.25">
      <c r="A143" s="22">
        <v>162</v>
      </c>
      <c r="B143" s="23">
        <v>141</v>
      </c>
      <c r="C143" s="23">
        <v>138</v>
      </c>
      <c r="D143" s="43" t="s">
        <v>2150</v>
      </c>
      <c r="E143" s="95" t="s">
        <v>2151</v>
      </c>
      <c r="F143" s="42" t="s">
        <v>2152</v>
      </c>
      <c r="G143" s="52" t="s">
        <v>1473</v>
      </c>
      <c r="H143" s="146">
        <v>0</v>
      </c>
      <c r="I143" s="87"/>
      <c r="J143" s="149">
        <v>0</v>
      </c>
      <c r="K143" s="28">
        <f t="shared" si="40"/>
        <v>1000</v>
      </c>
      <c r="L143" s="29">
        <f t="shared" si="30"/>
        <v>1000</v>
      </c>
      <c r="M143" s="151">
        <f>11985000/(3*14)</f>
        <v>285357.14285714284</v>
      </c>
      <c r="N143" s="28">
        <f t="shared" si="31"/>
        <v>285357142.85714287</v>
      </c>
      <c r="O143" s="42" t="s">
        <v>2150</v>
      </c>
      <c r="P143" s="42" t="s">
        <v>2153</v>
      </c>
      <c r="Q143" s="42" t="s">
        <v>175</v>
      </c>
      <c r="R143" s="42" t="s">
        <v>176</v>
      </c>
      <c r="S143" s="44" t="s">
        <v>177</v>
      </c>
      <c r="T143" s="42" t="s">
        <v>178</v>
      </c>
      <c r="U143" s="42" t="s">
        <v>179</v>
      </c>
      <c r="V143" s="42" t="s">
        <v>2154</v>
      </c>
      <c r="W143" s="76" t="str">
        <f t="shared" si="29"/>
        <v>IB2500107281; QĐTT số: KQ2500107281_2505120936; 12/5/2025; Bệnh viện Quân y 175; 730 ngày</v>
      </c>
      <c r="X143" s="43" t="s">
        <v>2100</v>
      </c>
      <c r="Y143" s="43"/>
      <c r="Z143" s="88"/>
      <c r="AA143" s="89"/>
      <c r="AB143" s="90"/>
      <c r="AC143" s="89" t="s">
        <v>2100</v>
      </c>
      <c r="AD143" s="80" t="s">
        <v>2155</v>
      </c>
      <c r="AE143" s="80" t="s">
        <v>272</v>
      </c>
      <c r="AF143" s="78" t="s">
        <v>2154</v>
      </c>
      <c r="AG143" s="90"/>
      <c r="AH143" s="33" t="e">
        <f t="shared" si="32"/>
        <v>#DIV/0!</v>
      </c>
      <c r="AI143" s="34">
        <f t="shared" si="33"/>
        <v>285357142.85714287</v>
      </c>
      <c r="AJ143" s="1" t="s">
        <v>2100</v>
      </c>
      <c r="AK143" s="81"/>
      <c r="AL143" s="82" t="s">
        <v>1469</v>
      </c>
      <c r="AM143" s="83">
        <v>3000</v>
      </c>
      <c r="AN143" s="83">
        <f>VLOOKUP(B143,[6]VSV!$B:$L,11,0)</f>
        <v>1000</v>
      </c>
      <c r="AO143" s="84" t="s">
        <v>2150</v>
      </c>
      <c r="AP143" s="84"/>
      <c r="AQ143" s="84">
        <f>VLOOKUP(A143,[6]VSV!$A:$AN,40,0)</f>
        <v>0</v>
      </c>
      <c r="AR143" s="84">
        <f>VLOOKUP(A143,[6]VSV!$A:$AO,41,0)</f>
        <v>0</v>
      </c>
      <c r="AS143" s="43"/>
      <c r="AT143" s="22">
        <f>VLOOKUP(C143,'[6]VSV (2)'!$B:$L,11,0)</f>
        <v>1000</v>
      </c>
      <c r="AU143" s="22" t="b">
        <f t="shared" si="34"/>
        <v>1</v>
      </c>
      <c r="AV143" s="22">
        <f>VLOOKUP(C143,'[6]VSV (2)'!$B:$N,13,0)</f>
        <v>285357.14285714284</v>
      </c>
      <c r="AW143" s="22" t="b">
        <f t="shared" si="35"/>
        <v>1</v>
      </c>
      <c r="AX143" s="22">
        <f>VLOOKUP(C143,'[6]VSV (2)'!$B:$O,14,0)</f>
        <v>285357142.85714287</v>
      </c>
      <c r="AY143" s="22" t="b">
        <f t="shared" si="36"/>
        <v>1</v>
      </c>
      <c r="AZ143" s="22">
        <f>VLOOKUP(B143,[7]VSV!$B$6:$V$176,11,0)</f>
        <v>285357.14285714284</v>
      </c>
      <c r="BA143" s="22" t="b">
        <f t="shared" si="37"/>
        <v>1</v>
      </c>
      <c r="BB143" s="22" t="str">
        <f>VLOOKUP(B143,[7]VSV!$B$6:$V$176,21,0)</f>
        <v>IB2500107281; QĐTT số: KQ2500107281_2505120936; 12/5/2025; Bệnh viện Quân y 175; 730 ngày</v>
      </c>
      <c r="BC143" s="22" t="b">
        <f t="shared" si="38"/>
        <v>1</v>
      </c>
      <c r="BD143" s="22" t="b">
        <f t="shared" si="39"/>
        <v>0</v>
      </c>
    </row>
    <row r="144" spans="1:56" ht="77.25" customHeight="1" x14ac:dyDescent="0.25">
      <c r="A144" s="22">
        <v>163</v>
      </c>
      <c r="B144" s="23">
        <v>142</v>
      </c>
      <c r="C144" s="23">
        <v>139</v>
      </c>
      <c r="D144" s="43" t="s">
        <v>2156</v>
      </c>
      <c r="E144" s="43" t="s">
        <v>2157</v>
      </c>
      <c r="F144" s="42" t="s">
        <v>2158</v>
      </c>
      <c r="G144" s="52" t="s">
        <v>42</v>
      </c>
      <c r="H144" s="146">
        <v>0</v>
      </c>
      <c r="I144" s="87"/>
      <c r="J144" s="149">
        <v>0</v>
      </c>
      <c r="K144" s="28">
        <f t="shared" si="40"/>
        <v>2</v>
      </c>
      <c r="L144" s="29">
        <f t="shared" si="30"/>
        <v>2</v>
      </c>
      <c r="M144" s="151">
        <v>3876000</v>
      </c>
      <c r="N144" s="28">
        <f t="shared" si="31"/>
        <v>7752000</v>
      </c>
      <c r="O144" s="42" t="s">
        <v>2156</v>
      </c>
      <c r="P144" s="42" t="s">
        <v>2159</v>
      </c>
      <c r="Q144" s="42" t="s">
        <v>175</v>
      </c>
      <c r="R144" s="42" t="s">
        <v>176</v>
      </c>
      <c r="S144" s="44" t="s">
        <v>177</v>
      </c>
      <c r="T144" s="42" t="s">
        <v>178</v>
      </c>
      <c r="U144" s="42" t="s">
        <v>179</v>
      </c>
      <c r="V144" s="42" t="s">
        <v>2154</v>
      </c>
      <c r="W144" s="76" t="str">
        <f t="shared" si="29"/>
        <v>IB2500107281; QĐTT số: KQ2500107281_2505120936; 12/5/2025; Bệnh viện Quân y 175; 730 ngày</v>
      </c>
      <c r="X144" s="43" t="s">
        <v>2100</v>
      </c>
      <c r="Y144" s="43"/>
      <c r="Z144" s="88"/>
      <c r="AA144" s="89"/>
      <c r="AB144" s="90"/>
      <c r="AC144" s="89" t="s">
        <v>2100</v>
      </c>
      <c r="AD144" s="80" t="s">
        <v>2155</v>
      </c>
      <c r="AE144" s="80" t="s">
        <v>272</v>
      </c>
      <c r="AF144" s="78" t="s">
        <v>2154</v>
      </c>
      <c r="AG144" s="90"/>
      <c r="AH144" s="33" t="e">
        <f t="shared" si="32"/>
        <v>#DIV/0!</v>
      </c>
      <c r="AI144" s="34">
        <f t="shared" si="33"/>
        <v>7752000</v>
      </c>
      <c r="AJ144" s="1" t="s">
        <v>2100</v>
      </c>
      <c r="AK144" s="81"/>
      <c r="AL144" s="82" t="s">
        <v>1469</v>
      </c>
      <c r="AM144" s="83">
        <v>10</v>
      </c>
      <c r="AN144" s="83">
        <f>VLOOKUP(B144,[6]VSV!$B:$L,11,0)</f>
        <v>2</v>
      </c>
      <c r="AO144" s="84" t="s">
        <v>2156</v>
      </c>
      <c r="AP144" s="84"/>
      <c r="AQ144" s="84">
        <f>VLOOKUP(A144,[6]VSV!$A:$AN,40,0)</f>
        <v>0</v>
      </c>
      <c r="AR144" s="84">
        <f>VLOOKUP(A144,[6]VSV!$A:$AO,41,0)</f>
        <v>0</v>
      </c>
      <c r="AS144" s="43"/>
      <c r="AT144" s="22">
        <f>VLOOKUP(C144,'[6]VSV (2)'!$B:$L,11,0)</f>
        <v>2</v>
      </c>
      <c r="AU144" s="22" t="b">
        <f t="shared" si="34"/>
        <v>1</v>
      </c>
      <c r="AV144" s="22">
        <f>VLOOKUP(C144,'[6]VSV (2)'!$B:$N,13,0)</f>
        <v>3876000</v>
      </c>
      <c r="AW144" s="22" t="b">
        <f t="shared" si="35"/>
        <v>1</v>
      </c>
      <c r="AX144" s="22">
        <f>VLOOKUP(C144,'[6]VSV (2)'!$B:$O,14,0)</f>
        <v>7752000</v>
      </c>
      <c r="AY144" s="22" t="b">
        <f t="shared" si="36"/>
        <v>1</v>
      </c>
      <c r="AZ144" s="22">
        <f>VLOOKUP(B144,[7]VSV!$B$6:$V$176,11,0)</f>
        <v>3876000</v>
      </c>
      <c r="BA144" s="22" t="b">
        <f t="shared" si="37"/>
        <v>1</v>
      </c>
      <c r="BB144" s="22" t="str">
        <f>VLOOKUP(B144,[7]VSV!$B$6:$V$176,21,0)</f>
        <v>IB2500107281; QĐTT số: KQ2500107281_2505120936; 12/5/2025; Bệnh viện Quân y 175; 730 ngày</v>
      </c>
      <c r="BC144" s="22" t="b">
        <f t="shared" si="38"/>
        <v>1</v>
      </c>
      <c r="BD144" s="22" t="b">
        <f t="shared" si="39"/>
        <v>0</v>
      </c>
    </row>
    <row r="145" spans="1:56" ht="54" customHeight="1" x14ac:dyDescent="0.25">
      <c r="A145" s="22">
        <v>168</v>
      </c>
      <c r="B145" s="23">
        <v>143</v>
      </c>
      <c r="C145" s="23">
        <v>140</v>
      </c>
      <c r="D145" s="43" t="s">
        <v>2160</v>
      </c>
      <c r="E145" s="43" t="s">
        <v>2161</v>
      </c>
      <c r="F145" s="42" t="s">
        <v>1477</v>
      </c>
      <c r="G145" s="52" t="s">
        <v>1478</v>
      </c>
      <c r="H145" s="146">
        <v>0</v>
      </c>
      <c r="I145" s="87"/>
      <c r="J145" s="149">
        <v>0</v>
      </c>
      <c r="K145" s="41">
        <v>60</v>
      </c>
      <c r="L145" s="29">
        <f t="shared" si="30"/>
        <v>60</v>
      </c>
      <c r="M145" s="41">
        <v>135450</v>
      </c>
      <c r="N145" s="28">
        <f t="shared" si="31"/>
        <v>8127000</v>
      </c>
      <c r="O145" s="42" t="s">
        <v>2162</v>
      </c>
      <c r="P145" s="42" t="s">
        <v>2163</v>
      </c>
      <c r="Q145" s="42" t="s">
        <v>2029</v>
      </c>
      <c r="R145" s="42" t="s">
        <v>2030</v>
      </c>
      <c r="S145" s="44" t="s">
        <v>2067</v>
      </c>
      <c r="T145" s="42" t="s">
        <v>2031</v>
      </c>
      <c r="U145" s="42" t="s">
        <v>354</v>
      </c>
      <c r="V145" s="42" t="s">
        <v>1467</v>
      </c>
      <c r="W145" s="76" t="str">
        <f t="shared" si="29"/>
        <v>IB2500037648; QĐTT số: KQ2500037648_2503050802; 05/03/2025; Bệnh viện đa khoa tỉnh Hải Dương; 12 tháng</v>
      </c>
      <c r="X145" s="43" t="s">
        <v>2100</v>
      </c>
      <c r="Y145" s="43"/>
      <c r="Z145" s="88"/>
      <c r="AA145" s="89"/>
      <c r="AB145" s="90"/>
      <c r="AC145" s="89" t="s">
        <v>2100</v>
      </c>
      <c r="AD145" s="80" t="s">
        <v>1468</v>
      </c>
      <c r="AE145" s="80"/>
      <c r="AF145" s="78" t="s">
        <v>1467</v>
      </c>
      <c r="AG145" s="90"/>
      <c r="AH145" s="33" t="e">
        <f t="shared" si="32"/>
        <v>#DIV/0!</v>
      </c>
      <c r="AI145" s="34">
        <f t="shared" si="33"/>
        <v>8127000</v>
      </c>
      <c r="AJ145" s="1" t="s">
        <v>2100</v>
      </c>
      <c r="AK145" s="81"/>
      <c r="AL145" s="82" t="s">
        <v>1469</v>
      </c>
      <c r="AM145" s="83">
        <v>60</v>
      </c>
      <c r="AN145" s="83">
        <f>VLOOKUP(B145,[6]VSV!$B:$L,11,0)</f>
        <v>60</v>
      </c>
      <c r="AO145" s="84" t="s">
        <v>2160</v>
      </c>
      <c r="AP145" s="84"/>
      <c r="AQ145" s="84">
        <f>VLOOKUP(A145,[6]VSV!$A:$AN,40,0)</f>
        <v>0</v>
      </c>
      <c r="AR145" s="84">
        <f>VLOOKUP(A145,[6]VSV!$A:$AO,41,0)</f>
        <v>0</v>
      </c>
      <c r="AS145" s="43"/>
      <c r="AT145" s="22">
        <f>VLOOKUP(C145,'[6]VSV (2)'!$B:$L,11,0)</f>
        <v>60</v>
      </c>
      <c r="AU145" s="22" t="b">
        <f t="shared" si="34"/>
        <v>1</v>
      </c>
      <c r="AV145" s="22">
        <f>VLOOKUP(C145,'[6]VSV (2)'!$B:$N,13,0)</f>
        <v>135450</v>
      </c>
      <c r="AW145" s="22" t="b">
        <f t="shared" si="35"/>
        <v>1</v>
      </c>
      <c r="AX145" s="22">
        <f>VLOOKUP(C145,'[6]VSV (2)'!$B:$O,14,0)</f>
        <v>8127000</v>
      </c>
      <c r="AY145" s="22" t="b">
        <f t="shared" si="36"/>
        <v>1</v>
      </c>
      <c r="AZ145" s="22">
        <f>VLOOKUP(B145,[7]VSV!$B$6:$V$176,11,0)</f>
        <v>135450</v>
      </c>
      <c r="BA145" s="22" t="b">
        <f t="shared" si="37"/>
        <v>1</v>
      </c>
      <c r="BB145" s="22" t="str">
        <f>VLOOKUP(B145,[7]VSV!$B$6:$V$176,21,0)</f>
        <v>IB2500037648; QĐTT số: KQ2500037648_2503050802; 05/03/2025; Bệnh viện đa khoa tỉnh Hải Dương; 12 tháng</v>
      </c>
      <c r="BC145" s="22" t="b">
        <f t="shared" si="38"/>
        <v>1</v>
      </c>
      <c r="BD145" s="22" t="b">
        <f t="shared" si="39"/>
        <v>1</v>
      </c>
    </row>
    <row r="146" spans="1:56" ht="40.5" customHeight="1" x14ac:dyDescent="0.25">
      <c r="A146" s="22">
        <v>169</v>
      </c>
      <c r="B146" s="23">
        <v>144</v>
      </c>
      <c r="C146" s="23">
        <v>141</v>
      </c>
      <c r="D146" s="43" t="s">
        <v>2164</v>
      </c>
      <c r="E146" s="43" t="s">
        <v>2165</v>
      </c>
      <c r="F146" s="42" t="s">
        <v>1477</v>
      </c>
      <c r="G146" s="52" t="s">
        <v>1478</v>
      </c>
      <c r="H146" s="146">
        <v>0</v>
      </c>
      <c r="I146" s="87"/>
      <c r="J146" s="149">
        <v>0</v>
      </c>
      <c r="K146" s="41">
        <v>60</v>
      </c>
      <c r="L146" s="29">
        <f t="shared" si="30"/>
        <v>60</v>
      </c>
      <c r="M146" s="41">
        <v>125445</v>
      </c>
      <c r="N146" s="28">
        <f t="shared" si="31"/>
        <v>7526700</v>
      </c>
      <c r="O146" s="42"/>
      <c r="P146" s="42" t="s">
        <v>2166</v>
      </c>
      <c r="Q146" s="42"/>
      <c r="R146" s="42" t="s">
        <v>2167</v>
      </c>
      <c r="S146" s="44" t="s">
        <v>2168</v>
      </c>
      <c r="T146" s="42" t="s">
        <v>2169</v>
      </c>
      <c r="U146" s="42" t="s">
        <v>354</v>
      </c>
      <c r="V146" s="42"/>
      <c r="W146" s="76" t="s">
        <v>2905</v>
      </c>
      <c r="X146" s="43" t="s">
        <v>2100</v>
      </c>
      <c r="Y146" s="43"/>
      <c r="Z146" s="88"/>
      <c r="AA146" s="89"/>
      <c r="AB146" s="90"/>
      <c r="AC146" s="89" t="s">
        <v>2100</v>
      </c>
      <c r="AD146" s="80" t="s">
        <v>1468</v>
      </c>
      <c r="AE146" s="80"/>
      <c r="AF146" s="78" t="s">
        <v>1751</v>
      </c>
      <c r="AG146" s="90"/>
      <c r="AH146" s="33" t="e">
        <f t="shared" si="32"/>
        <v>#DIV/0!</v>
      </c>
      <c r="AI146" s="34">
        <f t="shared" si="33"/>
        <v>7526700</v>
      </c>
      <c r="AJ146" s="1" t="s">
        <v>2100</v>
      </c>
      <c r="AK146" s="81"/>
      <c r="AL146" s="82" t="s">
        <v>1469</v>
      </c>
      <c r="AM146" s="83">
        <v>60</v>
      </c>
      <c r="AN146" s="83">
        <f>VLOOKUP(B146,[6]VSV!$B:$L,11,0)</f>
        <v>60</v>
      </c>
      <c r="AO146" s="84" t="s">
        <v>2164</v>
      </c>
      <c r="AP146" s="84"/>
      <c r="AQ146" s="84">
        <f>VLOOKUP(A146,[6]VSV!$A:$AN,40,0)</f>
        <v>0</v>
      </c>
      <c r="AR146" s="84">
        <f>VLOOKUP(A146,[6]VSV!$A:$AO,41,0)</f>
        <v>0</v>
      </c>
      <c r="AS146" s="43"/>
      <c r="AT146" s="22">
        <f>VLOOKUP(C146,'[6]VSV (2)'!$B:$L,11,0)</f>
        <v>60</v>
      </c>
      <c r="AU146" s="22" t="b">
        <f t="shared" si="34"/>
        <v>1</v>
      </c>
      <c r="AV146" s="22">
        <f>VLOOKUP(C146,'[6]VSV (2)'!$B:$N,13,0)</f>
        <v>125445</v>
      </c>
      <c r="AW146" s="22" t="b">
        <f t="shared" si="35"/>
        <v>1</v>
      </c>
      <c r="AX146" s="22">
        <f>VLOOKUP(C146,'[6]VSV (2)'!$B:$O,14,0)</f>
        <v>7526700</v>
      </c>
      <c r="AY146" s="22" t="b">
        <f t="shared" si="36"/>
        <v>1</v>
      </c>
      <c r="AZ146" s="22">
        <f>VLOOKUP(B146,[7]VSV!$B$6:$V$176,11,0)</f>
        <v>125445</v>
      </c>
      <c r="BA146" s="22" t="b">
        <f t="shared" si="37"/>
        <v>1</v>
      </c>
      <c r="BB146" s="22" t="str">
        <f>VLOOKUP(B146,[7]VSV!$B$6:$V$176,21,0)</f>
        <v xml:space="preserve"> QĐTT số: 4327/QĐ-BVQY103; 05/12/2023; Bệnh viện Quân  y 103; 12 tháng (Đã hết hạn; tham khao)</v>
      </c>
      <c r="BC146" s="22" t="b">
        <f t="shared" si="38"/>
        <v>0</v>
      </c>
      <c r="BD146" s="22" t="b">
        <f t="shared" si="39"/>
        <v>1</v>
      </c>
    </row>
    <row r="147" spans="1:56" ht="28.5" customHeight="1" x14ac:dyDescent="0.25">
      <c r="A147" s="22">
        <v>170</v>
      </c>
      <c r="B147" s="23">
        <v>145</v>
      </c>
      <c r="C147" s="23">
        <v>142</v>
      </c>
      <c r="D147" s="32" t="s">
        <v>2171</v>
      </c>
      <c r="E147" s="32" t="s">
        <v>2172</v>
      </c>
      <c r="F147" s="42" t="s">
        <v>1477</v>
      </c>
      <c r="G147" s="52" t="s">
        <v>1478</v>
      </c>
      <c r="H147" s="146">
        <v>0</v>
      </c>
      <c r="I147" s="87"/>
      <c r="J147" s="149">
        <v>0</v>
      </c>
      <c r="K147" s="41">
        <v>60</v>
      </c>
      <c r="L147" s="29">
        <f t="shared" si="30"/>
        <v>60</v>
      </c>
      <c r="M147" s="41">
        <f>5859000/30</f>
        <v>195300</v>
      </c>
      <c r="N147" s="28">
        <f t="shared" si="31"/>
        <v>11718000</v>
      </c>
      <c r="O147" s="42" t="s">
        <v>2173</v>
      </c>
      <c r="P147" s="42" t="s">
        <v>2174</v>
      </c>
      <c r="Q147" s="42" t="s">
        <v>2175</v>
      </c>
      <c r="R147" s="42" t="s">
        <v>2176</v>
      </c>
      <c r="S147" s="44" t="s">
        <v>1828</v>
      </c>
      <c r="T147" s="42" t="s">
        <v>2177</v>
      </c>
      <c r="U147" s="42" t="s">
        <v>47</v>
      </c>
      <c r="V147" s="42" t="s">
        <v>1931</v>
      </c>
      <c r="W147" s="76" t="str">
        <f t="shared" si="29"/>
        <v>IB2400508304; QĐTT số: 260/QĐ-BVTWTN; 21/02/2025; Bệnh viện Trung ương Thái Nguyên; 365 ngày</v>
      </c>
      <c r="X147" s="43" t="s">
        <v>2100</v>
      </c>
      <c r="Y147" s="43"/>
      <c r="Z147" s="88"/>
      <c r="AA147" s="89"/>
      <c r="AB147" s="90"/>
      <c r="AC147" s="89" t="s">
        <v>2100</v>
      </c>
      <c r="AD147" s="80" t="s">
        <v>1468</v>
      </c>
      <c r="AE147" s="80"/>
      <c r="AF147" s="78" t="s">
        <v>1931</v>
      </c>
      <c r="AG147" s="90"/>
      <c r="AH147" s="33" t="e">
        <f t="shared" si="32"/>
        <v>#DIV/0!</v>
      </c>
      <c r="AI147" s="34">
        <f t="shared" si="33"/>
        <v>11718000</v>
      </c>
      <c r="AJ147" s="1" t="s">
        <v>2100</v>
      </c>
      <c r="AK147" s="81"/>
      <c r="AL147" s="82" t="s">
        <v>1469</v>
      </c>
      <c r="AM147" s="83">
        <v>60</v>
      </c>
      <c r="AN147" s="83">
        <f>VLOOKUP(B147,[6]VSV!$B:$L,11,0)</f>
        <v>60</v>
      </c>
      <c r="AO147" s="84" t="s">
        <v>2171</v>
      </c>
      <c r="AP147" s="84"/>
      <c r="AQ147" s="84">
        <f>VLOOKUP(A147,[6]VSV!$A:$AN,40,0)</f>
        <v>0</v>
      </c>
      <c r="AR147" s="84">
        <f>VLOOKUP(A147,[6]VSV!$A:$AO,41,0)</f>
        <v>0</v>
      </c>
      <c r="AS147" s="43"/>
      <c r="AT147" s="22">
        <f>VLOOKUP(C147,'[6]VSV (2)'!$B:$L,11,0)</f>
        <v>60</v>
      </c>
      <c r="AU147" s="22" t="b">
        <f t="shared" si="34"/>
        <v>1</v>
      </c>
      <c r="AV147" s="22">
        <f>VLOOKUP(C147,'[6]VSV (2)'!$B:$N,13,0)</f>
        <v>195300</v>
      </c>
      <c r="AW147" s="22" t="b">
        <f t="shared" si="35"/>
        <v>1</v>
      </c>
      <c r="AX147" s="22">
        <f>VLOOKUP(C147,'[6]VSV (2)'!$B:$O,14,0)</f>
        <v>11718000</v>
      </c>
      <c r="AY147" s="22" t="b">
        <f t="shared" si="36"/>
        <v>1</v>
      </c>
      <c r="AZ147" s="22">
        <f>VLOOKUP(B147,[7]VSV!$B$6:$V$176,11,0)</f>
        <v>195300</v>
      </c>
      <c r="BA147" s="22" t="b">
        <f t="shared" si="37"/>
        <v>1</v>
      </c>
      <c r="BB147" s="22" t="str">
        <f>VLOOKUP(B147,[7]VSV!$B$6:$V$176,21,0)</f>
        <v>IB2400508304; QĐTT số: 260/QĐ-BVTWTN; 21/02/2025; Bệnh viện Trung ương Thái Nguyên; 365 ngày</v>
      </c>
      <c r="BC147" s="22" t="b">
        <f t="shared" si="38"/>
        <v>1</v>
      </c>
      <c r="BD147" s="22" t="b">
        <f t="shared" si="39"/>
        <v>1</v>
      </c>
    </row>
    <row r="148" spans="1:56" ht="29.25" customHeight="1" x14ac:dyDescent="0.25">
      <c r="A148" s="22">
        <v>172</v>
      </c>
      <c r="B148" s="23">
        <v>146</v>
      </c>
      <c r="C148" s="23">
        <v>143</v>
      </c>
      <c r="D148" s="43" t="s">
        <v>2178</v>
      </c>
      <c r="E148" s="43" t="s">
        <v>2179</v>
      </c>
      <c r="F148" s="42" t="s">
        <v>1477</v>
      </c>
      <c r="G148" s="52" t="s">
        <v>1478</v>
      </c>
      <c r="H148" s="146">
        <v>0</v>
      </c>
      <c r="I148" s="87"/>
      <c r="J148" s="149">
        <v>0</v>
      </c>
      <c r="K148" s="41">
        <v>60</v>
      </c>
      <c r="L148" s="29">
        <f t="shared" si="30"/>
        <v>60</v>
      </c>
      <c r="M148" s="151">
        <f>3490000/30</f>
        <v>116333.33333333333</v>
      </c>
      <c r="N148" s="28">
        <f t="shared" si="31"/>
        <v>6980000</v>
      </c>
      <c r="O148" s="42" t="s">
        <v>2180</v>
      </c>
      <c r="P148" s="42" t="s">
        <v>2181</v>
      </c>
      <c r="Q148" s="42" t="s">
        <v>2182</v>
      </c>
      <c r="R148" s="42" t="s">
        <v>2183</v>
      </c>
      <c r="S148" s="44" t="s">
        <v>2184</v>
      </c>
      <c r="T148" s="42" t="s">
        <v>2185</v>
      </c>
      <c r="U148" s="42" t="s">
        <v>179</v>
      </c>
      <c r="V148" s="42" t="s">
        <v>2186</v>
      </c>
      <c r="W148" s="76" t="str">
        <f t="shared" si="29"/>
        <v>IB2300260903; QĐTT số: 180/QĐ-BV; 19/01/2024; Bệnh viện ĐK tỉnh Phú Thọ; 730 ngày</v>
      </c>
      <c r="X148" s="43" t="s">
        <v>2100</v>
      </c>
      <c r="Y148" s="43"/>
      <c r="Z148" s="88"/>
      <c r="AA148" s="89"/>
      <c r="AB148" s="90"/>
      <c r="AC148" s="89" t="s">
        <v>2100</v>
      </c>
      <c r="AD148" s="80" t="s">
        <v>1468</v>
      </c>
      <c r="AE148" s="80"/>
      <c r="AF148" s="78" t="s">
        <v>2186</v>
      </c>
      <c r="AG148" s="90"/>
      <c r="AH148" s="33" t="e">
        <f t="shared" si="32"/>
        <v>#DIV/0!</v>
      </c>
      <c r="AI148" s="34">
        <f t="shared" si="33"/>
        <v>6980000</v>
      </c>
      <c r="AJ148" s="1" t="s">
        <v>2100</v>
      </c>
      <c r="AK148" s="81"/>
      <c r="AL148" s="82" t="s">
        <v>1469</v>
      </c>
      <c r="AM148" s="83">
        <v>60</v>
      </c>
      <c r="AN148" s="83">
        <f>VLOOKUP(B148,[6]VSV!$B:$L,11,0)</f>
        <v>60</v>
      </c>
      <c r="AO148" s="84" t="s">
        <v>2178</v>
      </c>
      <c r="AP148" s="84"/>
      <c r="AQ148" s="84">
        <f>VLOOKUP(A148,[6]VSV!$A:$AN,40,0)</f>
        <v>0</v>
      </c>
      <c r="AR148" s="84">
        <f>VLOOKUP(A148,[6]VSV!$A:$AO,41,0)</f>
        <v>0</v>
      </c>
      <c r="AS148" s="43"/>
      <c r="AT148" s="22">
        <f>VLOOKUP(C148,'[6]VSV (2)'!$B:$L,11,0)</f>
        <v>60</v>
      </c>
      <c r="AU148" s="22" t="b">
        <f t="shared" si="34"/>
        <v>1</v>
      </c>
      <c r="AV148" s="22">
        <f>VLOOKUP(C148,'[6]VSV (2)'!$B:$N,13,0)</f>
        <v>116333.33333333333</v>
      </c>
      <c r="AW148" s="22" t="b">
        <f t="shared" si="35"/>
        <v>1</v>
      </c>
      <c r="AX148" s="22">
        <f>VLOOKUP(C148,'[6]VSV (2)'!$B:$O,14,0)</f>
        <v>6980000</v>
      </c>
      <c r="AY148" s="22" t="b">
        <f t="shared" si="36"/>
        <v>1</v>
      </c>
      <c r="AZ148" s="22">
        <f>VLOOKUP(B148,[7]VSV!$B$6:$V$176,11,0)</f>
        <v>116333.33333333333</v>
      </c>
      <c r="BA148" s="22" t="b">
        <f t="shared" si="37"/>
        <v>1</v>
      </c>
      <c r="BB148" s="22" t="str">
        <f>VLOOKUP(B148,[7]VSV!$B$6:$V$176,21,0)</f>
        <v>IB2300260903; QĐTT số: 180/QĐ-BV; 19/01/2024; Bệnh viện ĐK tỉnh Phú Thọ; 730 ngày</v>
      </c>
      <c r="BC148" s="22" t="b">
        <f t="shared" si="38"/>
        <v>1</v>
      </c>
      <c r="BD148" s="22" t="b">
        <f t="shared" si="39"/>
        <v>1</v>
      </c>
    </row>
    <row r="149" spans="1:56" ht="29.25" customHeight="1" x14ac:dyDescent="0.25">
      <c r="A149" s="22">
        <v>173</v>
      </c>
      <c r="B149" s="23">
        <v>147</v>
      </c>
      <c r="C149" s="23">
        <v>144</v>
      </c>
      <c r="D149" s="43" t="s">
        <v>2187</v>
      </c>
      <c r="E149" s="43" t="s">
        <v>2188</v>
      </c>
      <c r="F149" s="42" t="s">
        <v>1477</v>
      </c>
      <c r="G149" s="52" t="s">
        <v>1478</v>
      </c>
      <c r="H149" s="146">
        <v>0</v>
      </c>
      <c r="I149" s="87"/>
      <c r="J149" s="149">
        <v>0</v>
      </c>
      <c r="K149" s="41">
        <v>60</v>
      </c>
      <c r="L149" s="29">
        <f t="shared" si="30"/>
        <v>60</v>
      </c>
      <c r="M149" s="41">
        <f>6751500/30</f>
        <v>225050</v>
      </c>
      <c r="N149" s="28">
        <f t="shared" si="31"/>
        <v>13503000</v>
      </c>
      <c r="O149" s="42" t="s">
        <v>2187</v>
      </c>
      <c r="P149" s="42" t="s">
        <v>2189</v>
      </c>
      <c r="Q149" s="42" t="s">
        <v>2190</v>
      </c>
      <c r="R149" s="42" t="s">
        <v>2191</v>
      </c>
      <c r="S149" s="44" t="s">
        <v>2192</v>
      </c>
      <c r="T149" s="42" t="s">
        <v>2193</v>
      </c>
      <c r="U149" s="42" t="s">
        <v>47</v>
      </c>
      <c r="V149" s="42" t="s">
        <v>1467</v>
      </c>
      <c r="W149" s="76" t="str">
        <f t="shared" si="29"/>
        <v>IB2400179829; QĐTT số: 126/QĐ-BVDLTW; 16/01/2025; Bệnh viện Da liễu Trung ương; 365 ngày</v>
      </c>
      <c r="X149" s="43" t="s">
        <v>2100</v>
      </c>
      <c r="Y149" s="43"/>
      <c r="Z149" s="88"/>
      <c r="AA149" s="89"/>
      <c r="AB149" s="90"/>
      <c r="AC149" s="89" t="s">
        <v>2100</v>
      </c>
      <c r="AD149" s="80" t="s">
        <v>1468</v>
      </c>
      <c r="AE149" s="80"/>
      <c r="AF149" s="78" t="s">
        <v>1467</v>
      </c>
      <c r="AG149" s="90"/>
      <c r="AH149" s="33" t="e">
        <f t="shared" si="32"/>
        <v>#DIV/0!</v>
      </c>
      <c r="AI149" s="34">
        <f t="shared" si="33"/>
        <v>13503000</v>
      </c>
      <c r="AJ149" s="1" t="s">
        <v>2100</v>
      </c>
      <c r="AK149" s="81"/>
      <c r="AL149" s="82" t="s">
        <v>1469</v>
      </c>
      <c r="AM149" s="83">
        <v>60</v>
      </c>
      <c r="AN149" s="83">
        <f>VLOOKUP(B149,[6]VSV!$B:$L,11,0)</f>
        <v>60</v>
      </c>
      <c r="AO149" s="84" t="s">
        <v>2187</v>
      </c>
      <c r="AP149" s="84"/>
      <c r="AQ149" s="84">
        <f>VLOOKUP(A149,[6]VSV!$A:$AN,40,0)</f>
        <v>0</v>
      </c>
      <c r="AR149" s="84">
        <f>VLOOKUP(A149,[6]VSV!$A:$AO,41,0)</f>
        <v>0</v>
      </c>
      <c r="AS149" s="43"/>
      <c r="AT149" s="22">
        <f>VLOOKUP(C149,'[6]VSV (2)'!$B:$L,11,0)</f>
        <v>60</v>
      </c>
      <c r="AU149" s="22" t="b">
        <f t="shared" si="34"/>
        <v>1</v>
      </c>
      <c r="AV149" s="22">
        <f>VLOOKUP(C149,'[6]VSV (2)'!$B:$N,13,0)</f>
        <v>225050</v>
      </c>
      <c r="AW149" s="22" t="b">
        <f t="shared" si="35"/>
        <v>1</v>
      </c>
      <c r="AX149" s="22">
        <f>VLOOKUP(C149,'[6]VSV (2)'!$B:$O,14,0)</f>
        <v>13503000</v>
      </c>
      <c r="AY149" s="22" t="b">
        <f t="shared" si="36"/>
        <v>1</v>
      </c>
      <c r="AZ149" s="22">
        <f>VLOOKUP(B149,[7]VSV!$B$6:$V$176,11,0)</f>
        <v>225050</v>
      </c>
      <c r="BA149" s="22" t="b">
        <f t="shared" si="37"/>
        <v>1</v>
      </c>
      <c r="BB149" s="22" t="str">
        <f>VLOOKUP(B149,[7]VSV!$B$6:$V$176,21,0)</f>
        <v>IB2400179829; QĐTT số: 126/QĐ-BVDLTW; 16/01/2025; Bệnh viện Da liễu Trung ương; 365 ngày</v>
      </c>
      <c r="BC149" s="22" t="b">
        <f t="shared" si="38"/>
        <v>1</v>
      </c>
      <c r="BD149" s="22" t="b">
        <f t="shared" si="39"/>
        <v>1</v>
      </c>
    </row>
    <row r="150" spans="1:56" ht="27.75" customHeight="1" x14ac:dyDescent="0.25">
      <c r="A150" s="22">
        <v>174</v>
      </c>
      <c r="B150" s="23">
        <v>148</v>
      </c>
      <c r="C150" s="23">
        <v>145</v>
      </c>
      <c r="D150" s="43" t="s">
        <v>2194</v>
      </c>
      <c r="E150" s="43" t="s">
        <v>2195</v>
      </c>
      <c r="F150" s="42" t="s">
        <v>1477</v>
      </c>
      <c r="G150" s="52" t="s">
        <v>1478</v>
      </c>
      <c r="H150" s="146">
        <v>0</v>
      </c>
      <c r="I150" s="87"/>
      <c r="J150" s="149">
        <v>0</v>
      </c>
      <c r="K150" s="41">
        <v>60</v>
      </c>
      <c r="L150" s="29">
        <f t="shared" si="30"/>
        <v>60</v>
      </c>
      <c r="M150" s="41">
        <v>172200</v>
      </c>
      <c r="N150" s="28">
        <f t="shared" si="31"/>
        <v>10332000</v>
      </c>
      <c r="O150" s="42" t="s">
        <v>2196</v>
      </c>
      <c r="P150" s="42" t="s">
        <v>2197</v>
      </c>
      <c r="Q150" s="42" t="s">
        <v>1927</v>
      </c>
      <c r="R150" s="42" t="s">
        <v>1928</v>
      </c>
      <c r="S150" s="44" t="s">
        <v>1929</v>
      </c>
      <c r="T150" s="42" t="s">
        <v>1930</v>
      </c>
      <c r="U150" s="42" t="s">
        <v>354</v>
      </c>
      <c r="V150" s="42" t="s">
        <v>1467</v>
      </c>
      <c r="W150" s="76" t="str">
        <f t="shared" si="29"/>
        <v>IB2500004789; QĐTT số: KQ2500004789_2503311740; 31/03/2025; Bệnh viện Phổi Trung ương; 12 tháng</v>
      </c>
      <c r="X150" s="43" t="s">
        <v>2100</v>
      </c>
      <c r="Y150" s="43"/>
      <c r="Z150" s="88"/>
      <c r="AA150" s="89"/>
      <c r="AB150" s="90"/>
      <c r="AC150" s="89" t="s">
        <v>2100</v>
      </c>
      <c r="AD150" s="80" t="s">
        <v>1468</v>
      </c>
      <c r="AE150" s="80"/>
      <c r="AF150" s="78" t="s">
        <v>1467</v>
      </c>
      <c r="AG150" s="90"/>
      <c r="AH150" s="33" t="e">
        <f t="shared" si="32"/>
        <v>#DIV/0!</v>
      </c>
      <c r="AI150" s="34">
        <f t="shared" si="33"/>
        <v>10332000</v>
      </c>
      <c r="AJ150" s="1" t="s">
        <v>2100</v>
      </c>
      <c r="AK150" s="81"/>
      <c r="AL150" s="82" t="s">
        <v>1469</v>
      </c>
      <c r="AM150" s="83">
        <v>60</v>
      </c>
      <c r="AN150" s="83">
        <f>VLOOKUP(B150,[6]VSV!$B:$L,11,0)</f>
        <v>60</v>
      </c>
      <c r="AO150" s="84" t="s">
        <v>2194</v>
      </c>
      <c r="AP150" s="84"/>
      <c r="AQ150" s="84">
        <f>VLOOKUP(A150,[6]VSV!$A:$AN,40,0)</f>
        <v>0</v>
      </c>
      <c r="AR150" s="84">
        <f>VLOOKUP(A150,[6]VSV!$A:$AO,41,0)</f>
        <v>0</v>
      </c>
      <c r="AS150" s="43"/>
      <c r="AT150" s="22">
        <f>VLOOKUP(C150,'[6]VSV (2)'!$B:$L,11,0)</f>
        <v>60</v>
      </c>
      <c r="AU150" s="22" t="b">
        <f t="shared" si="34"/>
        <v>1</v>
      </c>
      <c r="AV150" s="22">
        <f>VLOOKUP(C150,'[6]VSV (2)'!$B:$N,13,0)</f>
        <v>172200</v>
      </c>
      <c r="AW150" s="22" t="b">
        <f t="shared" si="35"/>
        <v>1</v>
      </c>
      <c r="AX150" s="22">
        <f>VLOOKUP(C150,'[6]VSV (2)'!$B:$O,14,0)</f>
        <v>10332000</v>
      </c>
      <c r="AY150" s="22" t="b">
        <f t="shared" si="36"/>
        <v>1</v>
      </c>
      <c r="AZ150" s="22">
        <f>VLOOKUP(B150,[7]VSV!$B$6:$V$176,11,0)</f>
        <v>172200</v>
      </c>
      <c r="BA150" s="22" t="b">
        <f t="shared" si="37"/>
        <v>1</v>
      </c>
      <c r="BB150" s="22" t="str">
        <f>VLOOKUP(B150,[7]VSV!$B$6:$V$176,21,0)</f>
        <v>IB2500004789; QĐTT số: KQ2500004789_2503311740; 31/03/2025; Bệnh viện Phổi Trung ương; 12 tháng</v>
      </c>
      <c r="BC150" s="22" t="b">
        <f t="shared" si="38"/>
        <v>1</v>
      </c>
      <c r="BD150" s="22" t="b">
        <f t="shared" si="39"/>
        <v>1</v>
      </c>
    </row>
    <row r="151" spans="1:56" ht="22.5" x14ac:dyDescent="0.25">
      <c r="A151" s="22">
        <v>175</v>
      </c>
      <c r="B151" s="23">
        <v>149</v>
      </c>
      <c r="C151" s="23">
        <v>146</v>
      </c>
      <c r="D151" s="43" t="s">
        <v>2198</v>
      </c>
      <c r="E151" s="43" t="s">
        <v>2199</v>
      </c>
      <c r="F151" s="42" t="s">
        <v>1477</v>
      </c>
      <c r="G151" s="52" t="s">
        <v>1478</v>
      </c>
      <c r="H151" s="146">
        <v>0</v>
      </c>
      <c r="I151" s="87"/>
      <c r="J151" s="149">
        <v>0</v>
      </c>
      <c r="K151" s="41">
        <v>60</v>
      </c>
      <c r="L151" s="29">
        <f t="shared" si="30"/>
        <v>60</v>
      </c>
      <c r="M151" s="41">
        <v>141190</v>
      </c>
      <c r="N151" s="28">
        <f t="shared" si="31"/>
        <v>8471400</v>
      </c>
      <c r="O151" s="42"/>
      <c r="P151" s="42" t="s">
        <v>2200</v>
      </c>
      <c r="Q151" s="42"/>
      <c r="R151" s="42"/>
      <c r="S151" s="44"/>
      <c r="T151" s="42"/>
      <c r="U151" s="42"/>
      <c r="V151" s="42"/>
      <c r="W151" s="76" t="s">
        <v>1750</v>
      </c>
      <c r="X151" s="43" t="s">
        <v>2100</v>
      </c>
      <c r="Y151" s="43"/>
      <c r="Z151" s="88"/>
      <c r="AA151" s="89"/>
      <c r="AB151" s="90"/>
      <c r="AC151" s="89" t="s">
        <v>2100</v>
      </c>
      <c r="AD151" s="80" t="s">
        <v>1468</v>
      </c>
      <c r="AE151" s="80"/>
      <c r="AF151" s="78" t="s">
        <v>1751</v>
      </c>
      <c r="AG151" s="90"/>
      <c r="AH151" s="33" t="e">
        <f t="shared" si="32"/>
        <v>#DIV/0!</v>
      </c>
      <c r="AI151" s="34">
        <f t="shared" si="33"/>
        <v>8471400</v>
      </c>
      <c r="AJ151" s="1" t="s">
        <v>2100</v>
      </c>
      <c r="AK151" s="81"/>
      <c r="AL151" s="82" t="s">
        <v>1469</v>
      </c>
      <c r="AM151" s="83">
        <v>60</v>
      </c>
      <c r="AN151" s="83">
        <f>VLOOKUP(B151,[6]VSV!$B:$L,11,0)</f>
        <v>60</v>
      </c>
      <c r="AO151" s="84" t="s">
        <v>2198</v>
      </c>
      <c r="AP151" s="84"/>
      <c r="AQ151" s="84">
        <f>VLOOKUP(A151,[6]VSV!$A:$AN,40,0)</f>
        <v>0</v>
      </c>
      <c r="AR151" s="84">
        <f>VLOOKUP(A151,[6]VSV!$A:$AO,41,0)</f>
        <v>0</v>
      </c>
      <c r="AS151" s="43"/>
      <c r="AT151" s="22">
        <f>VLOOKUP(C151,'[6]VSV (2)'!$B:$L,11,0)</f>
        <v>60</v>
      </c>
      <c r="AU151" s="22" t="b">
        <f t="shared" si="34"/>
        <v>1</v>
      </c>
      <c r="AV151" s="22">
        <f>VLOOKUP(C151,'[6]VSV (2)'!$B:$N,13,0)</f>
        <v>141190</v>
      </c>
      <c r="AW151" s="22" t="b">
        <f t="shared" si="35"/>
        <v>1</v>
      </c>
      <c r="AX151" s="22">
        <f>VLOOKUP(C151,'[6]VSV (2)'!$B:$O,14,0)</f>
        <v>8471400</v>
      </c>
      <c r="AY151" s="22" t="b">
        <f t="shared" si="36"/>
        <v>1</v>
      </c>
      <c r="AZ151" s="22">
        <f>VLOOKUP(B151,[7]VSV!$B$6:$V$176,11,0)</f>
        <v>141190</v>
      </c>
      <c r="BA151" s="22" t="b">
        <f t="shared" si="37"/>
        <v>1</v>
      </c>
      <c r="BB151" s="22" t="str">
        <f>VLOOKUP(B151,[7]VSV!$B$6:$V$176,21,0)</f>
        <v>Tham khảo giá</v>
      </c>
      <c r="BC151" s="22" t="b">
        <f t="shared" si="38"/>
        <v>1</v>
      </c>
      <c r="BD151" s="22" t="b">
        <f t="shared" si="39"/>
        <v>1</v>
      </c>
    </row>
    <row r="152" spans="1:56" ht="27" customHeight="1" x14ac:dyDescent="0.25">
      <c r="A152" s="22">
        <v>176</v>
      </c>
      <c r="B152" s="23">
        <v>150</v>
      </c>
      <c r="C152" s="23">
        <v>147</v>
      </c>
      <c r="D152" s="43" t="s">
        <v>2201</v>
      </c>
      <c r="E152" s="43" t="s">
        <v>2202</v>
      </c>
      <c r="F152" s="42" t="s">
        <v>1477</v>
      </c>
      <c r="G152" s="52" t="s">
        <v>1478</v>
      </c>
      <c r="H152" s="146">
        <v>0</v>
      </c>
      <c r="I152" s="87"/>
      <c r="J152" s="149">
        <v>0</v>
      </c>
      <c r="K152" s="41">
        <v>60</v>
      </c>
      <c r="L152" s="29">
        <f t="shared" si="30"/>
        <v>60</v>
      </c>
      <c r="M152" s="41">
        <f>3902850/30</f>
        <v>130095</v>
      </c>
      <c r="N152" s="28">
        <f t="shared" si="31"/>
        <v>7805700</v>
      </c>
      <c r="O152" s="42" t="s">
        <v>2203</v>
      </c>
      <c r="P152" s="42" t="s">
        <v>2204</v>
      </c>
      <c r="Q152" s="42" t="s">
        <v>2205</v>
      </c>
      <c r="R152" s="42" t="s">
        <v>2206</v>
      </c>
      <c r="S152" s="44" t="s">
        <v>1875</v>
      </c>
      <c r="T152" s="42" t="s">
        <v>2207</v>
      </c>
      <c r="U152" s="42" t="s">
        <v>354</v>
      </c>
      <c r="V152" s="42" t="s">
        <v>1931</v>
      </c>
      <c r="W152" s="76" t="str">
        <f t="shared" si="29"/>
        <v>IB2400467307; QĐTT số: 1305/QĐ-BVT; 30/12/2024; Bệnh viện Đa khoa tỉnh Lào Cai; 12 tháng</v>
      </c>
      <c r="X152" s="43" t="s">
        <v>2100</v>
      </c>
      <c r="Y152" s="43"/>
      <c r="Z152" s="88"/>
      <c r="AA152" s="89"/>
      <c r="AB152" s="90"/>
      <c r="AC152" s="89" t="s">
        <v>2100</v>
      </c>
      <c r="AD152" s="80" t="s">
        <v>1468</v>
      </c>
      <c r="AE152" s="80"/>
      <c r="AF152" s="78" t="s">
        <v>1931</v>
      </c>
      <c r="AG152" s="90"/>
      <c r="AH152" s="33" t="e">
        <f t="shared" si="32"/>
        <v>#DIV/0!</v>
      </c>
      <c r="AI152" s="34">
        <f t="shared" si="33"/>
        <v>7805700</v>
      </c>
      <c r="AJ152" s="1" t="s">
        <v>2100</v>
      </c>
      <c r="AK152" s="81"/>
      <c r="AL152" s="82" t="s">
        <v>1469</v>
      </c>
      <c r="AM152" s="83">
        <v>60</v>
      </c>
      <c r="AN152" s="83">
        <f>VLOOKUP(B152,[6]VSV!$B:$L,11,0)</f>
        <v>60</v>
      </c>
      <c r="AO152" s="84" t="s">
        <v>2201</v>
      </c>
      <c r="AP152" s="84"/>
      <c r="AQ152" s="84">
        <f>VLOOKUP(A152,[6]VSV!$A:$AN,40,0)</f>
        <v>0</v>
      </c>
      <c r="AR152" s="84">
        <f>VLOOKUP(A152,[6]VSV!$A:$AO,41,0)</f>
        <v>0</v>
      </c>
      <c r="AS152" s="43"/>
      <c r="AT152" s="22">
        <f>VLOOKUP(C152,'[6]VSV (2)'!$B:$L,11,0)</f>
        <v>60</v>
      </c>
      <c r="AU152" s="22" t="b">
        <f t="shared" si="34"/>
        <v>1</v>
      </c>
      <c r="AV152" s="22">
        <f>VLOOKUP(C152,'[6]VSV (2)'!$B:$N,13,0)</f>
        <v>130095</v>
      </c>
      <c r="AW152" s="22" t="b">
        <f t="shared" si="35"/>
        <v>1</v>
      </c>
      <c r="AX152" s="22">
        <f>VLOOKUP(C152,'[6]VSV (2)'!$B:$O,14,0)</f>
        <v>7805700</v>
      </c>
      <c r="AY152" s="22" t="b">
        <f t="shared" si="36"/>
        <v>1</v>
      </c>
      <c r="AZ152" s="22">
        <f>VLOOKUP(B152,[7]VSV!$B$6:$V$176,11,0)</f>
        <v>130095</v>
      </c>
      <c r="BA152" s="22" t="b">
        <f t="shared" si="37"/>
        <v>1</v>
      </c>
      <c r="BB152" s="22" t="str">
        <f>VLOOKUP(B152,[7]VSV!$B$6:$V$176,21,0)</f>
        <v>IB2400467307; QĐTT số: 1305/QĐ-BVT; 30/12/2024; Bệnh viện Đa khoa tỉnh Lào Cai; 12 tháng</v>
      </c>
      <c r="BC152" s="22" t="b">
        <f t="shared" si="38"/>
        <v>1</v>
      </c>
      <c r="BD152" s="22" t="b">
        <f t="shared" si="39"/>
        <v>1</v>
      </c>
    </row>
    <row r="153" spans="1:56" ht="30.75" customHeight="1" x14ac:dyDescent="0.25">
      <c r="A153" s="22">
        <v>177</v>
      </c>
      <c r="B153" s="23">
        <v>151</v>
      </c>
      <c r="C153" s="23">
        <v>148</v>
      </c>
      <c r="D153" s="43" t="s">
        <v>2208</v>
      </c>
      <c r="E153" s="43" t="s">
        <v>2209</v>
      </c>
      <c r="F153" s="42" t="s">
        <v>1477</v>
      </c>
      <c r="G153" s="52" t="s">
        <v>1478</v>
      </c>
      <c r="H153" s="146">
        <v>0</v>
      </c>
      <c r="I153" s="87"/>
      <c r="J153" s="149">
        <v>0</v>
      </c>
      <c r="K153" s="41">
        <v>60</v>
      </c>
      <c r="L153" s="29">
        <f t="shared" si="30"/>
        <v>60</v>
      </c>
      <c r="M153" s="151">
        <v>138600</v>
      </c>
      <c r="N153" s="28">
        <f t="shared" si="31"/>
        <v>8316000</v>
      </c>
      <c r="O153" s="42" t="s">
        <v>2210</v>
      </c>
      <c r="P153" s="42" t="s">
        <v>2211</v>
      </c>
      <c r="Q153" s="42" t="s">
        <v>2212</v>
      </c>
      <c r="R153" s="42" t="s">
        <v>2213</v>
      </c>
      <c r="S153" s="44" t="s">
        <v>2214</v>
      </c>
      <c r="T153" s="42" t="s">
        <v>2215</v>
      </c>
      <c r="U153" s="42" t="s">
        <v>2216</v>
      </c>
      <c r="V153" s="42" t="s">
        <v>2032</v>
      </c>
      <c r="W153" s="76" t="str">
        <f t="shared" si="29"/>
        <v>IB2500018214; QĐTT số: KQ2500018214_2503292155; 31/3/2025; Bệnh viện ĐK khu vực Phúc Yên; 18 tháng</v>
      </c>
      <c r="X153" s="43" t="s">
        <v>2100</v>
      </c>
      <c r="Y153" s="43"/>
      <c r="Z153" s="88"/>
      <c r="AA153" s="89"/>
      <c r="AB153" s="90"/>
      <c r="AC153" s="89" t="s">
        <v>2100</v>
      </c>
      <c r="AD153" s="80" t="s">
        <v>1468</v>
      </c>
      <c r="AE153" s="80"/>
      <c r="AF153" s="78" t="s">
        <v>2032</v>
      </c>
      <c r="AG153" s="90"/>
      <c r="AH153" s="33" t="e">
        <f t="shared" si="32"/>
        <v>#DIV/0!</v>
      </c>
      <c r="AI153" s="34">
        <f t="shared" si="33"/>
        <v>8316000</v>
      </c>
      <c r="AJ153" s="1" t="s">
        <v>2100</v>
      </c>
      <c r="AK153" s="81"/>
      <c r="AL153" s="82" t="s">
        <v>1469</v>
      </c>
      <c r="AM153" s="83">
        <v>60</v>
      </c>
      <c r="AN153" s="83">
        <f>VLOOKUP(B153,[6]VSV!$B:$L,11,0)</f>
        <v>60</v>
      </c>
      <c r="AO153" s="84" t="s">
        <v>2208</v>
      </c>
      <c r="AP153" s="84"/>
      <c r="AQ153" s="84">
        <f>VLOOKUP(A153,[6]VSV!$A:$AN,40,0)</f>
        <v>0</v>
      </c>
      <c r="AR153" s="84">
        <f>VLOOKUP(A153,[6]VSV!$A:$AO,41,0)</f>
        <v>0</v>
      </c>
      <c r="AS153" s="43"/>
      <c r="AT153" s="22">
        <f>VLOOKUP(C153,'[6]VSV (2)'!$B:$L,11,0)</f>
        <v>60</v>
      </c>
      <c r="AU153" s="22" t="b">
        <f t="shared" si="34"/>
        <v>1</v>
      </c>
      <c r="AV153" s="22">
        <f>VLOOKUP(C153,'[6]VSV (2)'!$B:$N,13,0)</f>
        <v>138600</v>
      </c>
      <c r="AW153" s="22" t="b">
        <f t="shared" si="35"/>
        <v>1</v>
      </c>
      <c r="AX153" s="22">
        <f>VLOOKUP(C153,'[6]VSV (2)'!$B:$O,14,0)</f>
        <v>8316000</v>
      </c>
      <c r="AY153" s="22" t="b">
        <f t="shared" si="36"/>
        <v>1</v>
      </c>
      <c r="AZ153" s="22">
        <f>VLOOKUP(B153,[7]VSV!$B$6:$V$176,11,0)</f>
        <v>138600</v>
      </c>
      <c r="BA153" s="22" t="b">
        <f t="shared" si="37"/>
        <v>1</v>
      </c>
      <c r="BB153" s="22" t="str">
        <f>VLOOKUP(B153,[7]VSV!$B$6:$V$176,21,0)</f>
        <v>IB2500018214; QĐTT số: KQ2500018214_2503292155; 31/3/2025; Bệnh viện ĐK khu vực Phúc Yên; 18 tháng</v>
      </c>
      <c r="BC153" s="22" t="b">
        <f t="shared" si="38"/>
        <v>1</v>
      </c>
      <c r="BD153" s="22" t="b">
        <f t="shared" si="39"/>
        <v>1</v>
      </c>
    </row>
    <row r="154" spans="1:56" ht="30.75" customHeight="1" x14ac:dyDescent="0.25">
      <c r="A154" s="22">
        <v>178</v>
      </c>
      <c r="B154" s="23">
        <v>152</v>
      </c>
      <c r="C154" s="23">
        <v>149</v>
      </c>
      <c r="D154" s="43" t="s">
        <v>2217</v>
      </c>
      <c r="E154" s="43" t="s">
        <v>2218</v>
      </c>
      <c r="F154" s="42" t="s">
        <v>1477</v>
      </c>
      <c r="G154" s="52" t="s">
        <v>1478</v>
      </c>
      <c r="H154" s="146">
        <v>0</v>
      </c>
      <c r="I154" s="87"/>
      <c r="J154" s="149">
        <v>0</v>
      </c>
      <c r="K154" s="41">
        <v>60</v>
      </c>
      <c r="L154" s="29">
        <f t="shared" si="30"/>
        <v>60</v>
      </c>
      <c r="M154" s="151">
        <f>4074000/30</f>
        <v>135800</v>
      </c>
      <c r="N154" s="28">
        <f t="shared" si="31"/>
        <v>8148000</v>
      </c>
      <c r="O154" s="42" t="s">
        <v>2219</v>
      </c>
      <c r="P154" s="42" t="s">
        <v>2217</v>
      </c>
      <c r="Q154" s="42" t="s">
        <v>2175</v>
      </c>
      <c r="R154" s="42" t="s">
        <v>2176</v>
      </c>
      <c r="S154" s="44" t="s">
        <v>1828</v>
      </c>
      <c r="T154" s="42" t="s">
        <v>2177</v>
      </c>
      <c r="U154" s="42" t="s">
        <v>47</v>
      </c>
      <c r="V154" s="42" t="s">
        <v>2032</v>
      </c>
      <c r="W154" s="76" t="str">
        <f t="shared" si="29"/>
        <v>IB2400508304; QĐTT số: 260/QĐ-BVTWTN; 21/02/2025; Bệnh viện Trung ương Thái Nguyên; 365 ngày</v>
      </c>
      <c r="X154" s="43" t="s">
        <v>2100</v>
      </c>
      <c r="Y154" s="43"/>
      <c r="Z154" s="88"/>
      <c r="AA154" s="89"/>
      <c r="AB154" s="90"/>
      <c r="AC154" s="89" t="s">
        <v>2100</v>
      </c>
      <c r="AD154" s="80" t="s">
        <v>1468</v>
      </c>
      <c r="AE154" s="80"/>
      <c r="AF154" s="78" t="s">
        <v>2032</v>
      </c>
      <c r="AG154" s="90"/>
      <c r="AH154" s="33" t="e">
        <f t="shared" si="32"/>
        <v>#DIV/0!</v>
      </c>
      <c r="AI154" s="34">
        <f t="shared" si="33"/>
        <v>8148000</v>
      </c>
      <c r="AJ154" s="1" t="s">
        <v>2100</v>
      </c>
      <c r="AK154" s="81"/>
      <c r="AL154" s="82" t="s">
        <v>1469</v>
      </c>
      <c r="AM154" s="83">
        <v>60</v>
      </c>
      <c r="AN154" s="83">
        <f>VLOOKUP(B154,[6]VSV!$B:$L,11,0)</f>
        <v>60</v>
      </c>
      <c r="AO154" s="84" t="s">
        <v>2217</v>
      </c>
      <c r="AP154" s="84"/>
      <c r="AQ154" s="84">
        <f>VLOOKUP(A154,[6]VSV!$A:$AN,40,0)</f>
        <v>0</v>
      </c>
      <c r="AR154" s="84">
        <f>VLOOKUP(A154,[6]VSV!$A:$AO,41,0)</f>
        <v>0</v>
      </c>
      <c r="AS154" s="43"/>
      <c r="AT154" s="22">
        <f>VLOOKUP(C154,'[6]VSV (2)'!$B:$L,11,0)</f>
        <v>60</v>
      </c>
      <c r="AU154" s="22" t="b">
        <f t="shared" si="34"/>
        <v>1</v>
      </c>
      <c r="AV154" s="22">
        <f>VLOOKUP(C154,'[6]VSV (2)'!$B:$N,13,0)</f>
        <v>135800</v>
      </c>
      <c r="AW154" s="22" t="b">
        <f t="shared" si="35"/>
        <v>1</v>
      </c>
      <c r="AX154" s="22">
        <f>VLOOKUP(C154,'[6]VSV (2)'!$B:$O,14,0)</f>
        <v>8148000</v>
      </c>
      <c r="AY154" s="22" t="b">
        <f t="shared" si="36"/>
        <v>1</v>
      </c>
      <c r="AZ154" s="22">
        <f>VLOOKUP(B154,[7]VSV!$B$6:$V$176,11,0)</f>
        <v>135800</v>
      </c>
      <c r="BA154" s="22" t="b">
        <f t="shared" si="37"/>
        <v>1</v>
      </c>
      <c r="BB154" s="22" t="str">
        <f>VLOOKUP(B154,[7]VSV!$B$6:$V$176,21,0)</f>
        <v>IB2400508304; QĐTT số: 260/QĐ-BVTWTN; 21/02/2025; Bệnh viện Trung ương Thái Nguyên; 365 ngày</v>
      </c>
      <c r="BC154" s="22" t="b">
        <f t="shared" si="38"/>
        <v>1</v>
      </c>
      <c r="BD154" s="22" t="b">
        <f t="shared" si="39"/>
        <v>1</v>
      </c>
    </row>
    <row r="155" spans="1:56" ht="30" customHeight="1" x14ac:dyDescent="0.25">
      <c r="A155" s="22">
        <v>179</v>
      </c>
      <c r="B155" s="23">
        <v>153</v>
      </c>
      <c r="C155" s="23">
        <v>150</v>
      </c>
      <c r="D155" s="43" t="s">
        <v>2220</v>
      </c>
      <c r="E155" s="43" t="s">
        <v>2221</v>
      </c>
      <c r="F155" s="42" t="s">
        <v>1477</v>
      </c>
      <c r="G155" s="52" t="s">
        <v>1478</v>
      </c>
      <c r="H155" s="146">
        <v>0</v>
      </c>
      <c r="I155" s="87"/>
      <c r="J155" s="149">
        <v>0</v>
      </c>
      <c r="K155" s="41">
        <v>60</v>
      </c>
      <c r="L155" s="29">
        <f t="shared" si="30"/>
        <v>60</v>
      </c>
      <c r="M155" s="151">
        <f>5061000/30</f>
        <v>168700</v>
      </c>
      <c r="N155" s="28">
        <f t="shared" si="31"/>
        <v>10122000</v>
      </c>
      <c r="O155" s="42" t="s">
        <v>2222</v>
      </c>
      <c r="P155" s="42" t="s">
        <v>2223</v>
      </c>
      <c r="Q155" s="42" t="s">
        <v>2175</v>
      </c>
      <c r="R155" s="42" t="s">
        <v>2176</v>
      </c>
      <c r="S155" s="44" t="s">
        <v>1828</v>
      </c>
      <c r="T155" s="42" t="s">
        <v>2177</v>
      </c>
      <c r="U155" s="42" t="s">
        <v>47</v>
      </c>
      <c r="V155" s="42" t="s">
        <v>2032</v>
      </c>
      <c r="W155" s="76" t="str">
        <f t="shared" si="29"/>
        <v>IB2400508304; QĐTT số: 260/QĐ-BVTWTN; 21/02/2025; Bệnh viện Trung ương Thái Nguyên; 365 ngày</v>
      </c>
      <c r="X155" s="43" t="s">
        <v>2100</v>
      </c>
      <c r="Y155" s="43"/>
      <c r="Z155" s="88"/>
      <c r="AA155" s="89"/>
      <c r="AB155" s="90"/>
      <c r="AC155" s="89" t="s">
        <v>2100</v>
      </c>
      <c r="AD155" s="80" t="s">
        <v>1468</v>
      </c>
      <c r="AE155" s="80"/>
      <c r="AF155" s="78" t="s">
        <v>2032</v>
      </c>
      <c r="AG155" s="90"/>
      <c r="AH155" s="33" t="e">
        <f t="shared" si="32"/>
        <v>#DIV/0!</v>
      </c>
      <c r="AI155" s="34">
        <f t="shared" si="33"/>
        <v>10122000</v>
      </c>
      <c r="AJ155" s="1" t="s">
        <v>2100</v>
      </c>
      <c r="AK155" s="81"/>
      <c r="AL155" s="82" t="s">
        <v>1469</v>
      </c>
      <c r="AM155" s="83">
        <v>60</v>
      </c>
      <c r="AN155" s="83">
        <f>VLOOKUP(B155,[6]VSV!$B:$L,11,0)</f>
        <v>60</v>
      </c>
      <c r="AO155" s="84" t="s">
        <v>2220</v>
      </c>
      <c r="AP155" s="84"/>
      <c r="AQ155" s="84">
        <f>VLOOKUP(A155,[6]VSV!$A:$AN,40,0)</f>
        <v>0</v>
      </c>
      <c r="AR155" s="84">
        <f>VLOOKUP(A155,[6]VSV!$A:$AO,41,0)</f>
        <v>0</v>
      </c>
      <c r="AS155" s="43"/>
      <c r="AT155" s="22">
        <f>VLOOKUP(C155,'[6]VSV (2)'!$B:$L,11,0)</f>
        <v>60</v>
      </c>
      <c r="AU155" s="22" t="b">
        <f t="shared" si="34"/>
        <v>1</v>
      </c>
      <c r="AV155" s="22">
        <f>VLOOKUP(C155,'[6]VSV (2)'!$B:$N,13,0)</f>
        <v>168700</v>
      </c>
      <c r="AW155" s="22" t="b">
        <f t="shared" si="35"/>
        <v>1</v>
      </c>
      <c r="AX155" s="22">
        <f>VLOOKUP(C155,'[6]VSV (2)'!$B:$O,14,0)</f>
        <v>10122000</v>
      </c>
      <c r="AY155" s="22" t="b">
        <f t="shared" si="36"/>
        <v>1</v>
      </c>
      <c r="AZ155" s="22">
        <f>VLOOKUP(B155,[7]VSV!$B$6:$V$176,11,0)</f>
        <v>168700</v>
      </c>
      <c r="BA155" s="22" t="b">
        <f t="shared" si="37"/>
        <v>1</v>
      </c>
      <c r="BB155" s="22" t="str">
        <f>VLOOKUP(B155,[7]VSV!$B$6:$V$176,21,0)</f>
        <v>IB2400508304; QĐTT số: 260/QĐ-BVTWTN; 21/02/2025; Bệnh viện Trung ương Thái Nguyên; 365 ngày</v>
      </c>
      <c r="BC155" s="22" t="b">
        <f t="shared" si="38"/>
        <v>1</v>
      </c>
      <c r="BD155" s="22" t="b">
        <f t="shared" si="39"/>
        <v>1</v>
      </c>
    </row>
    <row r="156" spans="1:56" ht="30.75" customHeight="1" x14ac:dyDescent="0.25">
      <c r="A156" s="22">
        <v>180</v>
      </c>
      <c r="B156" s="23">
        <v>154</v>
      </c>
      <c r="C156" s="23">
        <v>151</v>
      </c>
      <c r="D156" s="43" t="s">
        <v>2224</v>
      </c>
      <c r="E156" s="43" t="s">
        <v>2225</v>
      </c>
      <c r="F156" s="42" t="s">
        <v>1477</v>
      </c>
      <c r="G156" s="52" t="s">
        <v>1478</v>
      </c>
      <c r="H156" s="146">
        <v>0</v>
      </c>
      <c r="I156" s="87"/>
      <c r="J156" s="149">
        <v>0</v>
      </c>
      <c r="K156" s="41">
        <v>120</v>
      </c>
      <c r="L156" s="29">
        <f t="shared" si="30"/>
        <v>120</v>
      </c>
      <c r="M156" s="41">
        <f>3748500/30</f>
        <v>124950</v>
      </c>
      <c r="N156" s="28">
        <f t="shared" si="31"/>
        <v>14994000</v>
      </c>
      <c r="O156" s="42" t="s">
        <v>2226</v>
      </c>
      <c r="P156" s="42" t="s">
        <v>2227</v>
      </c>
      <c r="Q156" s="42" t="s">
        <v>2175</v>
      </c>
      <c r="R156" s="42" t="s">
        <v>2176</v>
      </c>
      <c r="S156" s="44" t="s">
        <v>1828</v>
      </c>
      <c r="T156" s="42" t="s">
        <v>2177</v>
      </c>
      <c r="U156" s="42" t="s">
        <v>47</v>
      </c>
      <c r="V156" s="42" t="s">
        <v>1931</v>
      </c>
      <c r="W156" s="76" t="str">
        <f t="shared" si="29"/>
        <v>IB2400508304; QĐTT số: 260/QĐ-BVTWTN; 21/02/2025; Bệnh viện Trung ương Thái Nguyên; 365 ngày</v>
      </c>
      <c r="X156" s="43" t="s">
        <v>2100</v>
      </c>
      <c r="Y156" s="43"/>
      <c r="Z156" s="88"/>
      <c r="AA156" s="89"/>
      <c r="AB156" s="90"/>
      <c r="AC156" s="89" t="s">
        <v>2100</v>
      </c>
      <c r="AD156" s="80" t="s">
        <v>1468</v>
      </c>
      <c r="AE156" s="80"/>
      <c r="AF156" s="78" t="s">
        <v>1931</v>
      </c>
      <c r="AG156" s="90"/>
      <c r="AH156" s="33" t="e">
        <f t="shared" si="32"/>
        <v>#DIV/0!</v>
      </c>
      <c r="AI156" s="34">
        <f t="shared" si="33"/>
        <v>14994000</v>
      </c>
      <c r="AJ156" s="1" t="s">
        <v>2100</v>
      </c>
      <c r="AK156" s="81"/>
      <c r="AL156" s="82" t="s">
        <v>1469</v>
      </c>
      <c r="AM156" s="83">
        <v>120</v>
      </c>
      <c r="AN156" s="83">
        <f>VLOOKUP(B156,[6]VSV!$B:$L,11,0)</f>
        <v>120</v>
      </c>
      <c r="AO156" s="84" t="s">
        <v>2224</v>
      </c>
      <c r="AP156" s="84"/>
      <c r="AQ156" s="84">
        <f>VLOOKUP(A156,[6]VSV!$A:$AN,40,0)</f>
        <v>0</v>
      </c>
      <c r="AR156" s="84">
        <f>VLOOKUP(A156,[6]VSV!$A:$AO,41,0)</f>
        <v>0</v>
      </c>
      <c r="AS156" s="43"/>
      <c r="AT156" s="22">
        <f>VLOOKUP(C156,'[6]VSV (2)'!$B:$L,11,0)</f>
        <v>120</v>
      </c>
      <c r="AU156" s="22" t="b">
        <f t="shared" si="34"/>
        <v>1</v>
      </c>
      <c r="AV156" s="22">
        <f>VLOOKUP(C156,'[6]VSV (2)'!$B:$N,13,0)</f>
        <v>124950</v>
      </c>
      <c r="AW156" s="22" t="b">
        <f t="shared" si="35"/>
        <v>1</v>
      </c>
      <c r="AX156" s="22">
        <f>VLOOKUP(C156,'[6]VSV (2)'!$B:$O,14,0)</f>
        <v>14994000</v>
      </c>
      <c r="AY156" s="22" t="b">
        <f t="shared" si="36"/>
        <v>1</v>
      </c>
      <c r="AZ156" s="22">
        <f>VLOOKUP(B156,[7]VSV!$B$6:$V$176,11,0)</f>
        <v>124950</v>
      </c>
      <c r="BA156" s="22" t="b">
        <f t="shared" si="37"/>
        <v>1</v>
      </c>
      <c r="BB156" s="22" t="str">
        <f>VLOOKUP(B156,[7]VSV!$B$6:$V$176,21,0)</f>
        <v>IB2400508304; QĐTT số: 260/QĐ-BVTWTN; 21/02/2025; Bệnh viện Trung ương Thái Nguyên; 365 ngày</v>
      </c>
      <c r="BC156" s="22" t="b">
        <f t="shared" si="38"/>
        <v>1</v>
      </c>
      <c r="BD156" s="22" t="b">
        <f t="shared" si="39"/>
        <v>1</v>
      </c>
    </row>
    <row r="157" spans="1:56" ht="29.25" customHeight="1" x14ac:dyDescent="0.25">
      <c r="A157" s="22">
        <v>181</v>
      </c>
      <c r="B157" s="23">
        <v>155</v>
      </c>
      <c r="C157" s="23">
        <v>152</v>
      </c>
      <c r="D157" s="43" t="s">
        <v>2228</v>
      </c>
      <c r="E157" s="43" t="s">
        <v>2229</v>
      </c>
      <c r="F157" s="42" t="s">
        <v>1477</v>
      </c>
      <c r="G157" s="52" t="s">
        <v>1478</v>
      </c>
      <c r="H157" s="146">
        <v>0</v>
      </c>
      <c r="I157" s="87"/>
      <c r="J157" s="149">
        <v>0</v>
      </c>
      <c r="K157" s="41">
        <v>60</v>
      </c>
      <c r="L157" s="29">
        <f t="shared" si="30"/>
        <v>60</v>
      </c>
      <c r="M157" s="151">
        <f>4074000/30</f>
        <v>135800</v>
      </c>
      <c r="N157" s="28">
        <f t="shared" si="31"/>
        <v>8148000</v>
      </c>
      <c r="O157" s="42" t="s">
        <v>2230</v>
      </c>
      <c r="P157" s="42" t="s">
        <v>2231</v>
      </c>
      <c r="Q157" s="42" t="s">
        <v>2175</v>
      </c>
      <c r="R157" s="42" t="s">
        <v>2176</v>
      </c>
      <c r="S157" s="44" t="s">
        <v>1828</v>
      </c>
      <c r="T157" s="42" t="s">
        <v>2177</v>
      </c>
      <c r="U157" s="42" t="s">
        <v>47</v>
      </c>
      <c r="V157" s="42" t="s">
        <v>2032</v>
      </c>
      <c r="W157" s="76" t="str">
        <f t="shared" si="29"/>
        <v>IB2400508304; QĐTT số: 260/QĐ-BVTWTN; 21/02/2025; Bệnh viện Trung ương Thái Nguyên; 365 ngày</v>
      </c>
      <c r="X157" s="43" t="s">
        <v>2100</v>
      </c>
      <c r="Y157" s="43"/>
      <c r="Z157" s="88"/>
      <c r="AA157" s="89"/>
      <c r="AB157" s="90"/>
      <c r="AC157" s="89" t="s">
        <v>2100</v>
      </c>
      <c r="AD157" s="80" t="s">
        <v>1468</v>
      </c>
      <c r="AE157" s="80"/>
      <c r="AF157" s="78" t="s">
        <v>2032</v>
      </c>
      <c r="AG157" s="90"/>
      <c r="AH157" s="33" t="e">
        <f t="shared" si="32"/>
        <v>#DIV/0!</v>
      </c>
      <c r="AI157" s="34">
        <f t="shared" si="33"/>
        <v>8148000</v>
      </c>
      <c r="AJ157" s="1" t="s">
        <v>2100</v>
      </c>
      <c r="AK157" s="81"/>
      <c r="AL157" s="82" t="s">
        <v>1469</v>
      </c>
      <c r="AM157" s="83">
        <v>60</v>
      </c>
      <c r="AN157" s="83">
        <f>VLOOKUP(B157,[6]VSV!$B:$L,11,0)</f>
        <v>60</v>
      </c>
      <c r="AO157" s="84" t="s">
        <v>2228</v>
      </c>
      <c r="AP157" s="84"/>
      <c r="AQ157" s="84">
        <f>VLOOKUP(A157,[6]VSV!$A:$AN,40,0)</f>
        <v>0</v>
      </c>
      <c r="AR157" s="84">
        <f>VLOOKUP(A157,[6]VSV!$A:$AO,41,0)</f>
        <v>0</v>
      </c>
      <c r="AS157" s="43"/>
      <c r="AT157" s="22">
        <f>VLOOKUP(C157,'[6]VSV (2)'!$B:$L,11,0)</f>
        <v>60</v>
      </c>
      <c r="AU157" s="22" t="b">
        <f t="shared" si="34"/>
        <v>1</v>
      </c>
      <c r="AV157" s="22">
        <f>VLOOKUP(C157,'[6]VSV (2)'!$B:$N,13,0)</f>
        <v>135800</v>
      </c>
      <c r="AW157" s="22" t="b">
        <f t="shared" si="35"/>
        <v>1</v>
      </c>
      <c r="AX157" s="22">
        <f>VLOOKUP(C157,'[6]VSV (2)'!$B:$O,14,0)</f>
        <v>8148000</v>
      </c>
      <c r="AY157" s="22" t="b">
        <f t="shared" si="36"/>
        <v>1</v>
      </c>
      <c r="AZ157" s="22">
        <f>VLOOKUP(B157,[7]VSV!$B$6:$V$176,11,0)</f>
        <v>135800</v>
      </c>
      <c r="BA157" s="22" t="b">
        <f t="shared" si="37"/>
        <v>1</v>
      </c>
      <c r="BB157" s="22" t="str">
        <f>VLOOKUP(B157,[7]VSV!$B$6:$V$176,21,0)</f>
        <v>IB2400508304; QĐTT số: 260/QĐ-BVTWTN; 21/02/2025; Bệnh viện Trung ương Thái Nguyên; 365 ngày</v>
      </c>
      <c r="BC157" s="22" t="b">
        <f t="shared" si="38"/>
        <v>1</v>
      </c>
      <c r="BD157" s="22" t="b">
        <f t="shared" si="39"/>
        <v>1</v>
      </c>
    </row>
    <row r="158" spans="1:56" ht="30" customHeight="1" x14ac:dyDescent="0.25">
      <c r="A158" s="22">
        <v>182</v>
      </c>
      <c r="B158" s="23">
        <v>156</v>
      </c>
      <c r="C158" s="23">
        <v>153</v>
      </c>
      <c r="D158" s="43" t="s">
        <v>2232</v>
      </c>
      <c r="E158" s="43" t="s">
        <v>2233</v>
      </c>
      <c r="F158" s="42" t="s">
        <v>1477</v>
      </c>
      <c r="G158" s="52" t="s">
        <v>1478</v>
      </c>
      <c r="H158" s="146">
        <v>0</v>
      </c>
      <c r="I158" s="87"/>
      <c r="J158" s="149">
        <v>0</v>
      </c>
      <c r="K158" s="41">
        <v>60</v>
      </c>
      <c r="L158" s="29">
        <f t="shared" si="30"/>
        <v>60</v>
      </c>
      <c r="M158" s="41">
        <v>125445</v>
      </c>
      <c r="N158" s="28">
        <f t="shared" si="31"/>
        <v>7526700</v>
      </c>
      <c r="O158" s="42"/>
      <c r="P158" s="42" t="s">
        <v>2234</v>
      </c>
      <c r="Q158" s="42"/>
      <c r="R158" s="42" t="s">
        <v>2167</v>
      </c>
      <c r="S158" s="44" t="s">
        <v>2168</v>
      </c>
      <c r="T158" s="42" t="s">
        <v>2169</v>
      </c>
      <c r="U158" s="42" t="s">
        <v>354</v>
      </c>
      <c r="V158" s="42"/>
      <c r="W158" s="76" t="s">
        <v>2170</v>
      </c>
      <c r="X158" s="43" t="s">
        <v>2100</v>
      </c>
      <c r="Y158" s="43"/>
      <c r="Z158" s="88"/>
      <c r="AA158" s="89"/>
      <c r="AB158" s="90"/>
      <c r="AC158" s="89" t="s">
        <v>2100</v>
      </c>
      <c r="AD158" s="80" t="s">
        <v>1468</v>
      </c>
      <c r="AE158" s="80"/>
      <c r="AF158" s="78" t="s">
        <v>1751</v>
      </c>
      <c r="AG158" s="90"/>
      <c r="AH158" s="33" t="e">
        <f t="shared" si="32"/>
        <v>#DIV/0!</v>
      </c>
      <c r="AI158" s="34">
        <f t="shared" si="33"/>
        <v>7526700</v>
      </c>
      <c r="AJ158" s="1" t="s">
        <v>2100</v>
      </c>
      <c r="AK158" s="81"/>
      <c r="AL158" s="82" t="s">
        <v>1469</v>
      </c>
      <c r="AM158" s="83">
        <v>60</v>
      </c>
      <c r="AN158" s="83">
        <f>VLOOKUP(B158,[6]VSV!$B:$L,11,0)</f>
        <v>60</v>
      </c>
      <c r="AO158" s="84" t="s">
        <v>2232</v>
      </c>
      <c r="AP158" s="84"/>
      <c r="AQ158" s="84">
        <f>VLOOKUP(A158,[6]VSV!$A:$AN,40,0)</f>
        <v>0</v>
      </c>
      <c r="AR158" s="84">
        <f>VLOOKUP(A158,[6]VSV!$A:$AO,41,0)</f>
        <v>0</v>
      </c>
      <c r="AS158" s="43"/>
      <c r="AT158" s="22">
        <f>VLOOKUP(C158,'[6]VSV (2)'!$B:$L,11,0)</f>
        <v>60</v>
      </c>
      <c r="AU158" s="22" t="b">
        <f t="shared" si="34"/>
        <v>1</v>
      </c>
      <c r="AV158" s="22">
        <f>VLOOKUP(C158,'[6]VSV (2)'!$B:$N,13,0)</f>
        <v>125445</v>
      </c>
      <c r="AW158" s="22" t="b">
        <f t="shared" si="35"/>
        <v>1</v>
      </c>
      <c r="AX158" s="22">
        <f>VLOOKUP(C158,'[6]VSV (2)'!$B:$O,14,0)</f>
        <v>7526700</v>
      </c>
      <c r="AY158" s="22" t="b">
        <f t="shared" si="36"/>
        <v>1</v>
      </c>
      <c r="AZ158" s="22">
        <f>VLOOKUP(B158,[7]VSV!$B$6:$V$176,11,0)</f>
        <v>125445</v>
      </c>
      <c r="BA158" s="22" t="b">
        <f t="shared" si="37"/>
        <v>1</v>
      </c>
      <c r="BB158" s="22" t="str">
        <f>VLOOKUP(B158,[7]VSV!$B$6:$V$176,21,0)</f>
        <v xml:space="preserve"> QĐTT số: 4327/QĐ-BVQY103; 05/12/2023; Bệnh viện Quân  y 103; 12 tháng (Đã hết hạn; tham khao)</v>
      </c>
      <c r="BC158" s="22" t="b">
        <f t="shared" si="38"/>
        <v>1</v>
      </c>
      <c r="BD158" s="22" t="b">
        <f t="shared" si="39"/>
        <v>1</v>
      </c>
    </row>
    <row r="159" spans="1:56" ht="22.5" x14ac:dyDescent="0.25">
      <c r="A159" s="22">
        <v>183</v>
      </c>
      <c r="B159" s="23">
        <v>157</v>
      </c>
      <c r="C159" s="23">
        <v>154</v>
      </c>
      <c r="D159" s="43" t="s">
        <v>2235</v>
      </c>
      <c r="E159" s="43" t="s">
        <v>2236</v>
      </c>
      <c r="F159" s="42" t="s">
        <v>1477</v>
      </c>
      <c r="G159" s="52" t="s">
        <v>1478</v>
      </c>
      <c r="H159" s="146">
        <v>0</v>
      </c>
      <c r="I159" s="87"/>
      <c r="J159" s="149">
        <v>0</v>
      </c>
      <c r="K159" s="41">
        <v>60</v>
      </c>
      <c r="L159" s="29">
        <f t="shared" si="30"/>
        <v>60</v>
      </c>
      <c r="M159" s="41">
        <v>186690</v>
      </c>
      <c r="N159" s="28">
        <f t="shared" si="31"/>
        <v>11201400</v>
      </c>
      <c r="O159" s="42"/>
      <c r="P159" s="42" t="s">
        <v>2237</v>
      </c>
      <c r="Q159" s="42"/>
      <c r="R159" s="42"/>
      <c r="S159" s="44"/>
      <c r="T159" s="42"/>
      <c r="U159" s="42"/>
      <c r="V159" s="42"/>
      <c r="W159" s="76" t="s">
        <v>1750</v>
      </c>
      <c r="X159" s="43" t="s">
        <v>2100</v>
      </c>
      <c r="Y159" s="43"/>
      <c r="Z159" s="88"/>
      <c r="AA159" s="89"/>
      <c r="AB159" s="90"/>
      <c r="AC159" s="89" t="s">
        <v>2100</v>
      </c>
      <c r="AD159" s="80" t="s">
        <v>1468</v>
      </c>
      <c r="AE159" s="80"/>
      <c r="AF159" s="78" t="s">
        <v>1751</v>
      </c>
      <c r="AG159" s="90"/>
      <c r="AH159" s="33" t="e">
        <f t="shared" si="32"/>
        <v>#DIV/0!</v>
      </c>
      <c r="AI159" s="34">
        <f t="shared" si="33"/>
        <v>11201400</v>
      </c>
      <c r="AJ159" s="1" t="s">
        <v>2100</v>
      </c>
      <c r="AK159" s="81"/>
      <c r="AL159" s="82" t="s">
        <v>1469</v>
      </c>
      <c r="AM159" s="83">
        <v>60</v>
      </c>
      <c r="AN159" s="83">
        <f>VLOOKUP(B159,[6]VSV!$B:$L,11,0)</f>
        <v>60</v>
      </c>
      <c r="AO159" s="84" t="s">
        <v>2235</v>
      </c>
      <c r="AP159" s="84"/>
      <c r="AQ159" s="84">
        <f>VLOOKUP(A159,[6]VSV!$A:$AN,40,0)</f>
        <v>0</v>
      </c>
      <c r="AR159" s="84">
        <f>VLOOKUP(A159,[6]VSV!$A:$AO,41,0)</f>
        <v>0</v>
      </c>
      <c r="AS159" s="43"/>
      <c r="AT159" s="22">
        <f>VLOOKUP(C159,'[6]VSV (2)'!$B:$L,11,0)</f>
        <v>60</v>
      </c>
      <c r="AU159" s="22" t="b">
        <f t="shared" si="34"/>
        <v>1</v>
      </c>
      <c r="AV159" s="22">
        <f>VLOOKUP(C159,'[6]VSV (2)'!$B:$N,13,0)</f>
        <v>186690</v>
      </c>
      <c r="AW159" s="22" t="b">
        <f t="shared" si="35"/>
        <v>1</v>
      </c>
      <c r="AX159" s="22">
        <f>VLOOKUP(C159,'[6]VSV (2)'!$B:$O,14,0)</f>
        <v>11201400</v>
      </c>
      <c r="AY159" s="22" t="b">
        <f t="shared" si="36"/>
        <v>1</v>
      </c>
      <c r="AZ159" s="22">
        <f>VLOOKUP(B159,[7]VSV!$B$6:$V$176,11,0)</f>
        <v>186690</v>
      </c>
      <c r="BA159" s="22" t="b">
        <f t="shared" si="37"/>
        <v>1</v>
      </c>
      <c r="BB159" s="22" t="str">
        <f>VLOOKUP(B159,[7]VSV!$B$6:$V$176,21,0)</f>
        <v>Tham khảo giá</v>
      </c>
      <c r="BC159" s="22" t="b">
        <f t="shared" si="38"/>
        <v>1</v>
      </c>
      <c r="BD159" s="22" t="b">
        <f t="shared" si="39"/>
        <v>1</v>
      </c>
    </row>
    <row r="160" spans="1:56" ht="27" customHeight="1" x14ac:dyDescent="0.25">
      <c r="A160" s="22">
        <v>184</v>
      </c>
      <c r="B160" s="23">
        <v>158</v>
      </c>
      <c r="C160" s="23">
        <v>155</v>
      </c>
      <c r="D160" s="43" t="s">
        <v>2238</v>
      </c>
      <c r="E160" s="43" t="s">
        <v>2239</v>
      </c>
      <c r="F160" s="42" t="s">
        <v>1477</v>
      </c>
      <c r="G160" s="52" t="s">
        <v>1478</v>
      </c>
      <c r="H160" s="146">
        <v>0</v>
      </c>
      <c r="I160" s="87"/>
      <c r="J160" s="149">
        <v>0</v>
      </c>
      <c r="K160" s="41">
        <v>60</v>
      </c>
      <c r="L160" s="29">
        <f t="shared" si="30"/>
        <v>60</v>
      </c>
      <c r="M160" s="151">
        <v>110250</v>
      </c>
      <c r="N160" s="28">
        <f t="shared" si="31"/>
        <v>6615000</v>
      </c>
      <c r="O160" s="42" t="s">
        <v>2240</v>
      </c>
      <c r="P160" s="42" t="s">
        <v>2241</v>
      </c>
      <c r="Q160" s="42" t="s">
        <v>2242</v>
      </c>
      <c r="R160" s="42" t="s">
        <v>2243</v>
      </c>
      <c r="S160" s="44" t="s">
        <v>2058</v>
      </c>
      <c r="T160" s="42" t="s">
        <v>353</v>
      </c>
      <c r="U160" s="42" t="s">
        <v>354</v>
      </c>
      <c r="V160" s="42" t="s">
        <v>2032</v>
      </c>
      <c r="W160" s="76" t="str">
        <f t="shared" si="29"/>
        <v>IB2400528631; QĐTT số: 202/QĐ-BVĐK; 18/3/2025; Bệnh viện ĐK tỉnh Vĩnh Phúc; 12 tháng</v>
      </c>
      <c r="X160" s="43" t="s">
        <v>2100</v>
      </c>
      <c r="Y160" s="43"/>
      <c r="Z160" s="88"/>
      <c r="AA160" s="89"/>
      <c r="AB160" s="90"/>
      <c r="AC160" s="89" t="s">
        <v>2100</v>
      </c>
      <c r="AD160" s="80" t="s">
        <v>1468</v>
      </c>
      <c r="AE160" s="80"/>
      <c r="AF160" s="78" t="s">
        <v>2032</v>
      </c>
      <c r="AG160" s="90"/>
      <c r="AH160" s="33" t="e">
        <f t="shared" si="32"/>
        <v>#DIV/0!</v>
      </c>
      <c r="AI160" s="34">
        <f t="shared" si="33"/>
        <v>6615000</v>
      </c>
      <c r="AJ160" s="1" t="s">
        <v>2100</v>
      </c>
      <c r="AK160" s="81"/>
      <c r="AL160" s="82" t="s">
        <v>1469</v>
      </c>
      <c r="AM160" s="83">
        <v>60</v>
      </c>
      <c r="AN160" s="83">
        <f>VLOOKUP(B160,[6]VSV!$B:$L,11,0)</f>
        <v>60</v>
      </c>
      <c r="AO160" s="84" t="s">
        <v>2238</v>
      </c>
      <c r="AP160" s="84"/>
      <c r="AQ160" s="84">
        <f>VLOOKUP(A160,[6]VSV!$A:$AN,40,0)</f>
        <v>0</v>
      </c>
      <c r="AR160" s="84">
        <f>VLOOKUP(A160,[6]VSV!$A:$AO,41,0)</f>
        <v>0</v>
      </c>
      <c r="AS160" s="43"/>
      <c r="AT160" s="22">
        <f>VLOOKUP(C160,'[6]VSV (2)'!$B:$L,11,0)</f>
        <v>60</v>
      </c>
      <c r="AU160" s="22" t="b">
        <f t="shared" si="34"/>
        <v>1</v>
      </c>
      <c r="AV160" s="22">
        <f>VLOOKUP(C160,'[6]VSV (2)'!$B:$N,13,0)</f>
        <v>110250</v>
      </c>
      <c r="AW160" s="22" t="b">
        <f t="shared" si="35"/>
        <v>1</v>
      </c>
      <c r="AX160" s="22">
        <f>VLOOKUP(C160,'[6]VSV (2)'!$B:$O,14,0)</f>
        <v>6615000</v>
      </c>
      <c r="AY160" s="22" t="b">
        <f t="shared" si="36"/>
        <v>1</v>
      </c>
      <c r="AZ160" s="22">
        <f>VLOOKUP(B160,[7]VSV!$B$6:$V$176,11,0)</f>
        <v>110250</v>
      </c>
      <c r="BA160" s="22" t="b">
        <f t="shared" si="37"/>
        <v>1</v>
      </c>
      <c r="BB160" s="22" t="str">
        <f>VLOOKUP(B160,[7]VSV!$B$6:$V$176,21,0)</f>
        <v>IB2400528631; QĐTT số: 202/QĐ-BVĐK; 18/3/2025; Bệnh viện ĐK tỉnh Vĩnh Phúc; 12 tháng</v>
      </c>
      <c r="BC160" s="22" t="b">
        <f t="shared" si="38"/>
        <v>1</v>
      </c>
      <c r="BD160" s="22" t="b">
        <f t="shared" si="39"/>
        <v>1</v>
      </c>
    </row>
    <row r="161" spans="1:56" ht="29.25" customHeight="1" x14ac:dyDescent="0.25">
      <c r="A161" s="22">
        <v>185</v>
      </c>
      <c r="B161" s="23">
        <v>159</v>
      </c>
      <c r="C161" s="23">
        <v>156</v>
      </c>
      <c r="D161" s="43" t="s">
        <v>2244</v>
      </c>
      <c r="E161" s="43" t="s">
        <v>2245</v>
      </c>
      <c r="F161" s="42" t="s">
        <v>1477</v>
      </c>
      <c r="G161" s="52" t="s">
        <v>1478</v>
      </c>
      <c r="H161" s="146">
        <v>0</v>
      </c>
      <c r="I161" s="87"/>
      <c r="J161" s="149">
        <v>0</v>
      </c>
      <c r="K161" s="41">
        <v>60</v>
      </c>
      <c r="L161" s="29">
        <f t="shared" si="30"/>
        <v>60</v>
      </c>
      <c r="M161" s="151">
        <f>4074000/30</f>
        <v>135800</v>
      </c>
      <c r="N161" s="28">
        <f t="shared" si="31"/>
        <v>8148000</v>
      </c>
      <c r="O161" s="42" t="s">
        <v>2246</v>
      </c>
      <c r="P161" s="42" t="s">
        <v>2247</v>
      </c>
      <c r="Q161" s="42" t="s">
        <v>2175</v>
      </c>
      <c r="R161" s="42" t="s">
        <v>2176</v>
      </c>
      <c r="S161" s="44" t="s">
        <v>1828</v>
      </c>
      <c r="T161" s="42" t="s">
        <v>2177</v>
      </c>
      <c r="U161" s="42" t="s">
        <v>47</v>
      </c>
      <c r="V161" s="42" t="s">
        <v>2032</v>
      </c>
      <c r="W161" s="76" t="str">
        <f t="shared" si="29"/>
        <v>IB2400508304; QĐTT số: 260/QĐ-BVTWTN; 21/02/2025; Bệnh viện Trung ương Thái Nguyên; 365 ngày</v>
      </c>
      <c r="X161" s="43" t="s">
        <v>2100</v>
      </c>
      <c r="Y161" s="43"/>
      <c r="Z161" s="88"/>
      <c r="AA161" s="89"/>
      <c r="AB161" s="90"/>
      <c r="AC161" s="89" t="s">
        <v>2100</v>
      </c>
      <c r="AD161" s="80" t="s">
        <v>1468</v>
      </c>
      <c r="AE161" s="80"/>
      <c r="AF161" s="78" t="s">
        <v>2032</v>
      </c>
      <c r="AG161" s="90"/>
      <c r="AH161" s="33" t="e">
        <f t="shared" si="32"/>
        <v>#DIV/0!</v>
      </c>
      <c r="AI161" s="34">
        <f t="shared" si="33"/>
        <v>8148000</v>
      </c>
      <c r="AJ161" s="1" t="s">
        <v>2100</v>
      </c>
      <c r="AK161" s="81"/>
      <c r="AL161" s="82" t="s">
        <v>1469</v>
      </c>
      <c r="AM161" s="83">
        <v>60</v>
      </c>
      <c r="AN161" s="83">
        <f>VLOOKUP(B161,[6]VSV!$B:$L,11,0)</f>
        <v>60</v>
      </c>
      <c r="AO161" s="84" t="s">
        <v>2244</v>
      </c>
      <c r="AP161" s="84"/>
      <c r="AQ161" s="84">
        <f>VLOOKUP(A161,[6]VSV!$A:$AN,40,0)</f>
        <v>0</v>
      </c>
      <c r="AR161" s="84">
        <f>VLOOKUP(A161,[6]VSV!$A:$AO,41,0)</f>
        <v>0</v>
      </c>
      <c r="AS161" s="43"/>
      <c r="AT161" s="22">
        <f>VLOOKUP(C161,'[6]VSV (2)'!$B:$L,11,0)</f>
        <v>60</v>
      </c>
      <c r="AU161" s="22" t="b">
        <f t="shared" si="34"/>
        <v>1</v>
      </c>
      <c r="AV161" s="22">
        <f>VLOOKUP(C161,'[6]VSV (2)'!$B:$N,13,0)</f>
        <v>135800</v>
      </c>
      <c r="AW161" s="22" t="b">
        <f t="shared" si="35"/>
        <v>1</v>
      </c>
      <c r="AX161" s="22">
        <f>VLOOKUP(C161,'[6]VSV (2)'!$B:$O,14,0)</f>
        <v>8148000</v>
      </c>
      <c r="AY161" s="22" t="b">
        <f t="shared" si="36"/>
        <v>1</v>
      </c>
      <c r="AZ161" s="22">
        <f>VLOOKUP(B161,[7]VSV!$B$6:$V$176,11,0)</f>
        <v>135800</v>
      </c>
      <c r="BA161" s="22" t="b">
        <f t="shared" si="37"/>
        <v>1</v>
      </c>
      <c r="BB161" s="22" t="str">
        <f>VLOOKUP(B161,[7]VSV!$B$6:$V$176,21,0)</f>
        <v>IB2400508304; QĐTT số: 260/QĐ-BVTWTN; 21/02/2025; Bệnh viện Trung ương Thái Nguyên; 365 ngày</v>
      </c>
      <c r="BC161" s="22" t="b">
        <f t="shared" si="38"/>
        <v>1</v>
      </c>
      <c r="BD161" s="22" t="b">
        <f t="shared" si="39"/>
        <v>1</v>
      </c>
    </row>
    <row r="162" spans="1:56" ht="27.75" customHeight="1" x14ac:dyDescent="0.25">
      <c r="A162" s="22">
        <v>186</v>
      </c>
      <c r="B162" s="23">
        <v>160</v>
      </c>
      <c r="C162" s="23">
        <v>157</v>
      </c>
      <c r="D162" s="43" t="s">
        <v>2248</v>
      </c>
      <c r="E162" s="43" t="s">
        <v>2249</v>
      </c>
      <c r="F162" s="42" t="s">
        <v>1477</v>
      </c>
      <c r="G162" s="52" t="s">
        <v>1478</v>
      </c>
      <c r="H162" s="146">
        <v>0</v>
      </c>
      <c r="I162" s="87"/>
      <c r="J162" s="149">
        <v>0</v>
      </c>
      <c r="K162" s="41">
        <v>60</v>
      </c>
      <c r="L162" s="29">
        <f t="shared" si="30"/>
        <v>60</v>
      </c>
      <c r="M162" s="151">
        <v>136500</v>
      </c>
      <c r="N162" s="28">
        <f t="shared" si="31"/>
        <v>8190000</v>
      </c>
      <c r="O162" s="42" t="s">
        <v>2250</v>
      </c>
      <c r="P162" s="42" t="s">
        <v>2251</v>
      </c>
      <c r="Q162" s="42" t="s">
        <v>2212</v>
      </c>
      <c r="R162" s="42" t="s">
        <v>2213</v>
      </c>
      <c r="S162" s="44" t="s">
        <v>2214</v>
      </c>
      <c r="T162" s="42" t="s">
        <v>2215</v>
      </c>
      <c r="U162" s="42" t="s">
        <v>2216</v>
      </c>
      <c r="V162" s="42" t="s">
        <v>2032</v>
      </c>
      <c r="W162" s="76" t="str">
        <f t="shared" si="29"/>
        <v>IB2500018214; QĐTT số: KQ2500018214_2503292155; 31/3/2025; Bệnh viện ĐK khu vực Phúc Yên; 18 tháng</v>
      </c>
      <c r="X162" s="43" t="s">
        <v>2100</v>
      </c>
      <c r="Y162" s="43"/>
      <c r="Z162" s="88"/>
      <c r="AA162" s="89"/>
      <c r="AB162" s="90"/>
      <c r="AC162" s="89" t="s">
        <v>2100</v>
      </c>
      <c r="AD162" s="80" t="s">
        <v>1468</v>
      </c>
      <c r="AE162" s="80"/>
      <c r="AF162" s="78" t="s">
        <v>2032</v>
      </c>
      <c r="AG162" s="90"/>
      <c r="AH162" s="33" t="e">
        <f t="shared" si="32"/>
        <v>#DIV/0!</v>
      </c>
      <c r="AI162" s="34">
        <f t="shared" si="33"/>
        <v>8190000</v>
      </c>
      <c r="AJ162" s="1" t="s">
        <v>2100</v>
      </c>
      <c r="AK162" s="81"/>
      <c r="AL162" s="82" t="s">
        <v>1469</v>
      </c>
      <c r="AM162" s="83">
        <v>60</v>
      </c>
      <c r="AN162" s="83">
        <f>VLOOKUP(B162,[6]VSV!$B:$L,11,0)</f>
        <v>60</v>
      </c>
      <c r="AO162" s="84" t="s">
        <v>2248</v>
      </c>
      <c r="AP162" s="84"/>
      <c r="AQ162" s="84">
        <f>VLOOKUP(A162,[6]VSV!$A:$AN,40,0)</f>
        <v>0</v>
      </c>
      <c r="AR162" s="84">
        <f>VLOOKUP(A162,[6]VSV!$A:$AO,41,0)</f>
        <v>0</v>
      </c>
      <c r="AS162" s="43"/>
      <c r="AT162" s="22">
        <f>VLOOKUP(C162,'[6]VSV (2)'!$B:$L,11,0)</f>
        <v>60</v>
      </c>
      <c r="AU162" s="22" t="b">
        <f t="shared" si="34"/>
        <v>1</v>
      </c>
      <c r="AV162" s="22">
        <f>VLOOKUP(C162,'[6]VSV (2)'!$B:$N,13,0)</f>
        <v>136500</v>
      </c>
      <c r="AW162" s="22" t="b">
        <f t="shared" si="35"/>
        <v>1</v>
      </c>
      <c r="AX162" s="22">
        <f>VLOOKUP(C162,'[6]VSV (2)'!$B:$O,14,0)</f>
        <v>8190000</v>
      </c>
      <c r="AY162" s="22" t="b">
        <f t="shared" si="36"/>
        <v>1</v>
      </c>
      <c r="AZ162" s="22">
        <f>VLOOKUP(B162,[7]VSV!$B$6:$V$176,11,0)</f>
        <v>136500</v>
      </c>
      <c r="BA162" s="22" t="b">
        <f t="shared" si="37"/>
        <v>1</v>
      </c>
      <c r="BB162" s="22" t="str">
        <f>VLOOKUP(B162,[7]VSV!$B$6:$V$176,21,0)</f>
        <v>IB2500018214; QĐTT số: KQ2500018214_2503292155; 31/3/2025; Bệnh viện ĐK khu vực Phúc Yên; 18 tháng</v>
      </c>
      <c r="BC162" s="22" t="b">
        <f t="shared" si="38"/>
        <v>1</v>
      </c>
      <c r="BD162" s="22" t="b">
        <f t="shared" si="39"/>
        <v>1</v>
      </c>
    </row>
    <row r="163" spans="1:56" ht="26.25" customHeight="1" x14ac:dyDescent="0.25">
      <c r="A163" s="22">
        <v>187</v>
      </c>
      <c r="B163" s="23">
        <v>161</v>
      </c>
      <c r="C163" s="23">
        <v>158</v>
      </c>
      <c r="D163" s="43" t="s">
        <v>2252</v>
      </c>
      <c r="E163" s="43" t="s">
        <v>2253</v>
      </c>
      <c r="F163" s="42" t="s">
        <v>1477</v>
      </c>
      <c r="G163" s="52" t="s">
        <v>1478</v>
      </c>
      <c r="H163" s="146">
        <v>0</v>
      </c>
      <c r="I163" s="87"/>
      <c r="J163" s="149">
        <v>0</v>
      </c>
      <c r="K163" s="41">
        <v>60</v>
      </c>
      <c r="L163" s="29">
        <f t="shared" si="30"/>
        <v>60</v>
      </c>
      <c r="M163" s="41">
        <v>210000</v>
      </c>
      <c r="N163" s="28">
        <f t="shared" si="31"/>
        <v>12600000</v>
      </c>
      <c r="O163" s="42"/>
      <c r="P163" s="42" t="s">
        <v>2254</v>
      </c>
      <c r="Q163" s="42" t="s">
        <v>2255</v>
      </c>
      <c r="R163" s="42" t="s">
        <v>2256</v>
      </c>
      <c r="S163" s="44" t="s">
        <v>1180</v>
      </c>
      <c r="T163" s="42" t="s">
        <v>2257</v>
      </c>
      <c r="U163" s="42" t="s">
        <v>2258</v>
      </c>
      <c r="V163" s="42" t="s">
        <v>2259</v>
      </c>
      <c r="W163" s="76" t="str">
        <f t="shared" si="29"/>
        <v>IB2500005483; QĐTT số: KQ2500005483_2503041838; 04/3/2025; Bệnh viện ĐK tỉnh Yên Bái; 10 tháng</v>
      </c>
      <c r="X163" s="43" t="s">
        <v>2100</v>
      </c>
      <c r="Y163" s="43"/>
      <c r="Z163" s="88"/>
      <c r="AA163" s="89"/>
      <c r="AB163" s="90"/>
      <c r="AC163" s="89" t="s">
        <v>2100</v>
      </c>
      <c r="AD163" s="80" t="s">
        <v>1468</v>
      </c>
      <c r="AE163" s="80"/>
      <c r="AF163" s="78" t="s">
        <v>2259</v>
      </c>
      <c r="AG163" s="90"/>
      <c r="AH163" s="33" t="e">
        <f t="shared" si="32"/>
        <v>#DIV/0!</v>
      </c>
      <c r="AI163" s="34">
        <f t="shared" si="33"/>
        <v>12600000</v>
      </c>
      <c r="AJ163" s="1" t="s">
        <v>2100</v>
      </c>
      <c r="AK163" s="81"/>
      <c r="AL163" s="82" t="s">
        <v>1469</v>
      </c>
      <c r="AM163" s="83">
        <v>60</v>
      </c>
      <c r="AN163" s="83">
        <f>VLOOKUP(B163,[6]VSV!$B:$L,11,0)</f>
        <v>60</v>
      </c>
      <c r="AO163" s="84" t="s">
        <v>2252</v>
      </c>
      <c r="AP163" s="84"/>
      <c r="AQ163" s="84">
        <f>VLOOKUP(A163,[6]VSV!$A:$AN,40,0)</f>
        <v>0</v>
      </c>
      <c r="AR163" s="84">
        <f>VLOOKUP(A163,[6]VSV!$A:$AO,41,0)</f>
        <v>0</v>
      </c>
      <c r="AS163" s="43"/>
      <c r="AT163" s="22">
        <f>VLOOKUP(C163,'[6]VSV (2)'!$B:$L,11,0)</f>
        <v>60</v>
      </c>
      <c r="AU163" s="22" t="b">
        <f t="shared" si="34"/>
        <v>1</v>
      </c>
      <c r="AV163" s="22">
        <f>VLOOKUP(C163,'[6]VSV (2)'!$B:$N,13,0)</f>
        <v>210000</v>
      </c>
      <c r="AW163" s="22" t="b">
        <f t="shared" si="35"/>
        <v>1</v>
      </c>
      <c r="AX163" s="22">
        <f>VLOOKUP(C163,'[6]VSV (2)'!$B:$O,14,0)</f>
        <v>12600000</v>
      </c>
      <c r="AY163" s="22" t="b">
        <f t="shared" si="36"/>
        <v>1</v>
      </c>
      <c r="AZ163" s="22">
        <f>VLOOKUP(B163,[7]VSV!$B$6:$V$176,11,0)</f>
        <v>210000</v>
      </c>
      <c r="BA163" s="22" t="b">
        <f t="shared" si="37"/>
        <v>1</v>
      </c>
      <c r="BB163" s="22" t="str">
        <f>VLOOKUP(B163,[7]VSV!$B$6:$V$176,21,0)</f>
        <v>IB2500005483; QĐTT số: KQ2500005483_2503041838; 04/3/2025; Bệnh viện ĐK tỉnh Yên Bái; 10 tháng</v>
      </c>
      <c r="BC163" s="22" t="b">
        <f t="shared" si="38"/>
        <v>1</v>
      </c>
      <c r="BD163" s="22" t="b">
        <f t="shared" si="39"/>
        <v>1</v>
      </c>
    </row>
    <row r="164" spans="1:56" ht="25.5" customHeight="1" x14ac:dyDescent="0.25">
      <c r="A164" s="22">
        <v>188</v>
      </c>
      <c r="B164" s="23">
        <v>162</v>
      </c>
      <c r="C164" s="23">
        <v>159</v>
      </c>
      <c r="D164" s="43" t="s">
        <v>2260</v>
      </c>
      <c r="E164" s="43" t="s">
        <v>2261</v>
      </c>
      <c r="F164" s="42" t="s">
        <v>1477</v>
      </c>
      <c r="G164" s="52" t="s">
        <v>1478</v>
      </c>
      <c r="H164" s="146">
        <v>0</v>
      </c>
      <c r="I164" s="87"/>
      <c r="J164" s="149">
        <v>0</v>
      </c>
      <c r="K164" s="28">
        <f>L164</f>
        <v>60</v>
      </c>
      <c r="L164" s="29">
        <f t="shared" si="30"/>
        <v>60</v>
      </c>
      <c r="M164" s="151">
        <v>133290</v>
      </c>
      <c r="N164" s="28">
        <f t="shared" si="31"/>
        <v>7997400</v>
      </c>
      <c r="O164" s="42"/>
      <c r="P164" s="42" t="s">
        <v>2262</v>
      </c>
      <c r="Q164" s="42" t="s">
        <v>1785</v>
      </c>
      <c r="R164" s="42" t="s">
        <v>1786</v>
      </c>
      <c r="S164" s="44" t="s">
        <v>1180</v>
      </c>
      <c r="T164" s="42" t="s">
        <v>1787</v>
      </c>
      <c r="U164" s="42" t="s">
        <v>354</v>
      </c>
      <c r="V164" s="42" t="s">
        <v>2186</v>
      </c>
      <c r="W164" s="76" t="str">
        <f t="shared" si="29"/>
        <v>IB2400491026; QĐTT số: 217/QĐ-BVNĐTP; 04/3/2025; Bệnh viện Nhi đồng thành phố; 12 tháng</v>
      </c>
      <c r="X164" s="43" t="s">
        <v>2100</v>
      </c>
      <c r="Y164" s="43"/>
      <c r="Z164" s="88"/>
      <c r="AA164" s="89"/>
      <c r="AB164" s="90"/>
      <c r="AC164" s="89" t="s">
        <v>2100</v>
      </c>
      <c r="AD164" s="80" t="s">
        <v>1468</v>
      </c>
      <c r="AE164" s="80"/>
      <c r="AF164" s="78" t="s">
        <v>2186</v>
      </c>
      <c r="AG164" s="90"/>
      <c r="AH164" s="33" t="e">
        <f t="shared" si="32"/>
        <v>#DIV/0!</v>
      </c>
      <c r="AI164" s="34">
        <f t="shared" si="33"/>
        <v>7997400</v>
      </c>
      <c r="AJ164" s="1" t="s">
        <v>2100</v>
      </c>
      <c r="AK164" s="81"/>
      <c r="AL164" s="82" t="s">
        <v>1469</v>
      </c>
      <c r="AM164" s="83">
        <v>120</v>
      </c>
      <c r="AN164" s="83">
        <f>VLOOKUP(B164,[6]VSV!$B:$L,11,0)</f>
        <v>60</v>
      </c>
      <c r="AO164" s="84" t="s">
        <v>2260</v>
      </c>
      <c r="AP164" s="84"/>
      <c r="AQ164" s="84">
        <f>VLOOKUP(A164,[6]VSV!$A:$AN,40,0)</f>
        <v>0</v>
      </c>
      <c r="AR164" s="84">
        <f>VLOOKUP(A164,[6]VSV!$A:$AO,41,0)</f>
        <v>0</v>
      </c>
      <c r="AS164" s="43"/>
      <c r="AT164" s="22">
        <f>VLOOKUP(C164,'[6]VSV (2)'!$B:$L,11,0)</f>
        <v>60</v>
      </c>
      <c r="AU164" s="22" t="b">
        <f t="shared" si="34"/>
        <v>1</v>
      </c>
      <c r="AV164" s="22">
        <f>VLOOKUP(C164,'[6]VSV (2)'!$B:$N,13,0)</f>
        <v>133290</v>
      </c>
      <c r="AW164" s="22" t="b">
        <f t="shared" si="35"/>
        <v>1</v>
      </c>
      <c r="AX164" s="22">
        <f>VLOOKUP(C164,'[6]VSV (2)'!$B:$O,14,0)</f>
        <v>7997400</v>
      </c>
      <c r="AY164" s="22" t="b">
        <f t="shared" si="36"/>
        <v>1</v>
      </c>
      <c r="AZ164" s="22">
        <f>VLOOKUP(B164,[7]VSV!$B$6:$V$176,11,0)</f>
        <v>133290</v>
      </c>
      <c r="BA164" s="22" t="b">
        <f t="shared" si="37"/>
        <v>1</v>
      </c>
      <c r="BB164" s="22" t="str">
        <f>VLOOKUP(B164,[7]VSV!$B$6:$V$176,21,0)</f>
        <v>IB2400491026; QĐTT số: 217/QĐ-BVNĐTP; 04/3/2025; Bệnh viện Nhi đồng thành phố; 12 tháng</v>
      </c>
      <c r="BC164" s="22" t="b">
        <f t="shared" si="38"/>
        <v>1</v>
      </c>
      <c r="BD164" s="22" t="b">
        <f t="shared" si="39"/>
        <v>0</v>
      </c>
    </row>
    <row r="165" spans="1:56" ht="22.5" x14ac:dyDescent="0.25">
      <c r="A165" s="22">
        <v>189</v>
      </c>
      <c r="B165" s="23">
        <v>163</v>
      </c>
      <c r="C165" s="23">
        <v>160</v>
      </c>
      <c r="D165" s="43" t="s">
        <v>2263</v>
      </c>
      <c r="E165" s="43" t="s">
        <v>2264</v>
      </c>
      <c r="F165" s="42" t="s">
        <v>1477</v>
      </c>
      <c r="G165" s="52" t="s">
        <v>1478</v>
      </c>
      <c r="H165" s="146">
        <v>0</v>
      </c>
      <c r="I165" s="87"/>
      <c r="J165" s="149">
        <v>0</v>
      </c>
      <c r="K165" s="41">
        <v>60</v>
      </c>
      <c r="L165" s="29">
        <f t="shared" si="30"/>
        <v>60</v>
      </c>
      <c r="M165" s="41">
        <v>141190</v>
      </c>
      <c r="N165" s="28">
        <f t="shared" si="31"/>
        <v>8471400</v>
      </c>
      <c r="O165" s="42"/>
      <c r="P165" s="42" t="s">
        <v>2265</v>
      </c>
      <c r="Q165" s="42"/>
      <c r="R165" s="42"/>
      <c r="S165" s="44"/>
      <c r="T165" s="42"/>
      <c r="U165" s="42"/>
      <c r="V165" s="42"/>
      <c r="W165" s="76" t="s">
        <v>1750</v>
      </c>
      <c r="X165" s="43" t="s">
        <v>2100</v>
      </c>
      <c r="Y165" s="43"/>
      <c r="Z165" s="88"/>
      <c r="AA165" s="89"/>
      <c r="AB165" s="90"/>
      <c r="AC165" s="89" t="s">
        <v>2100</v>
      </c>
      <c r="AD165" s="80" t="s">
        <v>1468</v>
      </c>
      <c r="AE165" s="80"/>
      <c r="AF165" s="78" t="s">
        <v>1751</v>
      </c>
      <c r="AG165" s="90"/>
      <c r="AH165" s="33" t="e">
        <f t="shared" si="32"/>
        <v>#DIV/0!</v>
      </c>
      <c r="AI165" s="34">
        <f t="shared" si="33"/>
        <v>8471400</v>
      </c>
      <c r="AJ165" s="1" t="s">
        <v>2100</v>
      </c>
      <c r="AK165" s="81"/>
      <c r="AL165" s="82" t="s">
        <v>1469</v>
      </c>
      <c r="AM165" s="83">
        <v>60</v>
      </c>
      <c r="AN165" s="83">
        <f>VLOOKUP(B165,[6]VSV!$B:$L,11,0)</f>
        <v>60</v>
      </c>
      <c r="AO165" s="84" t="s">
        <v>2263</v>
      </c>
      <c r="AP165" s="84"/>
      <c r="AQ165" s="84">
        <f>VLOOKUP(A165,[6]VSV!$A:$AN,40,0)</f>
        <v>0</v>
      </c>
      <c r="AR165" s="84">
        <f>VLOOKUP(A165,[6]VSV!$A:$AO,41,0)</f>
        <v>0</v>
      </c>
      <c r="AS165" s="43"/>
      <c r="AT165" s="22">
        <f>VLOOKUP(C165,'[6]VSV (2)'!$B:$L,11,0)</f>
        <v>60</v>
      </c>
      <c r="AU165" s="22" t="b">
        <f t="shared" si="34"/>
        <v>1</v>
      </c>
      <c r="AV165" s="22">
        <f>VLOOKUP(C165,'[6]VSV (2)'!$B:$N,13,0)</f>
        <v>141190</v>
      </c>
      <c r="AW165" s="22" t="b">
        <f t="shared" si="35"/>
        <v>1</v>
      </c>
      <c r="AX165" s="22">
        <f>VLOOKUP(C165,'[6]VSV (2)'!$B:$O,14,0)</f>
        <v>8471400</v>
      </c>
      <c r="AY165" s="22" t="b">
        <f t="shared" si="36"/>
        <v>1</v>
      </c>
      <c r="AZ165" s="22">
        <f>VLOOKUP(B165,[7]VSV!$B$6:$V$176,11,0)</f>
        <v>141190</v>
      </c>
      <c r="BA165" s="22" t="b">
        <f t="shared" si="37"/>
        <v>1</v>
      </c>
      <c r="BB165" s="22" t="str">
        <f>VLOOKUP(B165,[7]VSV!$B$6:$V$176,21,0)</f>
        <v>Tham khảo giá</v>
      </c>
      <c r="BC165" s="22" t="b">
        <f t="shared" si="38"/>
        <v>1</v>
      </c>
      <c r="BD165" s="22" t="b">
        <f t="shared" si="39"/>
        <v>1</v>
      </c>
    </row>
    <row r="166" spans="1:56" ht="27.75" customHeight="1" x14ac:dyDescent="0.25">
      <c r="A166" s="22">
        <v>190</v>
      </c>
      <c r="B166" s="23">
        <v>164</v>
      </c>
      <c r="C166" s="23">
        <v>161</v>
      </c>
      <c r="D166" s="43" t="s">
        <v>2266</v>
      </c>
      <c r="E166" s="43" t="s">
        <v>2267</v>
      </c>
      <c r="F166" s="42" t="s">
        <v>1477</v>
      </c>
      <c r="G166" s="52" t="s">
        <v>1478</v>
      </c>
      <c r="H166" s="146">
        <v>0</v>
      </c>
      <c r="I166" s="87"/>
      <c r="J166" s="149">
        <v>0</v>
      </c>
      <c r="K166" s="41">
        <v>60</v>
      </c>
      <c r="L166" s="29">
        <f t="shared" si="30"/>
        <v>60</v>
      </c>
      <c r="M166" s="151">
        <f>5292000/30</f>
        <v>176400</v>
      </c>
      <c r="N166" s="28">
        <f t="shared" si="31"/>
        <v>10584000</v>
      </c>
      <c r="O166" s="42" t="s">
        <v>2268</v>
      </c>
      <c r="P166" s="42" t="s">
        <v>2269</v>
      </c>
      <c r="Q166" s="42" t="s">
        <v>2175</v>
      </c>
      <c r="R166" s="42" t="s">
        <v>2176</v>
      </c>
      <c r="S166" s="44" t="s">
        <v>1828</v>
      </c>
      <c r="T166" s="42" t="s">
        <v>2177</v>
      </c>
      <c r="U166" s="42" t="s">
        <v>47</v>
      </c>
      <c r="V166" s="42" t="s">
        <v>2032</v>
      </c>
      <c r="W166" s="76" t="str">
        <f t="shared" si="29"/>
        <v>IB2400508304; QĐTT số: 260/QĐ-BVTWTN; 21/02/2025; Bệnh viện Trung ương Thái Nguyên; 365 ngày</v>
      </c>
      <c r="X166" s="43" t="s">
        <v>2100</v>
      </c>
      <c r="Y166" s="43"/>
      <c r="Z166" s="88"/>
      <c r="AA166" s="89"/>
      <c r="AB166" s="90"/>
      <c r="AC166" s="89" t="s">
        <v>2100</v>
      </c>
      <c r="AD166" s="80" t="s">
        <v>1468</v>
      </c>
      <c r="AE166" s="80"/>
      <c r="AF166" s="78" t="s">
        <v>2032</v>
      </c>
      <c r="AG166" s="90"/>
      <c r="AH166" s="33" t="e">
        <f t="shared" si="32"/>
        <v>#DIV/0!</v>
      </c>
      <c r="AI166" s="34">
        <f t="shared" si="33"/>
        <v>10584000</v>
      </c>
      <c r="AJ166" s="1" t="s">
        <v>2100</v>
      </c>
      <c r="AK166" s="81"/>
      <c r="AL166" s="82" t="s">
        <v>1469</v>
      </c>
      <c r="AM166" s="83">
        <v>60</v>
      </c>
      <c r="AN166" s="83">
        <f>VLOOKUP(B166,[6]VSV!$B:$L,11,0)</f>
        <v>60</v>
      </c>
      <c r="AO166" s="84" t="s">
        <v>2266</v>
      </c>
      <c r="AP166" s="84"/>
      <c r="AQ166" s="84">
        <f>VLOOKUP(A166,[6]VSV!$A:$AN,40,0)</f>
        <v>0</v>
      </c>
      <c r="AR166" s="84">
        <f>VLOOKUP(A166,[6]VSV!$A:$AO,41,0)</f>
        <v>0</v>
      </c>
      <c r="AS166" s="43"/>
      <c r="AT166" s="22">
        <f>VLOOKUP(C166,'[6]VSV (2)'!$B:$L,11,0)</f>
        <v>60</v>
      </c>
      <c r="AU166" s="22" t="b">
        <f t="shared" si="34"/>
        <v>1</v>
      </c>
      <c r="AV166" s="22">
        <f>VLOOKUP(C166,'[6]VSV (2)'!$B:$N,13,0)</f>
        <v>176400</v>
      </c>
      <c r="AW166" s="22" t="b">
        <f t="shared" si="35"/>
        <v>1</v>
      </c>
      <c r="AX166" s="22">
        <f>VLOOKUP(C166,'[6]VSV (2)'!$B:$O,14,0)</f>
        <v>10584000</v>
      </c>
      <c r="AY166" s="22" t="b">
        <f t="shared" si="36"/>
        <v>1</v>
      </c>
      <c r="AZ166" s="22">
        <f>VLOOKUP(B166,[7]VSV!$B$6:$V$176,11,0)</f>
        <v>176400</v>
      </c>
      <c r="BA166" s="22" t="b">
        <f t="shared" si="37"/>
        <v>1</v>
      </c>
      <c r="BB166" s="22" t="str">
        <f>VLOOKUP(B166,[7]VSV!$B$6:$V$176,21,0)</f>
        <v>IB2400508304; QĐTT số: 260/QĐ-BVTWTN; 21/02/2025; Bệnh viện Trung ương Thái Nguyên; 365 ngày</v>
      </c>
      <c r="BC166" s="22" t="b">
        <f t="shared" si="38"/>
        <v>1</v>
      </c>
      <c r="BD166" s="22" t="b">
        <f t="shared" si="39"/>
        <v>1</v>
      </c>
    </row>
    <row r="167" spans="1:56" ht="27.75" customHeight="1" x14ac:dyDescent="0.25">
      <c r="A167" s="22">
        <v>191</v>
      </c>
      <c r="B167" s="23">
        <v>165</v>
      </c>
      <c r="C167" s="23">
        <v>162</v>
      </c>
      <c r="D167" s="43" t="s">
        <v>2270</v>
      </c>
      <c r="E167" s="43" t="s">
        <v>2271</v>
      </c>
      <c r="F167" s="42" t="s">
        <v>1477</v>
      </c>
      <c r="G167" s="52" t="s">
        <v>1478</v>
      </c>
      <c r="H167" s="146">
        <v>0</v>
      </c>
      <c r="I167" s="87"/>
      <c r="J167" s="149">
        <v>0</v>
      </c>
      <c r="K167" s="41">
        <v>60</v>
      </c>
      <c r="L167" s="29">
        <f t="shared" si="30"/>
        <v>60</v>
      </c>
      <c r="M167" s="151">
        <v>163800</v>
      </c>
      <c r="N167" s="28">
        <f t="shared" si="31"/>
        <v>9828000</v>
      </c>
      <c r="O167" s="42" t="s">
        <v>2272</v>
      </c>
      <c r="P167" s="42" t="s">
        <v>2273</v>
      </c>
      <c r="Q167" s="42" t="s">
        <v>2212</v>
      </c>
      <c r="R167" s="42" t="s">
        <v>2213</v>
      </c>
      <c r="S167" s="44" t="s">
        <v>2214</v>
      </c>
      <c r="T167" s="42" t="s">
        <v>2215</v>
      </c>
      <c r="U167" s="42" t="s">
        <v>2216</v>
      </c>
      <c r="V167" s="42" t="s">
        <v>2032</v>
      </c>
      <c r="W167" s="76" t="str">
        <f t="shared" si="29"/>
        <v>IB2500018214; QĐTT số: KQ2500018214_2503292155; 31/3/2025; Bệnh viện ĐK khu vực Phúc Yên; 18 tháng</v>
      </c>
      <c r="X167" s="43" t="s">
        <v>2100</v>
      </c>
      <c r="Y167" s="43"/>
      <c r="Z167" s="88"/>
      <c r="AA167" s="89"/>
      <c r="AB167" s="90"/>
      <c r="AC167" s="89" t="s">
        <v>2100</v>
      </c>
      <c r="AD167" s="80" t="s">
        <v>1468</v>
      </c>
      <c r="AE167" s="80"/>
      <c r="AF167" s="78" t="s">
        <v>2032</v>
      </c>
      <c r="AG167" s="90"/>
      <c r="AH167" s="33" t="e">
        <f t="shared" si="32"/>
        <v>#DIV/0!</v>
      </c>
      <c r="AI167" s="34">
        <f t="shared" si="33"/>
        <v>9828000</v>
      </c>
      <c r="AJ167" s="1" t="s">
        <v>2100</v>
      </c>
      <c r="AK167" s="81"/>
      <c r="AL167" s="82" t="s">
        <v>1469</v>
      </c>
      <c r="AM167" s="83">
        <v>60</v>
      </c>
      <c r="AN167" s="83">
        <f>VLOOKUP(B167,[6]VSV!$B:$L,11,0)</f>
        <v>60</v>
      </c>
      <c r="AO167" s="84" t="s">
        <v>2270</v>
      </c>
      <c r="AP167" s="84"/>
      <c r="AQ167" s="84">
        <f>VLOOKUP(A167,[6]VSV!$A:$AN,40,0)</f>
        <v>0</v>
      </c>
      <c r="AR167" s="84">
        <f>VLOOKUP(A167,[6]VSV!$A:$AO,41,0)</f>
        <v>0</v>
      </c>
      <c r="AS167" s="43"/>
      <c r="AT167" s="22">
        <f>VLOOKUP(C167,'[6]VSV (2)'!$B:$L,11,0)</f>
        <v>60</v>
      </c>
      <c r="AU167" s="22" t="b">
        <f t="shared" si="34"/>
        <v>1</v>
      </c>
      <c r="AV167" s="22">
        <f>VLOOKUP(C167,'[6]VSV (2)'!$B:$N,13,0)</f>
        <v>163800</v>
      </c>
      <c r="AW167" s="22" t="b">
        <f t="shared" si="35"/>
        <v>1</v>
      </c>
      <c r="AX167" s="22">
        <f>VLOOKUP(C167,'[6]VSV (2)'!$B:$O,14,0)</f>
        <v>9828000</v>
      </c>
      <c r="AY167" s="22" t="b">
        <f t="shared" si="36"/>
        <v>1</v>
      </c>
      <c r="AZ167" s="22">
        <f>VLOOKUP(B167,[7]VSV!$B$6:$V$176,11,0)</f>
        <v>163800</v>
      </c>
      <c r="BA167" s="22" t="b">
        <f t="shared" si="37"/>
        <v>1</v>
      </c>
      <c r="BB167" s="22" t="str">
        <f>VLOOKUP(B167,[7]VSV!$B$6:$V$176,21,0)</f>
        <v>IB2500018214; QĐTT số: KQ2500018214_2503292155; 31/3/2025; Bệnh viện ĐK khu vực Phúc Yên; 18 tháng</v>
      </c>
      <c r="BC167" s="22" t="b">
        <f t="shared" si="38"/>
        <v>1</v>
      </c>
      <c r="BD167" s="22" t="b">
        <f t="shared" si="39"/>
        <v>1</v>
      </c>
    </row>
    <row r="168" spans="1:56" ht="87.75" customHeight="1" x14ac:dyDescent="0.25">
      <c r="A168" s="22">
        <v>192</v>
      </c>
      <c r="B168" s="23">
        <v>166</v>
      </c>
      <c r="C168" s="23">
        <v>163</v>
      </c>
      <c r="D168" s="43" t="s">
        <v>2274</v>
      </c>
      <c r="E168" s="32" t="s">
        <v>2275</v>
      </c>
      <c r="F168" s="42" t="s">
        <v>2276</v>
      </c>
      <c r="G168" s="52" t="s">
        <v>1537</v>
      </c>
      <c r="H168" s="146">
        <v>0</v>
      </c>
      <c r="I168" s="87"/>
      <c r="J168" s="149">
        <v>0</v>
      </c>
      <c r="K168" s="28">
        <f>L168</f>
        <v>3000</v>
      </c>
      <c r="L168" s="29">
        <f t="shared" si="30"/>
        <v>3000</v>
      </c>
      <c r="M168" s="151">
        <v>40726</v>
      </c>
      <c r="N168" s="28">
        <f t="shared" si="31"/>
        <v>122178000</v>
      </c>
      <c r="O168" s="42" t="s">
        <v>2277</v>
      </c>
      <c r="P168" s="42" t="s">
        <v>2278</v>
      </c>
      <c r="Q168" s="42" t="s">
        <v>992</v>
      </c>
      <c r="R168" s="42" t="s">
        <v>993</v>
      </c>
      <c r="S168" s="44" t="s">
        <v>994</v>
      </c>
      <c r="T168" s="42" t="s">
        <v>995</v>
      </c>
      <c r="U168" s="42" t="s">
        <v>996</v>
      </c>
      <c r="V168" s="42" t="s">
        <v>2073</v>
      </c>
      <c r="W168" s="76" t="str">
        <f t="shared" si="29"/>
        <v>IB2500047377; QĐTT số: KQ2500047377_2506111044; 11/6/2025; Bệnh viện Đại học Y Dược Thành phố Hồ Chí Minh; 19 tháng</v>
      </c>
      <c r="X168" s="43" t="s">
        <v>2100</v>
      </c>
      <c r="Y168" s="43"/>
      <c r="Z168" s="88"/>
      <c r="AA168" s="89"/>
      <c r="AB168" s="90"/>
      <c r="AC168" s="89" t="s">
        <v>2100</v>
      </c>
      <c r="AD168" s="80" t="s">
        <v>2155</v>
      </c>
      <c r="AE168" s="80" t="s">
        <v>272</v>
      </c>
      <c r="AF168" s="78" t="s">
        <v>2073</v>
      </c>
      <c r="AG168" s="90"/>
      <c r="AH168" s="33" t="e">
        <f t="shared" si="32"/>
        <v>#DIV/0!</v>
      </c>
      <c r="AI168" s="34">
        <f t="shared" si="33"/>
        <v>122178000</v>
      </c>
      <c r="AJ168" s="1" t="s">
        <v>2100</v>
      </c>
      <c r="AK168" s="81"/>
      <c r="AL168" s="82" t="s">
        <v>1469</v>
      </c>
      <c r="AM168" s="83">
        <v>6000</v>
      </c>
      <c r="AN168" s="83">
        <f>VLOOKUP(B168,[6]VSV!$B:$L,11,0)</f>
        <v>3000</v>
      </c>
      <c r="AO168" s="84" t="s">
        <v>2279</v>
      </c>
      <c r="AP168" s="84"/>
      <c r="AQ168" s="84"/>
      <c r="AR168" s="84">
        <f>VLOOKUP(A168,[6]VSV!$A:$AO,41,0)</f>
        <v>0</v>
      </c>
      <c r="AS168" s="43" t="s">
        <v>2274</v>
      </c>
      <c r="AT168" s="22">
        <f>VLOOKUP(C168,'[6]VSV (2)'!$B:$L,11,0)</f>
        <v>3000</v>
      </c>
      <c r="AU168" s="22" t="b">
        <f t="shared" si="34"/>
        <v>1</v>
      </c>
      <c r="AV168" s="22">
        <f>VLOOKUP(C168,'[6]VSV (2)'!$B:$N,13,0)</f>
        <v>40726</v>
      </c>
      <c r="AW168" s="22" t="b">
        <f t="shared" si="35"/>
        <v>1</v>
      </c>
      <c r="AX168" s="22">
        <f>VLOOKUP(C168,'[6]VSV (2)'!$B:$O,14,0)</f>
        <v>122178000</v>
      </c>
      <c r="AY168" s="22" t="b">
        <f t="shared" si="36"/>
        <v>1</v>
      </c>
      <c r="AZ168" s="22">
        <f>VLOOKUP(B168,[7]VSV!$B$6:$V$176,11,0)</f>
        <v>40726</v>
      </c>
      <c r="BA168" s="22" t="b">
        <f t="shared" si="37"/>
        <v>1</v>
      </c>
      <c r="BB168" s="22" t="str">
        <f>VLOOKUP(B168,[7]VSV!$B$6:$V$176,21,0)</f>
        <v>IB2500047377; QĐTT số: KQ2500047377_2506111044; 11/6/2025; Bệnh viện Đại học Y Dược Thành phố Hồ Chí Minh; 19 tháng</v>
      </c>
      <c r="BC168" s="22" t="b">
        <f t="shared" si="38"/>
        <v>1</v>
      </c>
      <c r="BD168" s="22" t="b">
        <f t="shared" si="39"/>
        <v>0</v>
      </c>
    </row>
    <row r="169" spans="1:56" ht="42.75" customHeight="1" x14ac:dyDescent="0.25">
      <c r="A169" s="22">
        <v>193</v>
      </c>
      <c r="B169" s="23">
        <v>167</v>
      </c>
      <c r="C169" s="23">
        <v>164</v>
      </c>
      <c r="D169" s="43" t="s">
        <v>2280</v>
      </c>
      <c r="E169" s="43" t="s">
        <v>2281</v>
      </c>
      <c r="F169" s="42" t="s">
        <v>2282</v>
      </c>
      <c r="G169" s="52" t="s">
        <v>42</v>
      </c>
      <c r="H169" s="146">
        <v>0</v>
      </c>
      <c r="I169" s="87"/>
      <c r="J169" s="149">
        <v>0</v>
      </c>
      <c r="K169" s="41">
        <v>10</v>
      </c>
      <c r="L169" s="29">
        <f t="shared" si="30"/>
        <v>10</v>
      </c>
      <c r="M169" s="151">
        <v>2150000</v>
      </c>
      <c r="N169" s="28">
        <f t="shared" si="31"/>
        <v>21500000</v>
      </c>
      <c r="O169" s="42" t="s">
        <v>2283</v>
      </c>
      <c r="P169" s="42" t="s">
        <v>2284</v>
      </c>
      <c r="Q169" s="42" t="s">
        <v>2285</v>
      </c>
      <c r="R169" s="42" t="s">
        <v>2286</v>
      </c>
      <c r="S169" s="44" t="s">
        <v>2287</v>
      </c>
      <c r="T169" s="42" t="s">
        <v>2288</v>
      </c>
      <c r="U169" s="42" t="s">
        <v>2289</v>
      </c>
      <c r="V169" s="42" t="s">
        <v>2290</v>
      </c>
      <c r="W169" s="76" t="str">
        <f t="shared" si="29"/>
        <v>IB2500033644; QĐTT số: KQ2500033644_2504241803; 25/4/2025; Bệnh viện TWQĐ108; 2 năm</v>
      </c>
      <c r="X169" s="43" t="s">
        <v>2100</v>
      </c>
      <c r="Y169" s="43"/>
      <c r="Z169" s="88"/>
      <c r="AA169" s="89"/>
      <c r="AB169" s="90"/>
      <c r="AC169" s="89" t="s">
        <v>2100</v>
      </c>
      <c r="AD169" s="80" t="s">
        <v>2155</v>
      </c>
      <c r="AE169" s="80" t="s">
        <v>272</v>
      </c>
      <c r="AF169" s="78" t="s">
        <v>2290</v>
      </c>
      <c r="AG169" s="90"/>
      <c r="AH169" s="33" t="e">
        <f t="shared" si="32"/>
        <v>#DIV/0!</v>
      </c>
      <c r="AI169" s="34">
        <f t="shared" si="33"/>
        <v>21500000</v>
      </c>
      <c r="AJ169" s="1" t="s">
        <v>2100</v>
      </c>
      <c r="AK169" s="81"/>
      <c r="AL169" s="82" t="s">
        <v>1469</v>
      </c>
      <c r="AM169" s="83">
        <v>10</v>
      </c>
      <c r="AN169" s="83">
        <f>VLOOKUP(B169,[6]VSV!$B:$L,11,0)</f>
        <v>10</v>
      </c>
      <c r="AO169" s="84" t="s">
        <v>2291</v>
      </c>
      <c r="AP169" s="84"/>
      <c r="AQ169" s="84">
        <f>VLOOKUP(A169,[6]VSV!$A:$AN,40,0)</f>
        <v>0</v>
      </c>
      <c r="AR169" s="84">
        <f>VLOOKUP(A169,[6]VSV!$A:$AO,41,0)</f>
        <v>0</v>
      </c>
      <c r="AS169" s="43" t="s">
        <v>2280</v>
      </c>
      <c r="AT169" s="22">
        <f>VLOOKUP(C169,'[6]VSV (2)'!$B:$L,11,0)</f>
        <v>10</v>
      </c>
      <c r="AU169" s="22" t="b">
        <f t="shared" si="34"/>
        <v>1</v>
      </c>
      <c r="AV169" s="22">
        <f>VLOOKUP(C169,'[6]VSV (2)'!$B:$N,13,0)</f>
        <v>2150000</v>
      </c>
      <c r="AW169" s="22" t="b">
        <f t="shared" si="35"/>
        <v>1</v>
      </c>
      <c r="AX169" s="22">
        <f>VLOOKUP(C169,'[6]VSV (2)'!$B:$O,14,0)</f>
        <v>21500000</v>
      </c>
      <c r="AY169" s="22" t="b">
        <f t="shared" si="36"/>
        <v>1</v>
      </c>
      <c r="AZ169" s="22">
        <f>VLOOKUP(B169,[7]VSV!$B$6:$V$176,11,0)</f>
        <v>2150000</v>
      </c>
      <c r="BA169" s="22" t="b">
        <f t="shared" si="37"/>
        <v>1</v>
      </c>
      <c r="BB169" s="22" t="str">
        <f>VLOOKUP(B169,[7]VSV!$B$6:$V$176,21,0)</f>
        <v>IB2500033644; QĐTT số: KQ2500033644_2504241803; 25/4/2025; Bệnh viện TWQĐ108; 2 năm</v>
      </c>
      <c r="BC169" s="22" t="b">
        <f t="shared" si="38"/>
        <v>1</v>
      </c>
      <c r="BD169" s="22" t="b">
        <f t="shared" si="39"/>
        <v>1</v>
      </c>
    </row>
    <row r="170" spans="1:56" ht="41.25" customHeight="1" x14ac:dyDescent="0.25">
      <c r="A170" s="22">
        <v>194</v>
      </c>
      <c r="B170" s="23">
        <v>168</v>
      </c>
      <c r="C170" s="23">
        <v>165</v>
      </c>
      <c r="D170" s="43" t="s">
        <v>2292</v>
      </c>
      <c r="E170" s="43" t="s">
        <v>2293</v>
      </c>
      <c r="F170" s="42" t="s">
        <v>1729</v>
      </c>
      <c r="G170" s="52" t="s">
        <v>1730</v>
      </c>
      <c r="H170" s="146">
        <v>0</v>
      </c>
      <c r="I170" s="87"/>
      <c r="J170" s="149">
        <v>0</v>
      </c>
      <c r="K170" s="41">
        <v>250</v>
      </c>
      <c r="L170" s="29">
        <f t="shared" si="30"/>
        <v>250</v>
      </c>
      <c r="M170" s="41">
        <v>1960</v>
      </c>
      <c r="N170" s="28">
        <f t="shared" si="31"/>
        <v>490000</v>
      </c>
      <c r="O170" s="42" t="s">
        <v>2294</v>
      </c>
      <c r="P170" s="42" t="s">
        <v>2295</v>
      </c>
      <c r="Q170" s="42" t="s">
        <v>2296</v>
      </c>
      <c r="R170" s="42" t="s">
        <v>2297</v>
      </c>
      <c r="S170" s="44" t="s">
        <v>1734</v>
      </c>
      <c r="T170" s="42" t="s">
        <v>2298</v>
      </c>
      <c r="U170" s="42" t="s">
        <v>354</v>
      </c>
      <c r="V170" s="42" t="s">
        <v>2186</v>
      </c>
      <c r="W170" s="76" t="str">
        <f t="shared" si="29"/>
        <v>IB2400247821; QĐTT số: 618/QĐ-BVBNĐ; 23/01/2025; BỆNH VIỆN BỆNH NHIỆT ĐỚI; 12 tháng</v>
      </c>
      <c r="X170" s="43" t="s">
        <v>2100</v>
      </c>
      <c r="Y170" s="43"/>
      <c r="Z170" s="88"/>
      <c r="AA170" s="89"/>
      <c r="AB170" s="90"/>
      <c r="AC170" s="99" t="s">
        <v>2100</v>
      </c>
      <c r="AD170" s="80" t="s">
        <v>1468</v>
      </c>
      <c r="AE170" s="100"/>
      <c r="AF170" s="78" t="s">
        <v>2186</v>
      </c>
      <c r="AG170" s="101"/>
      <c r="AH170" s="33" t="e">
        <f t="shared" si="32"/>
        <v>#DIV/0!</v>
      </c>
      <c r="AI170" s="34">
        <f t="shared" si="33"/>
        <v>490000</v>
      </c>
      <c r="AJ170" s="1" t="s">
        <v>2100</v>
      </c>
      <c r="AK170" s="81"/>
      <c r="AL170" s="82" t="s">
        <v>1469</v>
      </c>
      <c r="AM170" s="83">
        <v>250</v>
      </c>
      <c r="AN170" s="83">
        <f>VLOOKUP(B170,[6]VSV!$B:$L,11,0)</f>
        <v>250</v>
      </c>
      <c r="AO170" s="84" t="s">
        <v>2292</v>
      </c>
      <c r="AP170" s="84"/>
      <c r="AQ170" s="84">
        <f>VLOOKUP(A170,[6]VSV!$A:$AN,40,0)</f>
        <v>0</v>
      </c>
      <c r="AR170" s="84">
        <f>VLOOKUP(A170,[6]VSV!$A:$AO,41,0)</f>
        <v>0</v>
      </c>
      <c r="AS170" s="43"/>
      <c r="AT170" s="22">
        <f>VLOOKUP(C170,'[6]VSV (2)'!$B:$L,11,0)</f>
        <v>250</v>
      </c>
      <c r="AU170" s="22" t="b">
        <f t="shared" si="34"/>
        <v>1</v>
      </c>
      <c r="AV170" s="22">
        <f>VLOOKUP(C170,'[6]VSV (2)'!$B:$N,13,0)</f>
        <v>1960</v>
      </c>
      <c r="AW170" s="22" t="b">
        <f t="shared" si="35"/>
        <v>1</v>
      </c>
      <c r="AX170" s="22">
        <f>VLOOKUP(C170,'[6]VSV (2)'!$B:$O,14,0)</f>
        <v>490000</v>
      </c>
      <c r="AY170" s="22" t="b">
        <f t="shared" si="36"/>
        <v>1</v>
      </c>
      <c r="AZ170" s="22">
        <f>VLOOKUP(B170,[7]VSV!$B$6:$V$176,11,0)</f>
        <v>1960</v>
      </c>
      <c r="BA170" s="22" t="b">
        <f t="shared" si="37"/>
        <v>1</v>
      </c>
      <c r="BB170" s="22" t="str">
        <f>VLOOKUP(B170,[7]VSV!$B$6:$V$176,21,0)</f>
        <v>IB2400247821; QĐTT số: 618/QĐ-BVBNĐ; 23/01/2025; BỆNH VIỆN BỆNH NHIỆT ĐỚI; 12 tháng</v>
      </c>
      <c r="BC170" s="22" t="b">
        <f t="shared" si="38"/>
        <v>1</v>
      </c>
      <c r="BD170" s="22" t="b">
        <f t="shared" si="39"/>
        <v>1</v>
      </c>
    </row>
    <row r="171" spans="1:56" ht="34.5" customHeight="1" x14ac:dyDescent="0.25">
      <c r="A171" s="22">
        <v>195</v>
      </c>
      <c r="B171" s="23">
        <v>169</v>
      </c>
      <c r="C171" s="23">
        <v>166</v>
      </c>
      <c r="D171" s="43" t="s">
        <v>2299</v>
      </c>
      <c r="E171" s="43" t="s">
        <v>2300</v>
      </c>
      <c r="F171" s="42" t="s">
        <v>2111</v>
      </c>
      <c r="G171" s="52" t="s">
        <v>1473</v>
      </c>
      <c r="H171" s="146">
        <v>0</v>
      </c>
      <c r="I171" s="87"/>
      <c r="J171" s="149">
        <v>0</v>
      </c>
      <c r="K171" s="41">
        <v>100</v>
      </c>
      <c r="L171" s="29">
        <f t="shared" si="30"/>
        <v>100</v>
      </c>
      <c r="M171" s="41">
        <v>7500</v>
      </c>
      <c r="N171" s="28">
        <f t="shared" si="31"/>
        <v>750000</v>
      </c>
      <c r="O171" s="42" t="s">
        <v>2301</v>
      </c>
      <c r="P171" s="42" t="s">
        <v>2302</v>
      </c>
      <c r="Q171" s="42" t="s">
        <v>1253</v>
      </c>
      <c r="R171" s="42" t="s">
        <v>1254</v>
      </c>
      <c r="S171" s="44" t="s">
        <v>1255</v>
      </c>
      <c r="T171" s="42" t="s">
        <v>1256</v>
      </c>
      <c r="U171" s="42" t="s">
        <v>319</v>
      </c>
      <c r="V171" s="42" t="s">
        <v>2114</v>
      </c>
      <c r="W171" s="76" t="str">
        <f t="shared" si="29"/>
        <v>IB2300381998; QĐTT số: 923/QĐ-SYT; 13/8/2024; Sở Y tế Đồng Nai; 24 tháng</v>
      </c>
      <c r="X171" s="102" t="s">
        <v>2100</v>
      </c>
      <c r="Y171" s="43" t="s">
        <v>2115</v>
      </c>
      <c r="Z171" s="88"/>
      <c r="AA171" s="89"/>
      <c r="AB171" s="103"/>
      <c r="AC171" s="88" t="s">
        <v>2100</v>
      </c>
      <c r="AD171" s="80" t="s">
        <v>1468</v>
      </c>
      <c r="AE171" s="80"/>
      <c r="AF171" s="78" t="s">
        <v>2114</v>
      </c>
      <c r="AG171" s="90"/>
      <c r="AH171" s="104" t="e">
        <f t="shared" si="32"/>
        <v>#DIV/0!</v>
      </c>
      <c r="AI171" s="34">
        <f t="shared" si="33"/>
        <v>750000</v>
      </c>
      <c r="AJ171" s="1" t="s">
        <v>2100</v>
      </c>
      <c r="AK171" s="81"/>
      <c r="AL171" s="82" t="s">
        <v>1469</v>
      </c>
      <c r="AM171" s="83">
        <v>100</v>
      </c>
      <c r="AN171" s="83">
        <f>VLOOKUP(B171,[6]VSV!$B:$L,11,0)</f>
        <v>100</v>
      </c>
      <c r="AO171" s="84" t="s">
        <v>2299</v>
      </c>
      <c r="AP171" s="84"/>
      <c r="AQ171" s="84">
        <f>VLOOKUP(A171,[6]VSV!$A:$AN,40,0)</f>
        <v>0</v>
      </c>
      <c r="AR171" s="84">
        <f>VLOOKUP(A171,[6]VSV!$A:$AO,41,0)</f>
        <v>0</v>
      </c>
      <c r="AS171" s="43"/>
      <c r="AT171" s="22">
        <f>VLOOKUP(C171,'[6]VSV (2)'!$B:$L,11,0)</f>
        <v>100</v>
      </c>
      <c r="AU171" s="22" t="b">
        <f t="shared" si="34"/>
        <v>1</v>
      </c>
      <c r="AV171" s="22">
        <f>VLOOKUP(C171,'[6]VSV (2)'!$B:$N,13,0)</f>
        <v>7500</v>
      </c>
      <c r="AW171" s="22" t="b">
        <f t="shared" si="35"/>
        <v>1</v>
      </c>
      <c r="AX171" s="22">
        <f>VLOOKUP(C171,'[6]VSV (2)'!$B:$O,14,0)</f>
        <v>750000</v>
      </c>
      <c r="AY171" s="22" t="b">
        <f t="shared" si="36"/>
        <v>1</v>
      </c>
      <c r="AZ171" s="22">
        <f>VLOOKUP(B171,[7]VSV!$B$6:$V$176,11,0)</f>
        <v>7500</v>
      </c>
      <c r="BA171" s="22" t="b">
        <f t="shared" si="37"/>
        <v>1</v>
      </c>
      <c r="BB171" s="22" t="str">
        <f>VLOOKUP(B171,[7]VSV!$B$6:$V$176,21,0)</f>
        <v>IB2300381998; QĐTT số: 923/QĐ-SYT; 13/8/2024; Sở Y tế Đồng Nai; 24 tháng</v>
      </c>
      <c r="BC171" s="22" t="b">
        <f t="shared" si="38"/>
        <v>1</v>
      </c>
      <c r="BD171" s="22" t="b">
        <f t="shared" si="39"/>
        <v>1</v>
      </c>
    </row>
    <row r="172" spans="1:56" ht="51" customHeight="1" x14ac:dyDescent="0.25">
      <c r="A172" s="22" t="s">
        <v>2303</v>
      </c>
      <c r="B172" s="23">
        <v>170</v>
      </c>
      <c r="C172" s="23">
        <v>167</v>
      </c>
      <c r="D172" s="43" t="s">
        <v>2304</v>
      </c>
      <c r="E172" s="43" t="s">
        <v>2305</v>
      </c>
      <c r="F172" s="42" t="s">
        <v>1571</v>
      </c>
      <c r="G172" s="52" t="s">
        <v>1572</v>
      </c>
      <c r="H172" s="146">
        <v>0</v>
      </c>
      <c r="I172" s="87"/>
      <c r="J172" s="149">
        <v>0</v>
      </c>
      <c r="K172" s="41">
        <v>100</v>
      </c>
      <c r="L172" s="29">
        <f t="shared" si="30"/>
        <v>100</v>
      </c>
      <c r="M172" s="41">
        <v>15800</v>
      </c>
      <c r="N172" s="28">
        <f t="shared" si="31"/>
        <v>1580000</v>
      </c>
      <c r="O172" s="42"/>
      <c r="P172" s="42"/>
      <c r="Q172" s="42"/>
      <c r="R172" s="42"/>
      <c r="S172" s="44"/>
      <c r="T172" s="42"/>
      <c r="U172" s="42"/>
      <c r="V172" s="42" t="s">
        <v>2306</v>
      </c>
      <c r="W172" s="76" t="s">
        <v>1750</v>
      </c>
      <c r="Y172" s="43" t="s">
        <v>2307</v>
      </c>
      <c r="AC172" s="88"/>
      <c r="AD172" s="80" t="s">
        <v>1468</v>
      </c>
      <c r="AE172" s="89"/>
      <c r="AF172" s="78" t="s">
        <v>1562</v>
      </c>
      <c r="AG172" s="90"/>
      <c r="AH172" s="104" t="e">
        <f t="shared" si="32"/>
        <v>#DIV/0!</v>
      </c>
      <c r="AI172" s="34">
        <f t="shared" si="33"/>
        <v>1580000</v>
      </c>
      <c r="AL172" s="82" t="s">
        <v>1469</v>
      </c>
      <c r="AM172" s="83">
        <v>100</v>
      </c>
      <c r="AN172" s="83">
        <f>VLOOKUP(B172,[6]VSV!$B:$L,11,0)</f>
        <v>100</v>
      </c>
      <c r="AO172" s="84" t="s">
        <v>2304</v>
      </c>
      <c r="AP172" s="84"/>
      <c r="AQ172" s="84">
        <f>VLOOKUP(A172,[6]VSV!$A:$AN,40,0)</f>
        <v>0</v>
      </c>
      <c r="AR172" s="84">
        <f>VLOOKUP(A172,[6]VSV!$A:$AO,41,0)</f>
        <v>0</v>
      </c>
      <c r="AS172" s="43"/>
      <c r="AT172" s="22">
        <f>VLOOKUP(C172,'[6]VSV (2)'!$B:$L,11,0)</f>
        <v>100</v>
      </c>
      <c r="AU172" s="22" t="b">
        <f t="shared" si="34"/>
        <v>1</v>
      </c>
      <c r="AV172" s="22">
        <f>VLOOKUP(C172,'[6]VSV (2)'!$B:$N,13,0)</f>
        <v>15800</v>
      </c>
      <c r="AW172" s="22" t="b">
        <f t="shared" si="35"/>
        <v>1</v>
      </c>
      <c r="AX172" s="22">
        <f>VLOOKUP(C172,'[6]VSV (2)'!$B:$O,14,0)</f>
        <v>1580000</v>
      </c>
      <c r="AY172" s="22" t="b">
        <f t="shared" si="36"/>
        <v>1</v>
      </c>
      <c r="AZ172" s="22">
        <f>VLOOKUP(B172,[7]VSV!$B$6:$V$176,11,0)</f>
        <v>15800</v>
      </c>
      <c r="BA172" s="22" t="b">
        <f t="shared" si="37"/>
        <v>1</v>
      </c>
      <c r="BB172" s="22" t="str">
        <f>VLOOKUP(B172,[7]VSV!$B$6:$V$176,21,0)</f>
        <v>Tham khảo giá</v>
      </c>
      <c r="BC172" s="22" t="b">
        <f t="shared" si="38"/>
        <v>1</v>
      </c>
      <c r="BD172" s="22" t="b">
        <f t="shared" si="39"/>
        <v>1</v>
      </c>
    </row>
    <row r="173" spans="1:56" ht="93" customHeight="1" x14ac:dyDescent="0.25">
      <c r="A173" s="22" t="s">
        <v>2303</v>
      </c>
      <c r="B173" s="23">
        <v>171</v>
      </c>
      <c r="C173" s="23">
        <v>168</v>
      </c>
      <c r="D173" s="32" t="s">
        <v>2308</v>
      </c>
      <c r="E173" s="32" t="s">
        <v>2309</v>
      </c>
      <c r="F173" s="26" t="s">
        <v>2310</v>
      </c>
      <c r="G173" s="23" t="s">
        <v>1473</v>
      </c>
      <c r="H173" s="146">
        <v>0</v>
      </c>
      <c r="I173" s="105"/>
      <c r="J173" s="149">
        <v>0</v>
      </c>
      <c r="K173" s="28">
        <v>1000</v>
      </c>
      <c r="L173" s="29">
        <f t="shared" si="30"/>
        <v>1000</v>
      </c>
      <c r="M173" s="28">
        <v>4500</v>
      </c>
      <c r="N173" s="28">
        <f t="shared" si="31"/>
        <v>4500000</v>
      </c>
      <c r="O173" s="42"/>
      <c r="P173" s="42" t="s">
        <v>2311</v>
      </c>
      <c r="Q173" s="42" t="s">
        <v>2312</v>
      </c>
      <c r="R173" s="42" t="s">
        <v>2313</v>
      </c>
      <c r="S173" s="44" t="s">
        <v>1706</v>
      </c>
      <c r="T173" s="42" t="s">
        <v>2314</v>
      </c>
      <c r="U173" s="42" t="s">
        <v>354</v>
      </c>
      <c r="V173" s="42" t="s">
        <v>2315</v>
      </c>
      <c r="W173" s="76" t="str">
        <f t="shared" si="29"/>
        <v>IB2500031817; QĐTT số: KQ2500031817_2505141116; 14/5/2025; Bệnh Viện Hữu Nghị Đa Khoa Nghệ An; 12 tháng</v>
      </c>
      <c r="Y173" s="106"/>
      <c r="AC173" s="88"/>
      <c r="AD173" s="80" t="s">
        <v>1915</v>
      </c>
      <c r="AE173" s="80" t="s">
        <v>272</v>
      </c>
      <c r="AF173" s="78" t="s">
        <v>2315</v>
      </c>
      <c r="AG173" s="90"/>
      <c r="AH173" s="104" t="e">
        <f t="shared" si="32"/>
        <v>#DIV/0!</v>
      </c>
      <c r="AI173" s="34">
        <f t="shared" si="33"/>
        <v>4500000</v>
      </c>
      <c r="AL173" s="82" t="s">
        <v>1469</v>
      </c>
      <c r="AM173" s="83">
        <v>1000</v>
      </c>
      <c r="AN173" s="83">
        <f>VLOOKUP(B173,[6]VSV!$B:$L,11,0)</f>
        <v>1000</v>
      </c>
      <c r="AO173" s="84" t="s">
        <v>2308</v>
      </c>
      <c r="AP173" s="84"/>
      <c r="AQ173" s="84">
        <f>VLOOKUP(A173,[6]VSV!$A:$AN,40,0)</f>
        <v>0</v>
      </c>
      <c r="AR173" s="84">
        <f>VLOOKUP(A173,[6]VSV!$A:$AO,41,0)</f>
        <v>0</v>
      </c>
      <c r="AS173" s="43"/>
      <c r="AT173" s="22">
        <f>VLOOKUP(C173,'[6]VSV (2)'!$B:$L,11,0)</f>
        <v>1000</v>
      </c>
      <c r="AU173" s="22" t="b">
        <f t="shared" si="34"/>
        <v>1</v>
      </c>
      <c r="AV173" s="22">
        <f>VLOOKUP(C173,'[6]VSV (2)'!$B:$N,13,0)</f>
        <v>4500</v>
      </c>
      <c r="AW173" s="22" t="b">
        <f t="shared" si="35"/>
        <v>1</v>
      </c>
      <c r="AX173" s="22">
        <f>VLOOKUP(C173,'[6]VSV (2)'!$B:$O,14,0)</f>
        <v>4500000</v>
      </c>
      <c r="AY173" s="22" t="b">
        <f t="shared" si="36"/>
        <v>1</v>
      </c>
      <c r="AZ173" s="22">
        <f>VLOOKUP(B173,[7]VSV!$B$6:$V$176,11,0)</f>
        <v>4500</v>
      </c>
      <c r="BA173" s="22" t="b">
        <f t="shared" si="37"/>
        <v>1</v>
      </c>
      <c r="BB173" s="22" t="str">
        <f>VLOOKUP(B173,[7]VSV!$B$6:$V$176,21,0)</f>
        <v>IB2500031817; QĐTT số: KQ2500031817_2505141116; 14/5/2025; Bệnh Viện Hữu Nghị Đa Khoa Nghệ An; 12 tháng</v>
      </c>
      <c r="BC173" s="22" t="b">
        <f t="shared" si="38"/>
        <v>1</v>
      </c>
      <c r="BD173" s="22" t="b">
        <f t="shared" si="39"/>
        <v>1</v>
      </c>
    </row>
    <row r="174" spans="1:56" ht="3.75" customHeight="1" x14ac:dyDescent="0.25"/>
    <row r="175" spans="1:56" ht="18.75" x14ac:dyDescent="0.25">
      <c r="D175" s="107" t="s">
        <v>2909</v>
      </c>
    </row>
    <row r="181" spans="23:23" x14ac:dyDescent="0.25">
      <c r="W181" s="76"/>
    </row>
  </sheetData>
  <autoFilter ref="A5:BD173" xr:uid="{D0A11D5F-05DE-4174-92EA-06D2F92E861B}"/>
  <mergeCells count="3">
    <mergeCell ref="C1:W1"/>
    <mergeCell ref="C2:W2"/>
    <mergeCell ref="C3:W3"/>
  </mergeCells>
  <printOptions horizontalCentered="1"/>
  <pageMargins left="0.2" right="0.2" top="0.5" bottom="0.5" header="0.3" footer="0.3"/>
  <pageSetup paperSize="9" scale="90" orientation="portrait" r:id="rId1"/>
  <headerFooter>
    <oddFooter>&amp;C&amp;"Times New Roman,Regular"&amp;10&amp;P/&amp;N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SH</vt:lpstr>
      <vt:lpstr>HHTM</vt:lpstr>
      <vt:lpstr>VSV</vt:lpstr>
      <vt:lpstr>HHTM!Print_Area</vt:lpstr>
      <vt:lpstr>SH!Print_Area</vt:lpstr>
      <vt:lpstr>VSV!Print_Area</vt:lpstr>
      <vt:lpstr>HHTM!Print_Titles</vt:lpstr>
      <vt:lpstr>SH!Print_Titles</vt:lpstr>
      <vt:lpstr>VSV!Print_Titles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2025-08-28T08:17:12Z</cp:lastPrinted>
  <dcterms:created xsi:type="dcterms:W3CDTF">2025-08-28T07:36:18Z</dcterms:created>
  <dcterms:modified xsi:type="dcterms:W3CDTF">2025-09-04T03:28:32Z</dcterms:modified>
</cp:coreProperties>
</file>